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4" documentId="8_{F629DE7D-C45D-4255-A70E-F665BDF5ACC7}" xr6:coauthVersionLast="47" xr6:coauthVersionMax="47" xr10:uidLastSave="{219383BC-486F-45D0-BF73-CAC98EFBA0E1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G75" i="6" l="1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<sst xmlns="http://schemas.openxmlformats.org/spreadsheetml/2006/main" count="950" uniqueCount="90">
  <si>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</si>
  <si>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</si>
  <si>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</si>
  <si>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</si>
  <si>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</si>
  <si>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</si>
  <si>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</si>
  <si>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</si>
  <si>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</si>
  <si>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</si>
  <si>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</si>
  <si>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</si>
  <si>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</si>
  <si>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</si>
  <si>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</si>
  <si>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</si>
  <si>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</si>
  <si>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</si>
  <si>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</si>
  <si>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</si>
  <si>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</si>
  <si>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</si>
  <si>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</si>
  <si>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</si>
  <si>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</si>
  <si>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</si>
  <si>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</si>
  <si>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</si>
  <si>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</si>
  <si>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</si>
  <si>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</si>
  <si>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</si>
  <si>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</si>
  <si>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</si>
  <si>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</si>
  <si>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</si>
  <si>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</si>
  <si>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</si>
  <si>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</si>
  <si>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</si>
  <si>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</si>
  <si>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</si>
  <si>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</si>
  <si>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</si>
  <si>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</si>
  <si>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</si>
  <si>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</si>
  <si>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</si>
  <si>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</si>
  <si>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</si>
  <si>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</si>
  <si>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</si>
  <si>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</si>
  <si>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</si>
  <si>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</si>
  <si>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</si>
  <si>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</si>
  <si>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</si>
  <si>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</si>
  <si>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</si>
  <si>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</si>
  <si>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</si>
  <si>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</si>
  <si>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</si>
  <si>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</si>
  <si>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</si>
  <si>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</si>
  <si>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</si>
  <si>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</si>
  <si>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</si>
  <si>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</si>
  <si>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</si>
  <si>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</si>
  <si>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</si>
  <si>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</si>
  <si>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</si>
  <si>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</si>
  <si>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</si>
  <si>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</si>
  <si>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</si>
  <si>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</si>
  <si>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</si>
  <si>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</si>
  <si>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</si>
  <si>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</si>
  <si>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</si>
  <si>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</si>
  <si>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as of Friday, May 31, 2024</t>
  </si>
  <si>
    <t>as of 5/31/24</t>
  </si>
  <si>
    <t>as of 5/31/23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</si>
</sst>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58141</v>
      </c>
      <c r="C9" s="71">
        <f>(C10+C14+C12)</f>
        <v>62783</v>
      </c>
      <c r="D9" s="71">
        <f>IF(ISERROR(B9-C9),"n/a",B9-C9)</f>
        <v>-4642</v>
      </c>
      <c r="E9" s="142">
        <f>IF(ISERROR(D9/C9),"n/a",(D9/C9))</f>
        <v>-7.39372123026934E-2</v>
      </c>
    </row>
    <row r="10" spans="1:7" x14ac:dyDescent="0.2">
      <c r="A10" s="143" t="s">
        <v>30</v>
      </c>
      <c r="B10" s="191">
        <f>SUM(B11:B11)</f>
        <v>49341</v>
      </c>
      <c r="C10" s="191">
        <f>SUM(C11:C11)</f>
        <v>54083</v>
      </c>
      <c r="D10" s="7">
        <f t="shared" ref="D10:D16" si="0">IF(ISERROR(B10-C10),"n/a",B10-C10)</f>
        <v>-4742</v>
      </c>
      <c r="E10" s="144">
        <f t="shared" ref="E10:E16" si="1">IF(ISERROR(D10/C10),"n/a",(D10/C10))</f>
        <v>-8.7680047334652289E-2</v>
      </c>
    </row>
    <row r="11" spans="1:7" x14ac:dyDescent="0.2">
      <c r="A11" s="145" t="s">
        <v>31</v>
      </c>
      <c r="B11" s="260">
        <v>49341</v>
      </c>
      <c r="C11" s="260">
        <v>54083</v>
      </c>
      <c r="D11" s="261">
        <f t="shared" ref="D11" si="2">IF(ISERROR(B11-C11),"n/a",B11-C11)</f>
        <v>-4742</v>
      </c>
      <c r="E11" s="262">
        <f t="shared" ref="E11" si="3">IF(ISERROR(D11/C11),"n/a",(D11/C11))</f>
        <v>-8.7680047334652289E-2</v>
      </c>
    </row>
    <row r="12" spans="1:7" x14ac:dyDescent="0.2">
      <c r="A12" s="143" t="s">
        <v>29</v>
      </c>
      <c r="B12" s="7">
        <f>B13</f>
        <v>5930</v>
      </c>
      <c r="C12" s="191">
        <f>C13</f>
        <v>5920</v>
      </c>
      <c r="D12" s="7">
        <f>IF(ISERROR(B12-C12),"n/a",B12-C12)</f>
        <v>10</v>
      </c>
      <c r="E12" s="144">
        <f>IF(ISERROR(D12/C12),"n/a",(D12/C12))</f>
        <v>1.6891891891891893E-3</v>
      </c>
    </row>
    <row r="13" spans="1:7" x14ac:dyDescent="0.2">
      <c r="A13" s="145" t="s">
        <v>31</v>
      </c>
      <c r="B13" s="192">
        <v>5930</v>
      </c>
      <c r="C13" s="192">
        <v>5920</v>
      </c>
      <c r="D13" s="6">
        <f>IF(ISERROR(B13-C13),"n/a",B13-C13)</f>
        <v>10</v>
      </c>
      <c r="E13" s="146">
        <f>IF(ISERROR(D13/C13),"n/a",(D13/C13))</f>
        <v>1.6891891891891893E-3</v>
      </c>
    </row>
    <row r="14" spans="1:7" x14ac:dyDescent="0.2">
      <c r="A14" s="143" t="s">
        <v>32</v>
      </c>
      <c r="B14" s="7">
        <f>B15</f>
        <v>2870</v>
      </c>
      <c r="C14" s="7">
        <f>C15</f>
        <v>2780</v>
      </c>
      <c r="D14" s="7">
        <f t="shared" si="0"/>
        <v>90</v>
      </c>
      <c r="E14" s="144">
        <f t="shared" si="1"/>
        <v>3.237410071942446E-2</v>
      </c>
    </row>
    <row r="15" spans="1:7" x14ac:dyDescent="0.2">
      <c r="A15" s="145" t="s">
        <v>31</v>
      </c>
      <c r="B15" s="192">
        <v>2870</v>
      </c>
      <c r="C15" s="192">
        <v>2780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12281</v>
      </c>
      <c r="C16" s="71">
        <f>(C17+C23+C20)</f>
        <v>12001</v>
      </c>
      <c r="D16" s="71">
        <f t="shared" si="0"/>
        <v>280</v>
      </c>
      <c r="E16" s="142">
        <f t="shared" si="1"/>
        <v>2.3331389050912425E-2</v>
      </c>
    </row>
    <row r="17" spans="1:5" x14ac:dyDescent="0.2">
      <c r="A17" s="143" t="s">
        <v>30</v>
      </c>
      <c r="B17" s="191">
        <f>SUM(B18:B19)</f>
        <v>11228</v>
      </c>
      <c r="C17" s="191">
        <f>SUM(C18:C19)</f>
        <v>10910</v>
      </c>
      <c r="D17" s="7">
        <f t="shared" ref="D17:D23" si="4">IF(ISERROR(B17-C17),"n/a",B17-C17)</f>
        <v>318</v>
      </c>
      <c r="E17" s="144">
        <f t="shared" ref="E17:E24" si="5">IF(ISERROR(D17/C17),"n/a",(D17/C17))</f>
        <v>2.9147571035747021E-2</v>
      </c>
    </row>
    <row r="18" spans="1:5" x14ac:dyDescent="0.2">
      <c r="A18" s="145" t="s">
        <v>31</v>
      </c>
      <c r="B18" s="260">
        <v>11051</v>
      </c>
      <c r="C18" s="261">
        <v>10910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177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829</v>
      </c>
      <c r="C20" s="7">
        <f>C21+C22</f>
        <v>831</v>
      </c>
      <c r="D20" s="7">
        <f>IF(ISERROR(B20-C20),"n/a",B20-C20)</f>
        <v>-2</v>
      </c>
      <c r="E20" s="144">
        <f>IF(ISERROR(D20/C20),"n/a",(D20/C20))</f>
        <v>-2.4067388688327317E-3</v>
      </c>
    </row>
    <row r="21" spans="1:5" x14ac:dyDescent="0.2">
      <c r="A21" s="145" t="s">
        <v>31</v>
      </c>
      <c r="B21" s="192">
        <v>829</v>
      </c>
      <c r="C21" s="192">
        <v>831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224</v>
      </c>
      <c r="C23" s="7">
        <f>C24</f>
        <v>260</v>
      </c>
      <c r="D23" s="7">
        <f t="shared" si="4"/>
        <v>-36</v>
      </c>
      <c r="E23" s="144">
        <f t="shared" si="5"/>
        <v>-0.13846153846153847</v>
      </c>
    </row>
    <row r="24" spans="1:5" x14ac:dyDescent="0.2">
      <c r="A24" s="145" t="s">
        <v>31</v>
      </c>
      <c r="B24" s="192">
        <v>224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70422</v>
      </c>
      <c r="C25" s="71">
        <f>(C9+C16)</f>
        <v>74784</v>
      </c>
      <c r="D25" s="71">
        <f>IF(ISERROR(B25-C25),"n/a",B25-C25)</f>
        <v>-4362</v>
      </c>
      <c r="E25" s="142">
        <f>IF(ISERROR(D25/C25),"n/a",(D25/C25))</f>
        <v>-5.8327984595635429E-2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17</v>
      </c>
      <c r="C28" s="71">
        <f>(C29+C33+C31)</f>
        <v>8</v>
      </c>
      <c r="D28" s="71">
        <f t="shared" ref="D28:D44" si="6">IF(ISERROR(B28-C28),"n/a",B28-C28)</f>
        <v>9</v>
      </c>
      <c r="E28" s="142">
        <f t="shared" ref="E28:E44" si="7">IF(ISERROR(D28/C28),"n/a",(D28/C28))</f>
        <v>1.125</v>
      </c>
    </row>
    <row r="29" spans="1:5" x14ac:dyDescent="0.2">
      <c r="A29" s="143" t="s">
        <v>30</v>
      </c>
      <c r="B29" s="191">
        <f>SUM(B30:B30)</f>
        <v>16</v>
      </c>
      <c r="C29" s="191">
        <f>SUM(C30:C30)</f>
        <v>8</v>
      </c>
      <c r="D29" s="7">
        <f t="shared" si="6"/>
        <v>8</v>
      </c>
      <c r="E29" s="144">
        <f t="shared" si="7"/>
        <v>1</v>
      </c>
    </row>
    <row r="30" spans="1:5" x14ac:dyDescent="0.2">
      <c r="A30" s="145" t="s">
        <v>31</v>
      </c>
      <c r="B30" s="260">
        <v>16</v>
      </c>
      <c r="C30" s="260">
        <v>8</v>
      </c>
      <c r="D30" s="261">
        <f t="shared" ref="D30" si="8">IF(ISERROR(B30-C30),"n/a",B30-C30)</f>
        <v>8</v>
      </c>
      <c r="E30" s="262">
        <f t="shared" ref="E30" si="9">IF(ISERROR(D30/C30),"n/a",(D30/C30))</f>
        <v>1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1</v>
      </c>
      <c r="C33" s="7">
        <f>C34</f>
        <v>0</v>
      </c>
      <c r="D33" s="7">
        <f t="shared" si="6"/>
        <v>1</v>
      </c>
      <c r="E33" s="144" t="str">
        <f t="shared" si="7"/>
        <v>n/a</v>
      </c>
    </row>
    <row r="34" spans="1:5" x14ac:dyDescent="0.2">
      <c r="A34" s="145" t="s">
        <v>31</v>
      </c>
      <c r="B34" s="192">
        <v>1</v>
      </c>
      <c r="C34" s="192">
        <v>0</v>
      </c>
      <c r="D34" s="6">
        <f t="shared" si="6"/>
        <v>1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5</v>
      </c>
      <c r="C35" s="71">
        <f>(C36+C42+C39)</f>
        <v>3</v>
      </c>
      <c r="D35" s="71">
        <f t="shared" si="6"/>
        <v>2</v>
      </c>
      <c r="E35" s="142">
        <f t="shared" si="7"/>
        <v>0.66666666666666663</v>
      </c>
    </row>
    <row r="36" spans="1:5" x14ac:dyDescent="0.2">
      <c r="A36" s="143" t="s">
        <v>30</v>
      </c>
      <c r="B36" s="191">
        <f>SUM(B37:B38)</f>
        <v>4</v>
      </c>
      <c r="C36" s="191">
        <f>SUM(C37:C38)</f>
        <v>1</v>
      </c>
      <c r="D36" s="7">
        <f t="shared" si="6"/>
        <v>3</v>
      </c>
      <c r="E36" s="144">
        <f t="shared" si="7"/>
        <v>3</v>
      </c>
    </row>
    <row r="37" spans="1:5" x14ac:dyDescent="0.2">
      <c r="A37" s="145" t="s">
        <v>31</v>
      </c>
      <c r="B37" s="260">
        <v>4</v>
      </c>
      <c r="C37" s="261">
        <v>1</v>
      </c>
      <c r="D37" s="261">
        <f t="shared" si="6"/>
        <v>3</v>
      </c>
      <c r="E37" s="262">
        <f t="shared" si="7"/>
        <v>3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1</v>
      </c>
      <c r="C39" s="7">
        <f>C40+C41</f>
        <v>1</v>
      </c>
      <c r="D39" s="7">
        <f>IF(ISERROR(B39-C39),"n/a",B39-C39)</f>
        <v>0</v>
      </c>
      <c r="E39" s="144">
        <f>IF(ISERROR(D39/C39),"n/a",(D39/C39))</f>
        <v>0</v>
      </c>
    </row>
    <row r="40" spans="1:5" x14ac:dyDescent="0.2">
      <c r="A40" s="145" t="s">
        <v>31</v>
      </c>
      <c r="B40" s="192">
        <v>1</v>
      </c>
      <c r="C40" s="192">
        <v>1</v>
      </c>
      <c r="D40" s="6">
        <f>IF(ISERROR(B40-C40),"n/a",B40-C40)</f>
        <v>0</v>
      </c>
      <c r="E40" s="146">
        <f>IF(ISERROR(D40/C40),"n/a",(D40/C40))</f>
        <v>0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1</v>
      </c>
      <c r="D42" s="7">
        <f t="shared" si="6"/>
        <v>-1</v>
      </c>
      <c r="E42" s="144">
        <f t="shared" si="7"/>
        <v>-1</v>
      </c>
    </row>
    <row r="43" spans="1:5" x14ac:dyDescent="0.2">
      <c r="A43" s="145" t="s">
        <v>31</v>
      </c>
      <c r="B43" s="192">
        <v>0</v>
      </c>
      <c r="C43" s="192">
        <v>1</v>
      </c>
      <c r="D43" s="6">
        <f t="shared" si="6"/>
        <v>-1</v>
      </c>
      <c r="E43" s="146">
        <f t="shared" si="7"/>
        <v>-1</v>
      </c>
    </row>
    <row r="44" spans="1:5" x14ac:dyDescent="0.2">
      <c r="A44" s="147" t="s">
        <v>5</v>
      </c>
      <c r="B44" s="71">
        <f>(B28+B35)</f>
        <v>22</v>
      </c>
      <c r="C44" s="71">
        <f>(C28+C35)</f>
        <v>11</v>
      </c>
      <c r="D44" s="71">
        <f t="shared" si="6"/>
        <v>11</v>
      </c>
      <c r="E44" s="142">
        <f t="shared" si="7"/>
        <v>1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43018</v>
      </c>
      <c r="C47" s="71">
        <f>(C48+C52+C50)</f>
        <v>45422</v>
      </c>
      <c r="D47" s="71">
        <f t="shared" ref="D47:D53" si="10">IF(ISERROR(B47-C47),"n/a",B47-C47)</f>
        <v>-2404</v>
      </c>
      <c r="E47" s="142">
        <f t="shared" ref="E47:E53" si="11">IF(ISERROR(D47/C47),"n/a",(D47/C47))</f>
        <v>-5.2925894940777596E-2</v>
      </c>
    </row>
    <row r="48" spans="1:5" x14ac:dyDescent="0.2">
      <c r="A48" s="143" t="s">
        <v>30</v>
      </c>
      <c r="B48" s="191">
        <f>SUM(B49:B49)</f>
        <v>35360</v>
      </c>
      <c r="C48" s="191">
        <f>SUM(C49:C49)</f>
        <v>38369</v>
      </c>
      <c r="D48" s="7">
        <f t="shared" si="10"/>
        <v>-3009</v>
      </c>
      <c r="E48" s="144">
        <f t="shared" si="11"/>
        <v>-7.8422684980062024E-2</v>
      </c>
    </row>
    <row r="49" spans="1:5" x14ac:dyDescent="0.2">
      <c r="A49" s="145" t="s">
        <v>31</v>
      </c>
      <c r="B49" s="260">
        <v>35360</v>
      </c>
      <c r="C49" s="260">
        <v>38369</v>
      </c>
      <c r="D49" s="261">
        <f t="shared" ref="D49" si="12">IF(ISERROR(B49-C49),"n/a",B49-C49)</f>
        <v>-3009</v>
      </c>
      <c r="E49" s="262">
        <f t="shared" ref="E49" si="13">IF(ISERROR(D49/C49),"n/a",(D49/C49))</f>
        <v>-7.8422684980062024E-2</v>
      </c>
    </row>
    <row r="50" spans="1:5" x14ac:dyDescent="0.2">
      <c r="A50" s="143" t="s">
        <v>29</v>
      </c>
      <c r="B50" s="7">
        <f>B51</f>
        <v>5044</v>
      </c>
      <c r="C50" s="7">
        <f>C51</f>
        <v>4682</v>
      </c>
      <c r="D50" s="7">
        <f>IF(ISERROR(B50-C50),"n/a",B50-C50)</f>
        <v>362</v>
      </c>
      <c r="E50" s="144">
        <f>IF(ISERROR(D50/C50),"n/a",(D50/C50))</f>
        <v>7.7317385732592905E-2</v>
      </c>
    </row>
    <row r="51" spans="1:5" x14ac:dyDescent="0.2">
      <c r="A51" s="145" t="s">
        <v>31</v>
      </c>
      <c r="B51" s="192">
        <v>5044</v>
      </c>
      <c r="C51" s="192">
        <v>4682</v>
      </c>
      <c r="D51" s="6">
        <f>IF(ISERROR(B51-C51),"n/a",B51-C51)</f>
        <v>362</v>
      </c>
      <c r="E51" s="146">
        <f>IF(ISERROR(D51/C51),"n/a",(D51/C51))</f>
        <v>7.7317385732592905E-2</v>
      </c>
    </row>
    <row r="52" spans="1:5" x14ac:dyDescent="0.2">
      <c r="A52" s="143" t="s">
        <v>32</v>
      </c>
      <c r="B52" s="7">
        <f>B53</f>
        <v>2614</v>
      </c>
      <c r="C52" s="7">
        <f>C53</f>
        <v>2371</v>
      </c>
      <c r="D52" s="7">
        <f t="shared" si="10"/>
        <v>243</v>
      </c>
      <c r="E52" s="144">
        <f t="shared" si="11"/>
        <v>0.10248840151834669</v>
      </c>
    </row>
    <row r="53" spans="1:5" x14ac:dyDescent="0.2">
      <c r="A53" s="145" t="s">
        <v>31</v>
      </c>
      <c r="B53" s="192">
        <v>2614</v>
      </c>
      <c r="C53" s="192">
        <v>2371</v>
      </c>
      <c r="D53" s="6">
        <f t="shared" si="10"/>
        <v>243</v>
      </c>
      <c r="E53" s="146">
        <f t="shared" si="11"/>
        <v>0.10248840151834669</v>
      </c>
    </row>
    <row r="54" spans="1:5" x14ac:dyDescent="0.2">
      <c r="A54" s="141" t="s">
        <v>7</v>
      </c>
      <c r="B54" s="71">
        <f>(B55+B61+B58)</f>
        <v>6911</v>
      </c>
      <c r="C54" s="71">
        <f>(C55+C61+C58)</f>
        <v>6808</v>
      </c>
      <c r="D54" s="71">
        <f t="shared" ref="D54:D63" si="14">IF(ISERROR(B54-C54),"n/a",B54-C54)</f>
        <v>103</v>
      </c>
      <c r="E54" s="142">
        <f t="shared" ref="E54:E63" si="15">IF(ISERROR(D54/C54),"n/a",(D54/C54))</f>
        <v>1.5129259694477086E-2</v>
      </c>
    </row>
    <row r="55" spans="1:5" x14ac:dyDescent="0.2">
      <c r="A55" s="143" t="s">
        <v>30</v>
      </c>
      <c r="B55" s="191">
        <f>SUM(B56:B57)</f>
        <v>6336</v>
      </c>
      <c r="C55" s="191">
        <f>SUM(C56:C57)</f>
        <v>6201</v>
      </c>
      <c r="D55" s="7">
        <f t="shared" si="14"/>
        <v>135</v>
      </c>
      <c r="E55" s="144">
        <f t="shared" si="15"/>
        <v>2.1770682148040638E-2</v>
      </c>
    </row>
    <row r="56" spans="1:5" x14ac:dyDescent="0.2">
      <c r="A56" s="145" t="s">
        <v>31</v>
      </c>
      <c r="B56" s="260">
        <v>6269</v>
      </c>
      <c r="C56" s="260">
        <v>6201</v>
      </c>
      <c r="D56" s="261">
        <f t="shared" si="14"/>
        <v>68</v>
      </c>
      <c r="E56" s="262">
        <f t="shared" si="15"/>
        <v>1.0965973230124174E-2</v>
      </c>
    </row>
    <row r="57" spans="1:5" x14ac:dyDescent="0.2">
      <c r="A57" s="145" t="s">
        <v>22</v>
      </c>
      <c r="B57" s="260">
        <v>67</v>
      </c>
      <c r="C57" s="260">
        <v>0</v>
      </c>
      <c r="D57" s="261">
        <f t="shared" si="14"/>
        <v>67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510</v>
      </c>
      <c r="C58" s="7">
        <f>C59+C60</f>
        <v>530</v>
      </c>
      <c r="D58" s="7">
        <f>IF(ISERROR(B58-C58),"n/a",B58-C58)</f>
        <v>-20</v>
      </c>
      <c r="E58" s="144">
        <f>IF(ISERROR(D58/C58),"n/a",(D58/C58))</f>
        <v>-3.7735849056603772E-2</v>
      </c>
    </row>
    <row r="59" spans="1:5" s="2" customFormat="1" x14ac:dyDescent="0.2">
      <c r="A59" s="145" t="s">
        <v>31</v>
      </c>
      <c r="B59" s="192">
        <v>510</v>
      </c>
      <c r="C59" s="192">
        <v>530</v>
      </c>
      <c r="D59" s="6">
        <f>IF(ISERROR(B59-C59),"n/a",B59-C59)</f>
        <v>-20</v>
      </c>
      <c r="E59" s="146">
        <f>IF(ISERROR(D59/C59),"n/a",(D59/C59))</f>
        <v>-3.7735849056603772E-2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65</v>
      </c>
      <c r="C61" s="7">
        <f>C62</f>
        <v>77</v>
      </c>
      <c r="D61" s="7">
        <f t="shared" si="14"/>
        <v>-12</v>
      </c>
      <c r="E61" s="144">
        <f t="shared" si="15"/>
        <v>-0.15584415584415584</v>
      </c>
    </row>
    <row r="62" spans="1:5" s="2" customFormat="1" x14ac:dyDescent="0.2">
      <c r="A62" s="145" t="s">
        <v>31</v>
      </c>
      <c r="B62" s="192">
        <v>65</v>
      </c>
      <c r="C62" s="192">
        <v>77</v>
      </c>
      <c r="D62" s="6">
        <f t="shared" si="14"/>
        <v>-12</v>
      </c>
      <c r="E62" s="146">
        <f t="shared" si="15"/>
        <v>-0.15584415584415584</v>
      </c>
    </row>
    <row r="63" spans="1:5" ht="15.75" customHeight="1" x14ac:dyDescent="0.2">
      <c r="A63" s="147" t="s">
        <v>5</v>
      </c>
      <c r="B63" s="71">
        <f>(B47+B54)</f>
        <v>49929</v>
      </c>
      <c r="C63" s="71">
        <f>(C47+C54)</f>
        <v>52230</v>
      </c>
      <c r="D63" s="71">
        <f t="shared" si="14"/>
        <v>-2301</v>
      </c>
      <c r="E63" s="142">
        <f t="shared" si="15"/>
        <v>-4.4055140723721999E-2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6410</v>
      </c>
      <c r="C66" s="71">
        <f>(C67+C71+C69)</f>
        <v>7021</v>
      </c>
      <c r="D66" s="71">
        <f t="shared" ref="D66:D82" si="16">IF(ISERROR(B66-C66),"n/a",B66-C66)</f>
        <v>-611</v>
      </c>
      <c r="E66" s="142">
        <f t="shared" ref="E66:E82" si="17">IF(ISERROR(D66/C66),"n/a",(D66/C66))</f>
        <v>-8.7024640364620418E-2</v>
      </c>
    </row>
    <row r="67" spans="1:5" ht="14.25" customHeight="1" x14ac:dyDescent="0.2">
      <c r="A67" s="143" t="s">
        <v>30</v>
      </c>
      <c r="B67" s="191">
        <f>SUM(B68:B68)</f>
        <v>5920</v>
      </c>
      <c r="C67" s="191">
        <f>SUM(C68:C68)</f>
        <v>6425</v>
      </c>
      <c r="D67" s="7">
        <f t="shared" si="16"/>
        <v>-505</v>
      </c>
      <c r="E67" s="144">
        <f t="shared" si="17"/>
        <v>-7.8599221789883267E-2</v>
      </c>
    </row>
    <row r="68" spans="1:5" ht="14.25" customHeight="1" x14ac:dyDescent="0.2">
      <c r="A68" s="145" t="s">
        <v>31</v>
      </c>
      <c r="B68" s="260">
        <v>5920</v>
      </c>
      <c r="C68" s="260">
        <v>6425</v>
      </c>
      <c r="D68" s="261">
        <f t="shared" ref="D68" si="18">IF(ISERROR(B68-C68),"n/a",B68-C68)</f>
        <v>-505</v>
      </c>
      <c r="E68" s="262">
        <f t="shared" ref="E68" si="19">IF(ISERROR(D68/C68),"n/a",(D68/C68))</f>
        <v>-7.8599221789883267E-2</v>
      </c>
    </row>
    <row r="69" spans="1:5" ht="14.25" customHeight="1" x14ac:dyDescent="0.2">
      <c r="A69" s="143" t="s">
        <v>29</v>
      </c>
      <c r="B69" s="7">
        <f>B70</f>
        <v>327</v>
      </c>
      <c r="C69" s="7">
        <f>C70</f>
        <v>449</v>
      </c>
      <c r="D69" s="7">
        <f>IF(ISERROR(B69-C69),"n/a",B69-C69)</f>
        <v>-122</v>
      </c>
      <c r="E69" s="144">
        <f>IF(ISERROR(D69/C69),"n/a",(D69/C69))</f>
        <v>-0.27171492204899778</v>
      </c>
    </row>
    <row r="70" spans="1:5" ht="14.25" customHeight="1" x14ac:dyDescent="0.2">
      <c r="A70" s="145" t="s">
        <v>31</v>
      </c>
      <c r="B70" s="192">
        <v>327</v>
      </c>
      <c r="C70" s="192">
        <v>449</v>
      </c>
      <c r="D70" s="6">
        <f>IF(ISERROR(B70-C70),"n/a",B70-C70)</f>
        <v>-122</v>
      </c>
      <c r="E70" s="146">
        <f>IF(ISERROR(D70/C70),"n/a",(D70/C70))</f>
        <v>-0.27171492204899778</v>
      </c>
    </row>
    <row r="71" spans="1:5" ht="14.25" customHeight="1" x14ac:dyDescent="0.2">
      <c r="A71" s="143" t="s">
        <v>32</v>
      </c>
      <c r="B71" s="7">
        <f>B72</f>
        <v>163</v>
      </c>
      <c r="C71" s="7">
        <f>C72</f>
        <v>147</v>
      </c>
      <c r="D71" s="7">
        <f t="shared" si="16"/>
        <v>16</v>
      </c>
      <c r="E71" s="144">
        <f t="shared" si="17"/>
        <v>0.10884353741496598</v>
      </c>
    </row>
    <row r="72" spans="1:5" ht="14.25" customHeight="1" x14ac:dyDescent="0.2">
      <c r="A72" s="145" t="s">
        <v>31</v>
      </c>
      <c r="B72" s="192">
        <v>163</v>
      </c>
      <c r="C72" s="192">
        <v>147</v>
      </c>
      <c r="D72" s="6">
        <f t="shared" si="16"/>
        <v>16</v>
      </c>
      <c r="E72" s="146">
        <f t="shared" si="17"/>
        <v>0.10884353741496598</v>
      </c>
    </row>
    <row r="73" spans="1:5" ht="14.25" customHeight="1" x14ac:dyDescent="0.2">
      <c r="A73" s="141" t="s">
        <v>7</v>
      </c>
      <c r="B73" s="71">
        <f>(B74+B80+B77)</f>
        <v>1241</v>
      </c>
      <c r="C73" s="71">
        <f>(C74+C80+C77)</f>
        <v>1362</v>
      </c>
      <c r="D73" s="71">
        <f t="shared" si="16"/>
        <v>-121</v>
      </c>
      <c r="E73" s="142">
        <f t="shared" si="17"/>
        <v>-8.8839941262848748E-2</v>
      </c>
    </row>
    <row r="74" spans="1:5" x14ac:dyDescent="0.2">
      <c r="A74" s="143" t="s">
        <v>30</v>
      </c>
      <c r="B74" s="191">
        <f>SUM(B75:B76)</f>
        <v>1158</v>
      </c>
      <c r="C74" s="191">
        <f>SUM(C75:C76)</f>
        <v>1269</v>
      </c>
      <c r="D74" s="7">
        <f t="shared" si="16"/>
        <v>-111</v>
      </c>
      <c r="E74" s="144">
        <f t="shared" si="17"/>
        <v>-8.7470449172576833E-2</v>
      </c>
    </row>
    <row r="75" spans="1:5" x14ac:dyDescent="0.2">
      <c r="A75" s="145" t="s">
        <v>31</v>
      </c>
      <c r="B75" s="260">
        <v>1153</v>
      </c>
      <c r="C75" s="260">
        <v>1269</v>
      </c>
      <c r="D75" s="261">
        <f t="shared" si="16"/>
        <v>-116</v>
      </c>
      <c r="E75" s="262">
        <f t="shared" si="17"/>
        <v>-9.1410559495665872E-2</v>
      </c>
    </row>
    <row r="76" spans="1:5" x14ac:dyDescent="0.2">
      <c r="A76" s="145" t="s">
        <v>22</v>
      </c>
      <c r="B76" s="260">
        <v>5</v>
      </c>
      <c r="C76" s="260">
        <v>0</v>
      </c>
      <c r="D76" s="261">
        <f t="shared" si="16"/>
        <v>5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76</v>
      </c>
      <c r="C77" s="7">
        <f>C78+C79</f>
        <v>82</v>
      </c>
      <c r="D77" s="7">
        <f>IF(ISERROR(B77-C77),"n/a",B77-C77)</f>
        <v>-6</v>
      </c>
      <c r="E77" s="144">
        <f>IF(ISERROR(D77/C77),"n/a",(D77/C77))</f>
        <v>-7.3170731707317069E-2</v>
      </c>
    </row>
    <row r="78" spans="1:5" ht="12" customHeight="1" x14ac:dyDescent="0.2">
      <c r="A78" s="145" t="s">
        <v>31</v>
      </c>
      <c r="B78" s="192">
        <v>76</v>
      </c>
      <c r="C78" s="192">
        <v>82</v>
      </c>
      <c r="D78" s="6">
        <f>IF(ISERROR(B78-C78),"n/a",B78-C78)</f>
        <v>-6</v>
      </c>
      <c r="E78" s="146">
        <f>IF(ISERROR(D78/C78),"n/a",(D78/C78))</f>
        <v>-7.3170731707317069E-2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7</v>
      </c>
      <c r="C80" s="7">
        <f>C81</f>
        <v>11</v>
      </c>
      <c r="D80" s="7">
        <f t="shared" si="16"/>
        <v>-4</v>
      </c>
      <c r="E80" s="144">
        <f t="shared" si="17"/>
        <v>-0.36363636363636365</v>
      </c>
    </row>
    <row r="81" spans="1:5" ht="12" customHeight="1" x14ac:dyDescent="0.2">
      <c r="A81" s="145" t="s">
        <v>31</v>
      </c>
      <c r="B81" s="192">
        <v>7</v>
      </c>
      <c r="C81" s="192">
        <v>11</v>
      </c>
      <c r="D81" s="6">
        <f t="shared" si="16"/>
        <v>-4</v>
      </c>
      <c r="E81" s="146">
        <f t="shared" si="17"/>
        <v>-0.36363636363636365</v>
      </c>
    </row>
    <row r="82" spans="1:5" ht="15.75" customHeight="1" x14ac:dyDescent="0.2">
      <c r="A82" s="147" t="s">
        <v>5</v>
      </c>
      <c r="B82" s="71">
        <f>(B66+B73)</f>
        <v>7651</v>
      </c>
      <c r="C82" s="71">
        <f>(C66+C73)</f>
        <v>8383</v>
      </c>
      <c r="D82" s="71">
        <f t="shared" si="16"/>
        <v>-732</v>
      </c>
      <c r="E82" s="142">
        <f t="shared" si="17"/>
        <v>-8.7319575331027077E-2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6096</v>
      </c>
      <c r="C85" s="71">
        <f>(C86+C90+C88)</f>
        <v>6419</v>
      </c>
      <c r="D85" s="71">
        <f t="shared" ref="D85:D101" si="20">IF(ISERROR(B85-C85),"n/a",B85-C85)</f>
        <v>-323</v>
      </c>
      <c r="E85" s="142">
        <f t="shared" ref="E85:E101" si="21">IF(ISERROR(D85/C85),"n/a",(D85/C85))</f>
        <v>-5.0319364386976165E-2</v>
      </c>
    </row>
    <row r="86" spans="1:5" ht="14.25" customHeight="1" x14ac:dyDescent="0.2">
      <c r="A86" s="143" t="s">
        <v>30</v>
      </c>
      <c r="B86" s="191">
        <f>SUM(B87:B87)</f>
        <v>5646</v>
      </c>
      <c r="C86" s="191">
        <f>SUM(C87:C87)</f>
        <v>5886</v>
      </c>
      <c r="D86" s="7">
        <f t="shared" si="20"/>
        <v>-240</v>
      </c>
      <c r="E86" s="144">
        <f t="shared" si="21"/>
        <v>-4.0774719673802244E-2</v>
      </c>
    </row>
    <row r="87" spans="1:5" ht="14.25" customHeight="1" x14ac:dyDescent="0.2">
      <c r="A87" s="145" t="s">
        <v>31</v>
      </c>
      <c r="B87" s="260">
        <v>5646</v>
      </c>
      <c r="C87" s="260">
        <v>5886</v>
      </c>
      <c r="D87" s="261">
        <f t="shared" ref="D87" si="22">IF(ISERROR(B87-C87),"n/a",B87-C87)</f>
        <v>-240</v>
      </c>
      <c r="E87" s="262">
        <f t="shared" ref="E87" si="23">IF(ISERROR(D87/C87),"n/a",(D87/C87))</f>
        <v>-4.0774719673802244E-2</v>
      </c>
    </row>
    <row r="88" spans="1:5" ht="14.25" customHeight="1" x14ac:dyDescent="0.2">
      <c r="A88" s="143" t="s">
        <v>29</v>
      </c>
      <c r="B88" s="7">
        <f>B89</f>
        <v>301</v>
      </c>
      <c r="C88" s="7">
        <f>C89</f>
        <v>399</v>
      </c>
      <c r="D88" s="7">
        <f>IF(ISERROR(B88-C88),"n/a",B88-C88)</f>
        <v>-98</v>
      </c>
      <c r="E88" s="144">
        <f>IF(ISERROR(D88/C88),"n/a",(D88/C88))</f>
        <v>-0.24561403508771928</v>
      </c>
    </row>
    <row r="89" spans="1:5" ht="14.25" customHeight="1" x14ac:dyDescent="0.2">
      <c r="A89" s="145" t="s">
        <v>31</v>
      </c>
      <c r="B89" s="192">
        <v>301</v>
      </c>
      <c r="C89" s="192">
        <v>399</v>
      </c>
      <c r="D89" s="6">
        <f>IF(ISERROR(B89-C89),"n/a",B89-C89)</f>
        <v>-98</v>
      </c>
      <c r="E89" s="146">
        <f>IF(ISERROR(D89/C89),"n/a",(D89/C89))</f>
        <v>-0.24561403508771928</v>
      </c>
    </row>
    <row r="90" spans="1:5" ht="14.25" customHeight="1" x14ac:dyDescent="0.2">
      <c r="A90" s="143" t="s">
        <v>32</v>
      </c>
      <c r="B90" s="7">
        <f>B91</f>
        <v>149</v>
      </c>
      <c r="C90" s="7">
        <f>C91</f>
        <v>134</v>
      </c>
      <c r="D90" s="7">
        <f t="shared" si="20"/>
        <v>15</v>
      </c>
      <c r="E90" s="144">
        <f t="shared" si="21"/>
        <v>0.11194029850746269</v>
      </c>
    </row>
    <row r="91" spans="1:5" ht="14.25" customHeight="1" x14ac:dyDescent="0.2">
      <c r="A91" s="145" t="s">
        <v>31</v>
      </c>
      <c r="B91" s="192">
        <v>149</v>
      </c>
      <c r="C91" s="192">
        <v>134</v>
      </c>
      <c r="D91" s="6">
        <f t="shared" si="20"/>
        <v>15</v>
      </c>
      <c r="E91" s="146">
        <f t="shared" si="21"/>
        <v>0.11194029850746269</v>
      </c>
    </row>
    <row r="92" spans="1:5" ht="14.25" customHeight="1" x14ac:dyDescent="0.2">
      <c r="A92" s="141" t="s">
        <v>7</v>
      </c>
      <c r="B92" s="71">
        <f>(B93+B99+B96)</f>
        <v>1210</v>
      </c>
      <c r="C92" s="71">
        <f>(C93+C99+C96)</f>
        <v>1300</v>
      </c>
      <c r="D92" s="71">
        <f t="shared" si="20"/>
        <v>-90</v>
      </c>
      <c r="E92" s="142">
        <f t="shared" si="21"/>
        <v>-6.9230769230769235E-2</v>
      </c>
    </row>
    <row r="93" spans="1:5" x14ac:dyDescent="0.2">
      <c r="A93" s="143" t="s">
        <v>30</v>
      </c>
      <c r="B93" s="7">
        <f>SUM(B94:B95)</f>
        <v>1127</v>
      </c>
      <c r="C93" s="7">
        <f>SUM(C94:C95)</f>
        <v>1210</v>
      </c>
      <c r="D93" s="7">
        <f t="shared" si="20"/>
        <v>-83</v>
      </c>
      <c r="E93" s="144">
        <f t="shared" si="21"/>
        <v>-6.8595041322314046E-2</v>
      </c>
    </row>
    <row r="94" spans="1:5" x14ac:dyDescent="0.2">
      <c r="A94" s="145" t="s">
        <v>31</v>
      </c>
      <c r="B94" s="261">
        <v>1122</v>
      </c>
      <c r="C94" s="260">
        <v>1210</v>
      </c>
      <c r="D94" s="261">
        <f t="shared" si="20"/>
        <v>-88</v>
      </c>
      <c r="E94" s="262">
        <f t="shared" si="21"/>
        <v>-7.2727272727272724E-2</v>
      </c>
    </row>
    <row r="95" spans="1:5" x14ac:dyDescent="0.2">
      <c r="A95" s="145" t="s">
        <v>22</v>
      </c>
      <c r="B95" s="261">
        <v>5</v>
      </c>
      <c r="C95" s="260">
        <v>0</v>
      </c>
      <c r="D95" s="261">
        <f t="shared" si="20"/>
        <v>5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76</v>
      </c>
      <c r="C96" s="7">
        <f>C97+C98</f>
        <v>81</v>
      </c>
      <c r="D96" s="7">
        <f>IF(ISERROR(B96-C96),"n/a",B96-C96)</f>
        <v>-5</v>
      </c>
      <c r="E96" s="144">
        <f>IF(ISERROR(D96/C96),"n/a",(D96/C96))</f>
        <v>-6.1728395061728392E-2</v>
      </c>
    </row>
    <row r="97" spans="1:5" x14ac:dyDescent="0.2">
      <c r="A97" s="145" t="s">
        <v>31</v>
      </c>
      <c r="B97" s="192">
        <v>76</v>
      </c>
      <c r="C97" s="192">
        <v>81</v>
      </c>
      <c r="D97" s="6">
        <f>IF(ISERROR(B97-C97),"n/a",B97-C97)</f>
        <v>-5</v>
      </c>
      <c r="E97" s="146">
        <f>IF(ISERROR(D97/C97),"n/a",(D97/C97))</f>
        <v>-6.1728395061728392E-2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7</v>
      </c>
      <c r="C99" s="7">
        <f>C100</f>
        <v>9</v>
      </c>
      <c r="D99" s="7">
        <f t="shared" si="20"/>
        <v>-2</v>
      </c>
      <c r="E99" s="144">
        <f t="shared" si="21"/>
        <v>-0.22222222222222221</v>
      </c>
    </row>
    <row r="100" spans="1:5" x14ac:dyDescent="0.2">
      <c r="A100" s="145" t="s">
        <v>31</v>
      </c>
      <c r="B100" s="192">
        <v>7</v>
      </c>
      <c r="C100" s="192">
        <v>9</v>
      </c>
      <c r="D100" s="6">
        <f t="shared" si="20"/>
        <v>-2</v>
      </c>
      <c r="E100" s="146">
        <f t="shared" si="21"/>
        <v>-0.22222222222222221</v>
      </c>
    </row>
    <row r="101" spans="1:5" x14ac:dyDescent="0.2">
      <c r="A101" s="315" t="s">
        <v>5</v>
      </c>
      <c r="B101" s="316">
        <f>(B85+B92)</f>
        <v>7306</v>
      </c>
      <c r="C101" s="316">
        <f>(C85+C92)</f>
        <v>7719</v>
      </c>
      <c r="D101" s="316">
        <f t="shared" si="20"/>
        <v>-413</v>
      </c>
      <c r="E101" s="317">
        <f t="shared" si="21"/>
        <v>-5.3504339940406785E-2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8</v>
      </c>
      <c r="D104" s="6">
        <f>IF(ISERROR(B104-C104),"n/a",B104-C104)</f>
        <v>-8</v>
      </c>
      <c r="E104" s="158">
        <f>IF(ISERROR(D104/C104),"n/a",(D104/C104))</f>
        <v>-1</v>
      </c>
    </row>
    <row r="105" spans="1:5" hidden="1" x14ac:dyDescent="0.2">
      <c r="A105" s="159" t="s">
        <v>7</v>
      </c>
      <c r="B105" s="6">
        <v>19</v>
      </c>
      <c r="C105" s="6">
        <v>33</v>
      </c>
      <c r="D105" s="6">
        <f>IF(ISERROR(B105-C105),"n/a",B105-C105)</f>
        <v>-14</v>
      </c>
      <c r="E105" s="158">
        <f>IF(ISERROR(D105/C105),"n/a",(D105/C105))</f>
        <v>-0.42424242424242425</v>
      </c>
    </row>
    <row r="106" spans="1:5" hidden="1" x14ac:dyDescent="0.2">
      <c r="A106" s="160" t="s">
        <v>5</v>
      </c>
      <c r="B106" s="7">
        <f>SUM(B104:B105)</f>
        <v>19</v>
      </c>
      <c r="C106" s="7">
        <f>SUM(C104:C105)</f>
        <v>41</v>
      </c>
      <c r="D106" s="7">
        <f>IF(ISERROR(B106-C106),"n/a",B106-C106)</f>
        <v>-22</v>
      </c>
      <c r="E106" s="161">
        <f>IF(ISERROR(D106/C106),"n/a",(D106/C106))</f>
        <v>-0.53658536585365857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4</v>
      </c>
      <c r="C117" s="71">
        <f>(C118+C124+C121)</f>
        <v>8</v>
      </c>
      <c r="D117" s="71">
        <f t="shared" si="24"/>
        <v>-4</v>
      </c>
      <c r="E117" s="142">
        <f t="shared" si="25"/>
        <v>-0.5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4</v>
      </c>
      <c r="C121" s="7">
        <v>8</v>
      </c>
      <c r="D121" s="7">
        <f>IF(ISERROR(B121-C121),"n/a",B121-C121)</f>
        <v>-4</v>
      </c>
      <c r="E121" s="144">
        <f>IF(ISERROR(D121/C121),"n/a",(D121/C121))</f>
        <v>-0.5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4</v>
      </c>
      <c r="C126" s="71">
        <f>(C109+C117)</f>
        <v>8</v>
      </c>
      <c r="D126" s="71">
        <f t="shared" si="24"/>
        <v>-4</v>
      </c>
      <c r="E126" s="142">
        <f t="shared" si="25"/>
        <v>-0.5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83</v>
      </c>
    </row>
    <row r="155" spans="1:5" x14ac:dyDescent="0.2">
      <c r="A155" s="72" t="s">
        <v>84</v>
      </c>
    </row>
    <row r="156" spans="1:5" x14ac:dyDescent="0.2">
      <c r="A156" s="72" t="s">
        <v>85</v>
      </c>
    </row>
    <row r="157" spans="1:5" x14ac:dyDescent="0.2">
      <c r="A157" s="72" t="s">
        <v>86</v>
      </c>
    </row>
    <row r="158" spans="1:5" x14ac:dyDescent="0.2">
      <c r="A158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5/31/2024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May 31,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1964</v>
      </c>
      <c r="C10" s="318">
        <f t="shared" ref="C10:M10" si="0">SUM(C43,C74,C105,C136,C167,C198)</f>
        <v>2083</v>
      </c>
      <c r="D10" s="318">
        <f t="shared" si="0"/>
        <v>1180</v>
      </c>
      <c r="E10" s="318">
        <f t="shared" si="0"/>
        <v>1265</v>
      </c>
      <c r="F10" s="318">
        <f t="shared" si="0"/>
        <v>227</v>
      </c>
      <c r="G10" s="318">
        <f t="shared" si="0"/>
        <v>228</v>
      </c>
      <c r="H10" s="318">
        <f t="shared" si="0"/>
        <v>217</v>
      </c>
      <c r="I10" s="318">
        <f t="shared" si="0"/>
        <v>206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13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17459</v>
      </c>
      <c r="C12" s="318">
        <f t="shared" si="1"/>
        <v>18671</v>
      </c>
      <c r="D12" s="318">
        <f t="shared" si="1"/>
        <v>13985</v>
      </c>
      <c r="E12" s="318">
        <f t="shared" si="1"/>
        <v>14556</v>
      </c>
      <c r="F12" s="318">
        <f t="shared" si="1"/>
        <v>2338</v>
      </c>
      <c r="G12" s="318">
        <f t="shared" si="1"/>
        <v>2509</v>
      </c>
      <c r="H12" s="318">
        <f t="shared" si="1"/>
        <v>2182</v>
      </c>
      <c r="I12" s="318">
        <f t="shared" si="1"/>
        <v>2205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62</v>
      </c>
      <c r="C13" s="318">
        <f t="shared" si="1"/>
        <v>82</v>
      </c>
      <c r="D13" s="318">
        <f t="shared" si="1"/>
        <v>47</v>
      </c>
      <c r="E13" s="318">
        <f t="shared" si="1"/>
        <v>59</v>
      </c>
      <c r="F13" s="318">
        <f t="shared" si="1"/>
        <v>7</v>
      </c>
      <c r="G13" s="318">
        <f t="shared" si="1"/>
        <v>8</v>
      </c>
      <c r="H13" s="318">
        <f t="shared" si="1"/>
        <v>7</v>
      </c>
      <c r="I13" s="318">
        <f t="shared" si="1"/>
        <v>8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21536</v>
      </c>
      <c r="C14" s="318">
        <f t="shared" si="1"/>
        <v>22195</v>
      </c>
      <c r="D14" s="318">
        <f t="shared" si="1"/>
        <v>14214</v>
      </c>
      <c r="E14" s="318">
        <f t="shared" si="1"/>
        <v>14498</v>
      </c>
      <c r="F14" s="318">
        <f t="shared" si="1"/>
        <v>2389</v>
      </c>
      <c r="G14" s="318">
        <f t="shared" si="1"/>
        <v>2720</v>
      </c>
      <c r="H14" s="318">
        <f t="shared" si="1"/>
        <v>2317</v>
      </c>
      <c r="I14" s="318">
        <f t="shared" si="1"/>
        <v>2591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2840</v>
      </c>
      <c r="C15" s="318">
        <f t="shared" si="1"/>
        <v>3278</v>
      </c>
      <c r="D15" s="318">
        <f t="shared" si="1"/>
        <v>2242</v>
      </c>
      <c r="E15" s="318">
        <f t="shared" si="1"/>
        <v>2515</v>
      </c>
      <c r="F15" s="318">
        <f t="shared" si="1"/>
        <v>341</v>
      </c>
      <c r="G15" s="318">
        <f t="shared" si="1"/>
        <v>317</v>
      </c>
      <c r="H15" s="318">
        <f t="shared" si="1"/>
        <v>322</v>
      </c>
      <c r="I15" s="318">
        <f t="shared" si="1"/>
        <v>290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5848</v>
      </c>
      <c r="C16" s="318">
        <f t="shared" si="1"/>
        <v>5834</v>
      </c>
      <c r="D16" s="318">
        <f t="shared" si="1"/>
        <v>4992</v>
      </c>
      <c r="E16" s="318">
        <f t="shared" si="1"/>
        <v>4620</v>
      </c>
      <c r="F16" s="318">
        <f t="shared" si="1"/>
        <v>318</v>
      </c>
      <c r="G16" s="318">
        <f t="shared" si="1"/>
        <v>448</v>
      </c>
      <c r="H16" s="318">
        <f t="shared" si="1"/>
        <v>292</v>
      </c>
      <c r="I16" s="318">
        <f t="shared" si="1"/>
        <v>399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1524</v>
      </c>
      <c r="C17" s="318">
        <f t="shared" si="1"/>
        <v>1353</v>
      </c>
      <c r="D17" s="318">
        <f t="shared" si="1"/>
        <v>1272</v>
      </c>
      <c r="E17" s="318">
        <f t="shared" si="1"/>
        <v>1077</v>
      </c>
      <c r="F17" s="318">
        <f t="shared" si="1"/>
        <v>124</v>
      </c>
      <c r="G17" s="318">
        <f t="shared" si="1"/>
        <v>121</v>
      </c>
      <c r="H17" s="318">
        <f t="shared" si="1"/>
        <v>119</v>
      </c>
      <c r="I17" s="318">
        <f t="shared" si="1"/>
        <v>106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5729</v>
      </c>
      <c r="C18" s="318">
        <f t="shared" si="1"/>
        <v>7902</v>
      </c>
      <c r="D18" s="318">
        <f t="shared" si="1"/>
        <v>4536</v>
      </c>
      <c r="E18" s="318">
        <f t="shared" si="1"/>
        <v>6369</v>
      </c>
      <c r="F18" s="318">
        <f t="shared" si="1"/>
        <v>589</v>
      </c>
      <c r="G18" s="318">
        <f t="shared" si="1"/>
        <v>619</v>
      </c>
      <c r="H18" s="318">
        <f t="shared" si="1"/>
        <v>565</v>
      </c>
      <c r="I18" s="318">
        <f t="shared" si="1"/>
        <v>567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57007</v>
      </c>
      <c r="C19" s="336">
        <f>SUM(C52,C83,C114,C145,C207)</f>
        <v>61446</v>
      </c>
      <c r="D19" s="336">
        <f t="shared" ref="D19:M19" si="2">SUM(D10:D18)</f>
        <v>42504</v>
      </c>
      <c r="E19" s="336">
        <f t="shared" si="2"/>
        <v>44980</v>
      </c>
      <c r="F19" s="336">
        <f t="shared" si="2"/>
        <v>6346</v>
      </c>
      <c r="G19" s="336">
        <f t="shared" si="2"/>
        <v>6972</v>
      </c>
      <c r="H19" s="336">
        <f t="shared" si="2"/>
        <v>6034</v>
      </c>
      <c r="I19" s="336">
        <f t="shared" si="2"/>
        <v>6374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544</v>
      </c>
      <c r="C24" s="318">
        <f t="shared" si="3"/>
        <v>495</v>
      </c>
      <c r="D24" s="318">
        <f t="shared" si="3"/>
        <v>255</v>
      </c>
      <c r="E24" s="318">
        <f t="shared" si="3"/>
        <v>221</v>
      </c>
      <c r="F24" s="318">
        <f t="shared" si="3"/>
        <v>52</v>
      </c>
      <c r="G24" s="318">
        <f t="shared" si="3"/>
        <v>65</v>
      </c>
      <c r="H24" s="318">
        <f t="shared" si="3"/>
        <v>51</v>
      </c>
      <c r="I24" s="318">
        <f t="shared" si="3"/>
        <v>61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9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4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3329</v>
      </c>
      <c r="C26" s="318">
        <f t="shared" si="5"/>
        <v>3251</v>
      </c>
      <c r="D26" s="318">
        <f t="shared" si="5"/>
        <v>1878</v>
      </c>
      <c r="E26" s="318">
        <f t="shared" si="5"/>
        <v>1862</v>
      </c>
      <c r="F26" s="318">
        <f t="shared" si="5"/>
        <v>254</v>
      </c>
      <c r="G26" s="318">
        <f t="shared" si="5"/>
        <v>286</v>
      </c>
      <c r="H26" s="318">
        <f t="shared" si="5"/>
        <v>245</v>
      </c>
      <c r="I26" s="318">
        <f t="shared" si="5"/>
        <v>264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16</v>
      </c>
      <c r="E27" s="318">
        <f t="shared" si="6"/>
        <v>8</v>
      </c>
      <c r="F27" s="318">
        <f t="shared" si="6"/>
        <v>6</v>
      </c>
      <c r="G27" s="318">
        <f t="shared" si="6"/>
        <v>1</v>
      </c>
      <c r="H27" s="318">
        <f t="shared" si="6"/>
        <v>6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4401</v>
      </c>
      <c r="C28" s="318">
        <f t="shared" si="7"/>
        <v>4194</v>
      </c>
      <c r="D28" s="318">
        <f t="shared" si="7"/>
        <v>2473</v>
      </c>
      <c r="E28" s="318">
        <f t="shared" si="7"/>
        <v>2351</v>
      </c>
      <c r="F28" s="318">
        <f t="shared" si="7"/>
        <v>567</v>
      </c>
      <c r="G28" s="318">
        <f t="shared" si="7"/>
        <v>615</v>
      </c>
      <c r="H28" s="318">
        <f t="shared" si="7"/>
        <v>554</v>
      </c>
      <c r="I28" s="318">
        <f t="shared" si="7"/>
        <v>594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710</v>
      </c>
      <c r="C29" s="318">
        <f t="shared" si="8"/>
        <v>683</v>
      </c>
      <c r="D29" s="318">
        <f t="shared" si="8"/>
        <v>375</v>
      </c>
      <c r="E29" s="318">
        <f t="shared" si="8"/>
        <v>363</v>
      </c>
      <c r="F29" s="318">
        <f t="shared" si="8"/>
        <v>76</v>
      </c>
      <c r="G29" s="318">
        <f t="shared" si="8"/>
        <v>66</v>
      </c>
      <c r="H29" s="318">
        <f t="shared" si="8"/>
        <v>71</v>
      </c>
      <c r="I29" s="318">
        <f t="shared" si="8"/>
        <v>63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838</v>
      </c>
      <c r="C30" s="318">
        <f t="shared" si="9"/>
        <v>852</v>
      </c>
      <c r="D30" s="318">
        <f t="shared" si="9"/>
        <v>513</v>
      </c>
      <c r="E30" s="318">
        <f t="shared" si="9"/>
        <v>540</v>
      </c>
      <c r="F30" s="318">
        <f t="shared" si="9"/>
        <v>78</v>
      </c>
      <c r="G30" s="318">
        <f t="shared" si="9"/>
        <v>86</v>
      </c>
      <c r="H30" s="318">
        <f t="shared" si="9"/>
        <v>78</v>
      </c>
      <c r="I30" s="318">
        <f t="shared" si="9"/>
        <v>85</v>
      </c>
      <c r="J30" s="318">
        <f t="shared" si="9"/>
        <v>4</v>
      </c>
      <c r="K30" s="318">
        <f t="shared" si="9"/>
        <v>8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182</v>
      </c>
      <c r="C31" s="318">
        <f t="shared" si="10"/>
        <v>184</v>
      </c>
      <c r="D31" s="318">
        <f t="shared" si="10"/>
        <v>99</v>
      </c>
      <c r="E31" s="318">
        <f t="shared" si="10"/>
        <v>109</v>
      </c>
      <c r="F31" s="318">
        <f t="shared" si="10"/>
        <v>9</v>
      </c>
      <c r="G31" s="318">
        <f t="shared" si="10"/>
        <v>18</v>
      </c>
      <c r="H31" s="318">
        <f t="shared" si="10"/>
        <v>9</v>
      </c>
      <c r="I31" s="318">
        <f t="shared" si="10"/>
        <v>16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2235</v>
      </c>
      <c r="C32" s="318">
        <f t="shared" si="11"/>
        <v>2302</v>
      </c>
      <c r="D32" s="318">
        <f t="shared" si="11"/>
        <v>1293</v>
      </c>
      <c r="E32" s="318">
        <f t="shared" si="11"/>
        <v>1338</v>
      </c>
      <c r="F32" s="318">
        <f t="shared" si="11"/>
        <v>196</v>
      </c>
      <c r="G32" s="318">
        <f t="shared" si="11"/>
        <v>220</v>
      </c>
      <c r="H32" s="318">
        <f t="shared" si="11"/>
        <v>193</v>
      </c>
      <c r="I32" s="318">
        <f t="shared" si="11"/>
        <v>212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12281</v>
      </c>
      <c r="C33" s="336">
        <f t="shared" ref="C33:M33" si="12">SUM(C24:C32)</f>
        <v>12001</v>
      </c>
      <c r="D33" s="336">
        <f t="shared" si="12"/>
        <v>6911</v>
      </c>
      <c r="E33" s="336">
        <f t="shared" si="12"/>
        <v>6808</v>
      </c>
      <c r="F33" s="336">
        <f t="shared" si="12"/>
        <v>1241</v>
      </c>
      <c r="G33" s="336">
        <f t="shared" si="12"/>
        <v>1362</v>
      </c>
      <c r="H33" s="336">
        <f t="shared" si="12"/>
        <v>1210</v>
      </c>
      <c r="I33" s="336">
        <f t="shared" si="12"/>
        <v>1300</v>
      </c>
      <c r="J33" s="336">
        <f t="shared" si="12"/>
        <v>4</v>
      </c>
      <c r="K33" s="336">
        <f t="shared" si="12"/>
        <v>8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69288</v>
      </c>
      <c r="C35" s="334">
        <f t="shared" si="13"/>
        <v>73447</v>
      </c>
      <c r="D35" s="334">
        <f t="shared" si="13"/>
        <v>49415</v>
      </c>
      <c r="E35" s="334">
        <f t="shared" si="13"/>
        <v>51788</v>
      </c>
      <c r="F35" s="334">
        <f t="shared" si="13"/>
        <v>7587</v>
      </c>
      <c r="G35" s="334">
        <f t="shared" si="13"/>
        <v>8334</v>
      </c>
      <c r="H35" s="334">
        <f t="shared" si="13"/>
        <v>7244</v>
      </c>
      <c r="I35" s="334">
        <f t="shared" si="13"/>
        <v>7674</v>
      </c>
      <c r="J35" s="334">
        <f t="shared" si="13"/>
        <v>4</v>
      </c>
      <c r="K35" s="334">
        <f t="shared" si="13"/>
        <v>8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381</v>
      </c>
      <c r="C43" s="318">
        <v>388</v>
      </c>
      <c r="D43" s="318">
        <v>124</v>
      </c>
      <c r="E43" s="318">
        <v>147</v>
      </c>
      <c r="F43" s="318">
        <v>28</v>
      </c>
      <c r="G43" s="318">
        <v>20</v>
      </c>
      <c r="H43" s="318">
        <v>27</v>
      </c>
      <c r="I43" s="318">
        <v>20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5845</v>
      </c>
      <c r="C45" s="318">
        <v>6218</v>
      </c>
      <c r="D45" s="318">
        <v>3585</v>
      </c>
      <c r="E45" s="318">
        <v>3434</v>
      </c>
      <c r="F45" s="318">
        <v>392</v>
      </c>
      <c r="G45" s="318">
        <v>398</v>
      </c>
      <c r="H45" s="318">
        <v>361</v>
      </c>
      <c r="I45" s="318">
        <v>363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24</v>
      </c>
      <c r="D46" s="318">
        <v>3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4411</v>
      </c>
      <c r="C47" s="318">
        <v>4368</v>
      </c>
      <c r="D47" s="318">
        <v>1854</v>
      </c>
      <c r="E47" s="318">
        <v>1702</v>
      </c>
      <c r="F47" s="318">
        <v>321</v>
      </c>
      <c r="G47" s="318">
        <v>307</v>
      </c>
      <c r="H47" s="318">
        <v>308</v>
      </c>
      <c r="I47" s="318">
        <v>291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727</v>
      </c>
      <c r="C48" s="318">
        <v>754</v>
      </c>
      <c r="D48" s="318">
        <v>407</v>
      </c>
      <c r="E48" s="318">
        <v>379</v>
      </c>
      <c r="F48" s="318">
        <v>51</v>
      </c>
      <c r="G48" s="318">
        <v>44</v>
      </c>
      <c r="H48" s="318">
        <v>51</v>
      </c>
      <c r="I48" s="318">
        <v>42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1260</v>
      </c>
      <c r="C49" s="318">
        <v>1327</v>
      </c>
      <c r="D49" s="318">
        <v>995</v>
      </c>
      <c r="E49" s="318">
        <v>1055</v>
      </c>
      <c r="F49" s="318">
        <v>95</v>
      </c>
      <c r="G49" s="318">
        <v>133</v>
      </c>
      <c r="H49" s="318">
        <v>87</v>
      </c>
      <c r="I49" s="318">
        <v>120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631</v>
      </c>
      <c r="C50" s="318">
        <v>526</v>
      </c>
      <c r="D50" s="318">
        <v>439</v>
      </c>
      <c r="E50" s="318">
        <v>309</v>
      </c>
      <c r="F50" s="318">
        <v>25</v>
      </c>
      <c r="G50" s="318">
        <v>24</v>
      </c>
      <c r="H50" s="318">
        <v>24</v>
      </c>
      <c r="I50" s="318">
        <v>21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1328</v>
      </c>
      <c r="C51" s="318">
        <v>1571</v>
      </c>
      <c r="D51" s="318">
        <v>761</v>
      </c>
      <c r="E51" s="318">
        <v>868</v>
      </c>
      <c r="F51" s="318">
        <v>81</v>
      </c>
      <c r="G51" s="318">
        <v>78</v>
      </c>
      <c r="H51" s="318">
        <v>78</v>
      </c>
      <c r="I51" s="318">
        <v>72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14598</v>
      </c>
      <c r="C52" s="321">
        <f t="shared" ref="C52:M52" si="14">SUM(C43:C51)</f>
        <v>15181</v>
      </c>
      <c r="D52" s="321">
        <f t="shared" si="14"/>
        <v>8169</v>
      </c>
      <c r="E52" s="321">
        <f t="shared" si="14"/>
        <v>7908</v>
      </c>
      <c r="F52" s="321">
        <f t="shared" si="14"/>
        <v>993</v>
      </c>
      <c r="G52" s="321">
        <f t="shared" si="14"/>
        <v>1005</v>
      </c>
      <c r="H52" s="321">
        <f t="shared" si="14"/>
        <v>936</v>
      </c>
      <c r="I52" s="321">
        <f t="shared" si="14"/>
        <v>930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104</v>
      </c>
      <c r="C57" s="318">
        <v>95</v>
      </c>
      <c r="D57" s="318">
        <v>13</v>
      </c>
      <c r="E57" s="318">
        <v>16</v>
      </c>
      <c r="F57" s="318">
        <v>1</v>
      </c>
      <c r="G57" s="318">
        <v>2</v>
      </c>
      <c r="H57" s="318">
        <v>1</v>
      </c>
      <c r="I57" s="318">
        <v>2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1093</v>
      </c>
      <c r="C59" s="318">
        <v>1066</v>
      </c>
      <c r="D59" s="318">
        <v>312</v>
      </c>
      <c r="E59" s="318">
        <v>323</v>
      </c>
      <c r="F59" s="318">
        <v>46</v>
      </c>
      <c r="G59" s="318">
        <v>35</v>
      </c>
      <c r="H59" s="318">
        <v>45</v>
      </c>
      <c r="I59" s="318">
        <v>34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844</v>
      </c>
      <c r="C61" s="318">
        <v>748</v>
      </c>
      <c r="D61" s="318">
        <v>184</v>
      </c>
      <c r="E61" s="318">
        <v>185</v>
      </c>
      <c r="F61" s="318">
        <v>41</v>
      </c>
      <c r="G61" s="318">
        <v>41</v>
      </c>
      <c r="H61" s="318">
        <v>41</v>
      </c>
      <c r="I61" s="318">
        <v>41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182</v>
      </c>
      <c r="C62" s="318">
        <v>167</v>
      </c>
      <c r="D62" s="318">
        <v>47</v>
      </c>
      <c r="E62" s="318">
        <v>46</v>
      </c>
      <c r="F62" s="318">
        <v>11</v>
      </c>
      <c r="G62" s="318">
        <v>8</v>
      </c>
      <c r="H62" s="318">
        <v>11</v>
      </c>
      <c r="I62" s="318">
        <v>8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233</v>
      </c>
      <c r="C63" s="318">
        <v>216</v>
      </c>
      <c r="D63" s="318">
        <v>80</v>
      </c>
      <c r="E63" s="318">
        <v>78</v>
      </c>
      <c r="F63" s="318">
        <v>20</v>
      </c>
      <c r="G63" s="318">
        <v>20</v>
      </c>
      <c r="H63" s="318">
        <v>20</v>
      </c>
      <c r="I63" s="318">
        <v>19</v>
      </c>
      <c r="J63" s="318">
        <v>0</v>
      </c>
      <c r="K63" s="318">
        <v>8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60</v>
      </c>
      <c r="C64" s="318">
        <v>68</v>
      </c>
      <c r="D64" s="318">
        <v>22</v>
      </c>
      <c r="E64" s="318">
        <v>28</v>
      </c>
      <c r="F64" s="318">
        <v>2</v>
      </c>
      <c r="G64" s="318">
        <v>4</v>
      </c>
      <c r="H64" s="318">
        <v>2</v>
      </c>
      <c r="I64" s="318">
        <v>4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527</v>
      </c>
      <c r="C65" s="318">
        <v>505</v>
      </c>
      <c r="D65" s="318">
        <v>155</v>
      </c>
      <c r="E65" s="318">
        <v>143</v>
      </c>
      <c r="F65" s="318">
        <v>32</v>
      </c>
      <c r="G65" s="318">
        <v>23</v>
      </c>
      <c r="H65" s="318">
        <v>32</v>
      </c>
      <c r="I65" s="318">
        <v>23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3047</v>
      </c>
      <c r="C66" s="330">
        <f t="shared" ref="C66:M66" si="15">SUM(C57:C65)</f>
        <v>2871</v>
      </c>
      <c r="D66" s="330">
        <f t="shared" si="15"/>
        <v>814</v>
      </c>
      <c r="E66" s="330">
        <f t="shared" si="15"/>
        <v>820</v>
      </c>
      <c r="F66" s="330">
        <f t="shared" si="15"/>
        <v>154</v>
      </c>
      <c r="G66" s="330">
        <f t="shared" si="15"/>
        <v>133</v>
      </c>
      <c r="H66" s="330">
        <f t="shared" si="15"/>
        <v>153</v>
      </c>
      <c r="I66" s="330">
        <f t="shared" si="15"/>
        <v>131</v>
      </c>
      <c r="J66" s="330">
        <f t="shared" si="15"/>
        <v>0</v>
      </c>
      <c r="K66" s="330">
        <f t="shared" si="15"/>
        <v>8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17645</v>
      </c>
      <c r="C67" s="332">
        <f t="shared" ref="C67:M67" si="16">SUM(C52,C66)</f>
        <v>18052</v>
      </c>
      <c r="D67" s="332">
        <f t="shared" si="16"/>
        <v>8983</v>
      </c>
      <c r="E67" s="332">
        <f t="shared" si="16"/>
        <v>8728</v>
      </c>
      <c r="F67" s="332">
        <f t="shared" si="16"/>
        <v>1147</v>
      </c>
      <c r="G67" s="332">
        <f t="shared" si="16"/>
        <v>1138</v>
      </c>
      <c r="H67" s="332">
        <f t="shared" si="16"/>
        <v>1089</v>
      </c>
      <c r="I67" s="332">
        <f t="shared" si="16"/>
        <v>1061</v>
      </c>
      <c r="J67" s="332">
        <f t="shared" si="16"/>
        <v>0</v>
      </c>
      <c r="K67" s="332">
        <f t="shared" si="16"/>
        <v>8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1069</v>
      </c>
      <c r="C74" s="318">
        <v>1095</v>
      </c>
      <c r="D74" s="318">
        <v>735</v>
      </c>
      <c r="E74" s="318">
        <v>721</v>
      </c>
      <c r="F74" s="318">
        <v>134</v>
      </c>
      <c r="G74" s="318">
        <v>139</v>
      </c>
      <c r="H74" s="318">
        <v>130</v>
      </c>
      <c r="I74" s="318">
        <v>127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9</v>
      </c>
      <c r="G75" s="318">
        <v>1</v>
      </c>
      <c r="H75" s="318">
        <v>9</v>
      </c>
      <c r="I75" s="318">
        <v>1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6177</v>
      </c>
      <c r="C76" s="318">
        <v>6770</v>
      </c>
      <c r="D76" s="318">
        <v>5605</v>
      </c>
      <c r="E76" s="318">
        <v>6041</v>
      </c>
      <c r="F76" s="318">
        <v>1084</v>
      </c>
      <c r="G76" s="318">
        <v>1228</v>
      </c>
      <c r="H76" s="318">
        <v>1031</v>
      </c>
      <c r="I76" s="318">
        <v>1094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29</v>
      </c>
      <c r="C77" s="318">
        <v>32</v>
      </c>
      <c r="D77" s="318">
        <v>26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10529</v>
      </c>
      <c r="C78" s="318">
        <v>11156</v>
      </c>
      <c r="D78" s="318">
        <v>7830</v>
      </c>
      <c r="E78" s="318">
        <v>8252</v>
      </c>
      <c r="F78" s="318">
        <v>1320</v>
      </c>
      <c r="G78" s="318">
        <v>1632</v>
      </c>
      <c r="H78" s="318">
        <v>1284</v>
      </c>
      <c r="I78" s="318">
        <v>1556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1235</v>
      </c>
      <c r="C79" s="318">
        <v>1542</v>
      </c>
      <c r="D79" s="318">
        <v>1093</v>
      </c>
      <c r="E79" s="318">
        <v>1312</v>
      </c>
      <c r="F79" s="318">
        <v>174</v>
      </c>
      <c r="G79" s="318">
        <v>173</v>
      </c>
      <c r="H79" s="318">
        <v>165</v>
      </c>
      <c r="I79" s="318">
        <v>160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3196</v>
      </c>
      <c r="C80" s="318">
        <v>3230</v>
      </c>
      <c r="D80" s="318">
        <v>2725</v>
      </c>
      <c r="E80" s="318">
        <v>2525</v>
      </c>
      <c r="F80" s="318">
        <v>151</v>
      </c>
      <c r="G80" s="318">
        <v>234</v>
      </c>
      <c r="H80" s="318">
        <v>143</v>
      </c>
      <c r="I80" s="318">
        <v>210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512</v>
      </c>
      <c r="C81" s="318">
        <v>490</v>
      </c>
      <c r="D81" s="318">
        <v>467</v>
      </c>
      <c r="E81" s="318">
        <v>445</v>
      </c>
      <c r="F81" s="318">
        <v>49</v>
      </c>
      <c r="G81" s="318">
        <v>54</v>
      </c>
      <c r="H81" s="318">
        <v>47</v>
      </c>
      <c r="I81" s="318">
        <v>50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2650</v>
      </c>
      <c r="C82" s="318">
        <v>3954</v>
      </c>
      <c r="D82" s="318">
        <v>2262</v>
      </c>
      <c r="E82" s="318">
        <v>3445</v>
      </c>
      <c r="F82" s="318">
        <v>276</v>
      </c>
      <c r="G82" s="318">
        <v>292</v>
      </c>
      <c r="H82" s="318">
        <v>270</v>
      </c>
      <c r="I82" s="318">
        <v>268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25426</v>
      </c>
      <c r="C83" s="321">
        <f t="shared" ref="C83:M83" si="17">SUM(C74:C82)</f>
        <v>28297</v>
      </c>
      <c r="D83" s="321">
        <f t="shared" si="17"/>
        <v>20764</v>
      </c>
      <c r="E83" s="321">
        <f t="shared" si="17"/>
        <v>22781</v>
      </c>
      <c r="F83" s="321">
        <f t="shared" si="17"/>
        <v>3202</v>
      </c>
      <c r="G83" s="321">
        <f t="shared" si="17"/>
        <v>3757</v>
      </c>
      <c r="H83" s="321">
        <f t="shared" si="17"/>
        <v>3084</v>
      </c>
      <c r="I83" s="321">
        <f t="shared" si="17"/>
        <v>3470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263</v>
      </c>
      <c r="C88" s="318">
        <v>264</v>
      </c>
      <c r="D88" s="318">
        <v>157</v>
      </c>
      <c r="E88" s="318">
        <v>148</v>
      </c>
      <c r="F88" s="318">
        <v>30</v>
      </c>
      <c r="G88" s="318">
        <v>44</v>
      </c>
      <c r="H88" s="318">
        <v>29</v>
      </c>
      <c r="I88" s="318">
        <v>40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6</v>
      </c>
      <c r="E89" s="318">
        <v>13</v>
      </c>
      <c r="F89" s="318">
        <v>2</v>
      </c>
      <c r="G89" s="318">
        <v>5</v>
      </c>
      <c r="H89" s="318">
        <v>2</v>
      </c>
      <c r="I89" s="318">
        <v>4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984</v>
      </c>
      <c r="C90" s="318">
        <v>1022</v>
      </c>
      <c r="D90" s="318">
        <v>760</v>
      </c>
      <c r="E90" s="318">
        <v>798</v>
      </c>
      <c r="F90" s="318">
        <v>86</v>
      </c>
      <c r="G90" s="318">
        <v>98</v>
      </c>
      <c r="H90" s="318">
        <v>80</v>
      </c>
      <c r="I90" s="318">
        <v>91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8</v>
      </c>
      <c r="E91" s="318">
        <v>7</v>
      </c>
      <c r="F91" s="318">
        <v>2</v>
      </c>
      <c r="G91" s="318">
        <v>1</v>
      </c>
      <c r="H91" s="318">
        <v>2</v>
      </c>
      <c r="I91" s="318">
        <v>1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2070</v>
      </c>
      <c r="C92" s="318">
        <v>2057</v>
      </c>
      <c r="D92" s="318">
        <v>1431</v>
      </c>
      <c r="E92" s="318">
        <v>1384</v>
      </c>
      <c r="F92" s="318">
        <v>277</v>
      </c>
      <c r="G92" s="318">
        <v>306</v>
      </c>
      <c r="H92" s="318">
        <v>269</v>
      </c>
      <c r="I92" s="318">
        <v>293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295</v>
      </c>
      <c r="C93" s="318">
        <v>302</v>
      </c>
      <c r="D93" s="318">
        <v>200</v>
      </c>
      <c r="E93" s="318">
        <v>194</v>
      </c>
      <c r="F93" s="318">
        <v>38</v>
      </c>
      <c r="G93" s="318">
        <v>35</v>
      </c>
      <c r="H93" s="318">
        <v>34</v>
      </c>
      <c r="I93" s="318">
        <v>33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355</v>
      </c>
      <c r="C94" s="318">
        <v>416</v>
      </c>
      <c r="D94" s="318">
        <v>294</v>
      </c>
      <c r="E94" s="318">
        <v>348</v>
      </c>
      <c r="F94" s="318">
        <v>32</v>
      </c>
      <c r="G94" s="318">
        <v>47</v>
      </c>
      <c r="H94" s="318">
        <v>32</v>
      </c>
      <c r="I94" s="318">
        <v>47</v>
      </c>
      <c r="J94" s="318">
        <v>4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48</v>
      </c>
      <c r="E95" s="318">
        <v>45</v>
      </c>
      <c r="F95" s="318">
        <v>2</v>
      </c>
      <c r="G95" s="318">
        <v>9</v>
      </c>
      <c r="H95" s="318">
        <v>2</v>
      </c>
      <c r="I95" s="318">
        <v>7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938</v>
      </c>
      <c r="C96" s="318">
        <v>1020</v>
      </c>
      <c r="D96" s="318">
        <v>674</v>
      </c>
      <c r="E96" s="318">
        <v>739</v>
      </c>
      <c r="F96" s="318">
        <v>80</v>
      </c>
      <c r="G96" s="318">
        <v>107</v>
      </c>
      <c r="H96" s="318">
        <v>80</v>
      </c>
      <c r="I96" s="318">
        <v>105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4995</v>
      </c>
      <c r="C97" s="321">
        <f t="shared" ref="C97:M97" si="18">SUM(C88:C96)</f>
        <v>5167</v>
      </c>
      <c r="D97" s="321">
        <f t="shared" si="18"/>
        <v>3578</v>
      </c>
      <c r="E97" s="321">
        <f t="shared" si="18"/>
        <v>3676</v>
      </c>
      <c r="F97" s="321">
        <f t="shared" si="18"/>
        <v>549</v>
      </c>
      <c r="G97" s="321">
        <f t="shared" si="18"/>
        <v>652</v>
      </c>
      <c r="H97" s="321">
        <f t="shared" si="18"/>
        <v>530</v>
      </c>
      <c r="I97" s="321">
        <f t="shared" si="18"/>
        <v>621</v>
      </c>
      <c r="J97" s="321">
        <f t="shared" si="18"/>
        <v>4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30421</v>
      </c>
      <c r="C98" s="334">
        <f t="shared" ref="C98:M98" si="19">SUM(C83,C97)</f>
        <v>33464</v>
      </c>
      <c r="D98" s="334">
        <f t="shared" si="19"/>
        <v>24342</v>
      </c>
      <c r="E98" s="334">
        <f t="shared" si="19"/>
        <v>26457</v>
      </c>
      <c r="F98" s="334">
        <f t="shared" si="19"/>
        <v>3751</v>
      </c>
      <c r="G98" s="334">
        <f t="shared" si="19"/>
        <v>4409</v>
      </c>
      <c r="H98" s="334">
        <f t="shared" si="19"/>
        <v>3614</v>
      </c>
      <c r="I98" s="334">
        <f t="shared" si="19"/>
        <v>4091</v>
      </c>
      <c r="J98" s="334">
        <f t="shared" si="19"/>
        <v>4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454</v>
      </c>
      <c r="C105" s="318">
        <v>554</v>
      </c>
      <c r="D105" s="318">
        <v>272</v>
      </c>
      <c r="E105" s="318">
        <v>364</v>
      </c>
      <c r="F105" s="318">
        <v>58</v>
      </c>
      <c r="G105" s="318">
        <v>59</v>
      </c>
      <c r="H105" s="318">
        <v>54</v>
      </c>
      <c r="I105" s="318">
        <v>49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5160</v>
      </c>
      <c r="C107" s="318">
        <v>5378</v>
      </c>
      <c r="D107" s="318">
        <v>4515</v>
      </c>
      <c r="E107" s="318">
        <v>4802</v>
      </c>
      <c r="F107" s="318">
        <v>807</v>
      </c>
      <c r="G107" s="318">
        <v>843</v>
      </c>
      <c r="H107" s="318">
        <v>742</v>
      </c>
      <c r="I107" s="318">
        <v>715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22</v>
      </c>
      <c r="D108" s="318">
        <v>14</v>
      </c>
      <c r="E108" s="318">
        <v>14</v>
      </c>
      <c r="F108" s="318">
        <v>2</v>
      </c>
      <c r="G108" s="318">
        <v>3</v>
      </c>
      <c r="H108" s="318">
        <v>2</v>
      </c>
      <c r="I108" s="318">
        <v>3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5768</v>
      </c>
      <c r="C109" s="318">
        <v>5706</v>
      </c>
      <c r="D109" s="318">
        <v>3772</v>
      </c>
      <c r="E109" s="318">
        <v>3807</v>
      </c>
      <c r="F109" s="318">
        <v>643</v>
      </c>
      <c r="G109" s="318">
        <v>682</v>
      </c>
      <c r="H109" s="318">
        <v>623</v>
      </c>
      <c r="I109" s="318">
        <v>650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810</v>
      </c>
      <c r="C110" s="318">
        <v>910</v>
      </c>
      <c r="D110" s="318">
        <v>676</v>
      </c>
      <c r="E110" s="318">
        <v>750</v>
      </c>
      <c r="F110" s="318">
        <v>102</v>
      </c>
      <c r="G110" s="318">
        <v>93</v>
      </c>
      <c r="H110" s="318">
        <v>94</v>
      </c>
      <c r="I110" s="318">
        <v>82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1292</v>
      </c>
      <c r="C111" s="318">
        <v>1154</v>
      </c>
      <c r="D111" s="318">
        <v>1180</v>
      </c>
      <c r="E111" s="318">
        <v>953</v>
      </c>
      <c r="F111" s="318">
        <v>66</v>
      </c>
      <c r="G111" s="318">
        <v>77</v>
      </c>
      <c r="H111" s="318">
        <v>56</v>
      </c>
      <c r="I111" s="318">
        <v>66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359</v>
      </c>
      <c r="C112" s="318">
        <v>313</v>
      </c>
      <c r="D112" s="318">
        <v>342</v>
      </c>
      <c r="E112" s="318">
        <v>297</v>
      </c>
      <c r="F112" s="318">
        <v>50</v>
      </c>
      <c r="G112" s="318">
        <v>40</v>
      </c>
      <c r="H112" s="318">
        <v>48</v>
      </c>
      <c r="I112" s="318">
        <v>33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1605</v>
      </c>
      <c r="C113" s="318">
        <v>2115</v>
      </c>
      <c r="D113" s="318">
        <v>1362</v>
      </c>
      <c r="E113" s="318">
        <v>1807</v>
      </c>
      <c r="F113" s="318">
        <v>219</v>
      </c>
      <c r="G113" s="318">
        <v>230</v>
      </c>
      <c r="H113" s="318">
        <v>205</v>
      </c>
      <c r="I113" s="318">
        <v>210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15475</v>
      </c>
      <c r="C114" s="321">
        <f t="shared" ref="C114:M114" si="20">SUM(C105:C113)</f>
        <v>16164</v>
      </c>
      <c r="D114" s="321">
        <f t="shared" si="20"/>
        <v>12143</v>
      </c>
      <c r="E114" s="321">
        <f t="shared" si="20"/>
        <v>12797</v>
      </c>
      <c r="F114" s="321">
        <f t="shared" si="20"/>
        <v>1948</v>
      </c>
      <c r="G114" s="321">
        <f t="shared" si="20"/>
        <v>2027</v>
      </c>
      <c r="H114" s="321">
        <f t="shared" si="20"/>
        <v>1825</v>
      </c>
      <c r="I114" s="321">
        <f t="shared" si="20"/>
        <v>1808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66</v>
      </c>
      <c r="C119" s="318">
        <v>58</v>
      </c>
      <c r="D119" s="318">
        <v>28</v>
      </c>
      <c r="E119" s="318">
        <v>23</v>
      </c>
      <c r="F119" s="318">
        <v>3</v>
      </c>
      <c r="G119" s="318">
        <v>9</v>
      </c>
      <c r="H119" s="318">
        <v>3</v>
      </c>
      <c r="I119" s="318">
        <v>9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586</v>
      </c>
      <c r="C121" s="318">
        <v>543</v>
      </c>
      <c r="D121" s="318">
        <v>358</v>
      </c>
      <c r="E121" s="318">
        <v>320</v>
      </c>
      <c r="F121" s="318">
        <v>41</v>
      </c>
      <c r="G121" s="318">
        <v>54</v>
      </c>
      <c r="H121" s="318">
        <v>40</v>
      </c>
      <c r="I121" s="318">
        <v>46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641</v>
      </c>
      <c r="C123" s="318">
        <v>683</v>
      </c>
      <c r="D123" s="318">
        <v>329</v>
      </c>
      <c r="E123" s="318">
        <v>350</v>
      </c>
      <c r="F123" s="318">
        <v>89</v>
      </c>
      <c r="G123" s="318">
        <v>115</v>
      </c>
      <c r="H123" s="318">
        <v>88</v>
      </c>
      <c r="I123" s="318">
        <v>112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112</v>
      </c>
      <c r="C124" s="318">
        <v>98</v>
      </c>
      <c r="D124" s="318">
        <v>61</v>
      </c>
      <c r="E124" s="318">
        <v>53</v>
      </c>
      <c r="F124" s="318">
        <v>10</v>
      </c>
      <c r="G124" s="318">
        <v>11</v>
      </c>
      <c r="H124" s="318">
        <v>10</v>
      </c>
      <c r="I124" s="318">
        <v>10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94</v>
      </c>
      <c r="D125" s="318">
        <v>52</v>
      </c>
      <c r="E125" s="318">
        <v>54</v>
      </c>
      <c r="F125" s="318">
        <v>9</v>
      </c>
      <c r="G125" s="318">
        <v>9</v>
      </c>
      <c r="H125" s="318">
        <v>9</v>
      </c>
      <c r="I125" s="318">
        <v>9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31</v>
      </c>
      <c r="C126" s="318">
        <v>24</v>
      </c>
      <c r="D126" s="318">
        <v>17</v>
      </c>
      <c r="E126" s="318">
        <v>18</v>
      </c>
      <c r="F126" s="318">
        <v>3</v>
      </c>
      <c r="G126" s="318">
        <v>3</v>
      </c>
      <c r="H126" s="318">
        <v>3</v>
      </c>
      <c r="I126" s="318">
        <v>3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430</v>
      </c>
      <c r="C127" s="318">
        <v>451</v>
      </c>
      <c r="D127" s="318">
        <v>243</v>
      </c>
      <c r="E127" s="318">
        <v>266</v>
      </c>
      <c r="F127" s="318">
        <v>44</v>
      </c>
      <c r="G127" s="318">
        <v>47</v>
      </c>
      <c r="H127" s="318">
        <v>41</v>
      </c>
      <c r="I127" s="318">
        <v>41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1971</v>
      </c>
      <c r="C128" s="321">
        <f t="shared" si="21"/>
        <v>1956</v>
      </c>
      <c r="D128" s="321">
        <f t="shared" si="21"/>
        <v>1090</v>
      </c>
      <c r="E128" s="321">
        <f t="shared" si="21"/>
        <v>1086</v>
      </c>
      <c r="F128" s="321">
        <f t="shared" si="21"/>
        <v>200</v>
      </c>
      <c r="G128" s="321">
        <f t="shared" si="21"/>
        <v>248</v>
      </c>
      <c r="H128" s="321">
        <f t="shared" si="21"/>
        <v>195</v>
      </c>
      <c r="I128" s="321">
        <f t="shared" si="21"/>
        <v>230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17446</v>
      </c>
      <c r="C129" s="334">
        <f t="shared" ref="C129:M129" si="22">SUM(C114,C128)</f>
        <v>18120</v>
      </c>
      <c r="D129" s="334">
        <f t="shared" si="22"/>
        <v>13233</v>
      </c>
      <c r="E129" s="334">
        <f t="shared" si="22"/>
        <v>13883</v>
      </c>
      <c r="F129" s="334">
        <f t="shared" si="22"/>
        <v>2148</v>
      </c>
      <c r="G129" s="334">
        <f t="shared" si="22"/>
        <v>2275</v>
      </c>
      <c r="H129" s="334">
        <f t="shared" si="22"/>
        <v>2020</v>
      </c>
      <c r="I129" s="334">
        <f t="shared" si="22"/>
        <v>2038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26</v>
      </c>
      <c r="E136" s="318">
        <v>16</v>
      </c>
      <c r="F136" s="318">
        <v>3</v>
      </c>
      <c r="G136" s="318">
        <v>5</v>
      </c>
      <c r="H136" s="318">
        <v>2</v>
      </c>
      <c r="I136" s="318">
        <v>5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175</v>
      </c>
      <c r="C138" s="318">
        <v>140</v>
      </c>
      <c r="D138" s="318">
        <v>177</v>
      </c>
      <c r="E138" s="318">
        <v>118</v>
      </c>
      <c r="F138" s="318">
        <v>42</v>
      </c>
      <c r="G138" s="318">
        <v>24</v>
      </c>
      <c r="H138" s="318">
        <v>35</v>
      </c>
      <c r="I138" s="318">
        <v>20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669</v>
      </c>
      <c r="C140" s="318">
        <v>703</v>
      </c>
      <c r="D140" s="318">
        <v>571</v>
      </c>
      <c r="E140" s="318">
        <v>492</v>
      </c>
      <c r="F140" s="318">
        <v>80</v>
      </c>
      <c r="G140" s="318">
        <v>83</v>
      </c>
      <c r="H140" s="318">
        <v>78</v>
      </c>
      <c r="I140" s="318">
        <v>79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40</v>
      </c>
      <c r="C141" s="318">
        <v>33</v>
      </c>
      <c r="D141" s="318">
        <v>36</v>
      </c>
      <c r="E141" s="318">
        <v>29</v>
      </c>
      <c r="F141" s="318">
        <v>9</v>
      </c>
      <c r="G141" s="318">
        <v>3</v>
      </c>
      <c r="H141" s="318">
        <v>8</v>
      </c>
      <c r="I141" s="318">
        <v>3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61</v>
      </c>
      <c r="E142" s="318">
        <v>62</v>
      </c>
      <c r="F142" s="318">
        <v>4</v>
      </c>
      <c r="G142" s="318">
        <v>1</v>
      </c>
      <c r="H142" s="318">
        <v>4</v>
      </c>
      <c r="I142" s="318">
        <v>1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96</v>
      </c>
      <c r="C144" s="318">
        <v>101</v>
      </c>
      <c r="D144" s="318">
        <v>92</v>
      </c>
      <c r="E144" s="318">
        <v>83</v>
      </c>
      <c r="F144" s="318">
        <v>9</v>
      </c>
      <c r="G144" s="318">
        <v>13</v>
      </c>
      <c r="H144" s="318">
        <v>8</v>
      </c>
      <c r="I144" s="318">
        <v>12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978</v>
      </c>
      <c r="E145" s="321">
        <f t="shared" si="23"/>
        <v>813</v>
      </c>
      <c r="F145" s="321">
        <f t="shared" si="23"/>
        <v>148</v>
      </c>
      <c r="G145" s="321">
        <f t="shared" si="23"/>
        <v>132</v>
      </c>
      <c r="H145" s="321">
        <f t="shared" si="23"/>
        <v>136</v>
      </c>
      <c r="I145" s="321">
        <f t="shared" si="23"/>
        <v>122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8</v>
      </c>
      <c r="E150" s="318">
        <v>3</v>
      </c>
      <c r="F150" s="318">
        <v>1</v>
      </c>
      <c r="G150" s="318">
        <v>0</v>
      </c>
      <c r="H150" s="318">
        <v>1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30</v>
      </c>
      <c r="E152" s="318">
        <v>32</v>
      </c>
      <c r="F152" s="318">
        <v>7</v>
      </c>
      <c r="G152" s="318">
        <v>5</v>
      </c>
      <c r="H152" s="318">
        <v>7</v>
      </c>
      <c r="I152" s="318">
        <v>4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108</v>
      </c>
      <c r="D154" s="318">
        <v>89</v>
      </c>
      <c r="E154" s="318">
        <v>93</v>
      </c>
      <c r="F154" s="318">
        <v>30</v>
      </c>
      <c r="G154" s="318">
        <v>36</v>
      </c>
      <c r="H154" s="318">
        <v>30</v>
      </c>
      <c r="I154" s="318">
        <v>35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9</v>
      </c>
      <c r="E155" s="318">
        <v>11</v>
      </c>
      <c r="F155" s="318">
        <v>1</v>
      </c>
      <c r="G155" s="318">
        <v>1</v>
      </c>
      <c r="H155" s="318">
        <v>1</v>
      </c>
      <c r="I155" s="318">
        <v>1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30</v>
      </c>
      <c r="D158" s="318">
        <v>33</v>
      </c>
      <c r="E158" s="318">
        <v>25</v>
      </c>
      <c r="F158" s="318">
        <v>5</v>
      </c>
      <c r="G158" s="318">
        <v>5</v>
      </c>
      <c r="H158" s="318">
        <v>5</v>
      </c>
      <c r="I158" s="318">
        <v>5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188</v>
      </c>
      <c r="D159" s="321">
        <f t="shared" si="24"/>
        <v>178</v>
      </c>
      <c r="E159" s="321">
        <f t="shared" si="24"/>
        <v>169</v>
      </c>
      <c r="F159" s="321">
        <f t="shared" si="24"/>
        <v>45</v>
      </c>
      <c r="G159" s="321">
        <f t="shared" si="24"/>
        <v>48</v>
      </c>
      <c r="H159" s="321">
        <f t="shared" si="24"/>
        <v>45</v>
      </c>
      <c r="I159" s="321">
        <f t="shared" si="24"/>
        <v>46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1311</v>
      </c>
      <c r="C160" s="334">
        <f t="shared" ref="C160:M160" si="25">SUM(C145,C159)</f>
        <v>1295</v>
      </c>
      <c r="D160" s="334">
        <f t="shared" si="25"/>
        <v>1156</v>
      </c>
      <c r="E160" s="334">
        <f t="shared" si="25"/>
        <v>982</v>
      </c>
      <c r="F160" s="334">
        <f t="shared" si="25"/>
        <v>193</v>
      </c>
      <c r="G160" s="334">
        <f t="shared" si="25"/>
        <v>180</v>
      </c>
      <c r="H160" s="334">
        <f t="shared" si="25"/>
        <v>181</v>
      </c>
      <c r="I160" s="334">
        <f t="shared" si="25"/>
        <v>168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95</v>
      </c>
      <c r="C181" s="318">
        <v>68</v>
      </c>
      <c r="D181" s="318">
        <v>45</v>
      </c>
      <c r="E181" s="318">
        <v>27</v>
      </c>
      <c r="F181" s="318">
        <v>15</v>
      </c>
      <c r="G181" s="318">
        <v>9</v>
      </c>
      <c r="H181" s="318">
        <v>15</v>
      </c>
      <c r="I181" s="318">
        <v>9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604</v>
      </c>
      <c r="C183" s="318">
        <v>565</v>
      </c>
      <c r="D183" s="318">
        <v>391</v>
      </c>
      <c r="E183" s="318">
        <v>360</v>
      </c>
      <c r="F183" s="318">
        <v>73</v>
      </c>
      <c r="G183" s="318">
        <v>88</v>
      </c>
      <c r="H183" s="318">
        <v>72</v>
      </c>
      <c r="I183" s="318">
        <v>84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706</v>
      </c>
      <c r="C185" s="318">
        <v>564</v>
      </c>
      <c r="D185" s="318">
        <v>409</v>
      </c>
      <c r="E185" s="318">
        <v>306</v>
      </c>
      <c r="F185" s="318">
        <v>122</v>
      </c>
      <c r="G185" s="318">
        <v>104</v>
      </c>
      <c r="H185" s="318">
        <v>118</v>
      </c>
      <c r="I185" s="318">
        <v>102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100</v>
      </c>
      <c r="D186" s="318">
        <v>51</v>
      </c>
      <c r="E186" s="318">
        <v>53</v>
      </c>
      <c r="F186" s="318">
        <v>14</v>
      </c>
      <c r="G186" s="318">
        <v>9</v>
      </c>
      <c r="H186" s="318">
        <v>13</v>
      </c>
      <c r="I186" s="318">
        <v>9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138</v>
      </c>
      <c r="C187" s="318">
        <v>116</v>
      </c>
      <c r="D187" s="318">
        <v>76</v>
      </c>
      <c r="E187" s="318">
        <v>54</v>
      </c>
      <c r="F187" s="318">
        <v>17</v>
      </c>
      <c r="G187" s="318">
        <v>10</v>
      </c>
      <c r="H187" s="318">
        <v>17</v>
      </c>
      <c r="I187" s="318">
        <v>10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21</v>
      </c>
      <c r="C188" s="318">
        <v>27</v>
      </c>
      <c r="D188" s="318">
        <v>11</v>
      </c>
      <c r="E188" s="318">
        <v>16</v>
      </c>
      <c r="F188" s="318">
        <v>2</v>
      </c>
      <c r="G188" s="318">
        <v>1</v>
      </c>
      <c r="H188" s="318">
        <v>2</v>
      </c>
      <c r="I188" s="318">
        <v>1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290</v>
      </c>
      <c r="C189" s="318">
        <v>279</v>
      </c>
      <c r="D189" s="318">
        <v>171</v>
      </c>
      <c r="E189" s="318">
        <v>151</v>
      </c>
      <c r="F189" s="318">
        <v>32</v>
      </c>
      <c r="G189" s="318">
        <v>37</v>
      </c>
      <c r="H189" s="318">
        <v>32</v>
      </c>
      <c r="I189" s="318">
        <v>37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1962</v>
      </c>
      <c r="C190" s="353">
        <f t="shared" ref="C190:M190" si="28">SUM(C181:C189)</f>
        <v>1722</v>
      </c>
      <c r="D190" s="353">
        <f t="shared" si="28"/>
        <v>1160</v>
      </c>
      <c r="E190" s="353">
        <f t="shared" si="28"/>
        <v>968</v>
      </c>
      <c r="F190" s="353">
        <f t="shared" si="28"/>
        <v>277</v>
      </c>
      <c r="G190" s="353">
        <f t="shared" si="28"/>
        <v>258</v>
      </c>
      <c r="H190" s="353">
        <f t="shared" si="28"/>
        <v>271</v>
      </c>
      <c r="I190" s="353">
        <f t="shared" si="28"/>
        <v>252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1963</v>
      </c>
      <c r="C191" s="334">
        <f t="shared" ref="C191:M191" si="29">SUM(C176,C190)</f>
        <v>1722</v>
      </c>
      <c r="D191" s="334">
        <f t="shared" si="29"/>
        <v>1161</v>
      </c>
      <c r="E191" s="334">
        <f t="shared" si="29"/>
        <v>968</v>
      </c>
      <c r="F191" s="334">
        <f t="shared" si="29"/>
        <v>278</v>
      </c>
      <c r="G191" s="334">
        <f t="shared" si="29"/>
        <v>258</v>
      </c>
      <c r="H191" s="334">
        <f t="shared" si="29"/>
        <v>272</v>
      </c>
      <c r="I191" s="334">
        <f t="shared" si="29"/>
        <v>252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20</v>
      </c>
      <c r="C198" s="318">
        <v>18</v>
      </c>
      <c r="D198" s="318">
        <v>23</v>
      </c>
      <c r="E198" s="318">
        <v>17</v>
      </c>
      <c r="F198" s="318">
        <v>4</v>
      </c>
      <c r="G198" s="318">
        <v>5</v>
      </c>
      <c r="H198" s="318">
        <v>4</v>
      </c>
      <c r="I198" s="318">
        <v>5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102</v>
      </c>
      <c r="C200" s="318">
        <v>165</v>
      </c>
      <c r="D200" s="318">
        <v>103</v>
      </c>
      <c r="E200" s="318">
        <v>161</v>
      </c>
      <c r="F200" s="318">
        <v>13</v>
      </c>
      <c r="G200" s="318">
        <v>16</v>
      </c>
      <c r="H200" s="318">
        <v>13</v>
      </c>
      <c r="I200" s="318">
        <v>13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159</v>
      </c>
      <c r="C202" s="318">
        <v>262</v>
      </c>
      <c r="D202" s="318">
        <v>187</v>
      </c>
      <c r="E202" s="318">
        <v>245</v>
      </c>
      <c r="F202" s="318">
        <v>25</v>
      </c>
      <c r="G202" s="318">
        <v>16</v>
      </c>
      <c r="H202" s="318">
        <v>24</v>
      </c>
      <c r="I202" s="318">
        <v>15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28</v>
      </c>
      <c r="C203" s="318">
        <v>39</v>
      </c>
      <c r="D203" s="318">
        <v>30</v>
      </c>
      <c r="E203" s="318">
        <v>45</v>
      </c>
      <c r="F203" s="318">
        <v>5</v>
      </c>
      <c r="G203" s="318">
        <v>4</v>
      </c>
      <c r="H203" s="318">
        <v>4</v>
      </c>
      <c r="I203" s="318">
        <v>3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50</v>
      </c>
      <c r="C206" s="318">
        <v>161</v>
      </c>
      <c r="D206" s="318">
        <v>59</v>
      </c>
      <c r="E206" s="318">
        <v>166</v>
      </c>
      <c r="F206" s="318">
        <v>4</v>
      </c>
      <c r="G206" s="318">
        <v>6</v>
      </c>
      <c r="H206" s="318">
        <v>4</v>
      </c>
      <c r="I206" s="318">
        <v>5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449</v>
      </c>
      <c r="E207" s="321">
        <f t="shared" si="30"/>
        <v>681</v>
      </c>
      <c r="F207" s="321">
        <f t="shared" si="30"/>
        <v>54</v>
      </c>
      <c r="G207" s="321">
        <f t="shared" si="30"/>
        <v>51</v>
      </c>
      <c r="H207" s="321">
        <f t="shared" si="30"/>
        <v>52</v>
      </c>
      <c r="I207" s="321">
        <f t="shared" si="30"/>
        <v>44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4</v>
      </c>
      <c r="D212" s="318">
        <v>4</v>
      </c>
      <c r="E212" s="318">
        <v>4</v>
      </c>
      <c r="F212" s="318">
        <v>2</v>
      </c>
      <c r="G212" s="318">
        <v>1</v>
      </c>
      <c r="H212" s="318">
        <v>2</v>
      </c>
      <c r="I212" s="318">
        <v>1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31</v>
      </c>
      <c r="D214" s="318">
        <v>27</v>
      </c>
      <c r="E214" s="318">
        <v>29</v>
      </c>
      <c r="F214" s="318">
        <v>1</v>
      </c>
      <c r="G214" s="318">
        <v>6</v>
      </c>
      <c r="H214" s="318">
        <v>1</v>
      </c>
      <c r="I214" s="318">
        <v>5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33</v>
      </c>
      <c r="C216" s="318">
        <v>34</v>
      </c>
      <c r="D216" s="318">
        <v>31</v>
      </c>
      <c r="E216" s="318">
        <v>33</v>
      </c>
      <c r="F216" s="318">
        <v>8</v>
      </c>
      <c r="G216" s="318">
        <v>13</v>
      </c>
      <c r="H216" s="318">
        <v>8</v>
      </c>
      <c r="I216" s="318">
        <v>11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4</v>
      </c>
      <c r="E218" s="318">
        <v>2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17</v>
      </c>
      <c r="D220" s="318">
        <v>17</v>
      </c>
      <c r="E220" s="318">
        <v>14</v>
      </c>
      <c r="F220" s="318">
        <v>3</v>
      </c>
      <c r="G220" s="318">
        <v>1</v>
      </c>
      <c r="H220" s="318">
        <v>3</v>
      </c>
      <c r="I220" s="318">
        <v>1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102</v>
      </c>
      <c r="C221" s="321">
        <f t="shared" si="31"/>
        <v>97</v>
      </c>
      <c r="D221" s="321">
        <f t="shared" si="31"/>
        <v>91</v>
      </c>
      <c r="E221" s="321">
        <f t="shared" si="31"/>
        <v>89</v>
      </c>
      <c r="F221" s="321">
        <f t="shared" si="31"/>
        <v>16</v>
      </c>
      <c r="G221" s="321">
        <f t="shared" si="31"/>
        <v>23</v>
      </c>
      <c r="H221" s="321">
        <f t="shared" si="31"/>
        <v>16</v>
      </c>
      <c r="I221" s="321">
        <f t="shared" si="31"/>
        <v>20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503</v>
      </c>
      <c r="C222" s="334">
        <f t="shared" ref="C222:M222" si="32">SUM(C207,C221)</f>
        <v>794</v>
      </c>
      <c r="D222" s="334">
        <f t="shared" si="32"/>
        <v>540</v>
      </c>
      <c r="E222" s="334">
        <f t="shared" si="32"/>
        <v>770</v>
      </c>
      <c r="F222" s="334">
        <f t="shared" si="32"/>
        <v>70</v>
      </c>
      <c r="G222" s="334">
        <f t="shared" si="32"/>
        <v>74</v>
      </c>
      <c r="H222" s="334">
        <f t="shared" si="32"/>
        <v>68</v>
      </c>
      <c r="I222" s="334">
        <f t="shared" si="32"/>
        <v>64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5/31/2024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May 31,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89" t="s">
        <v>23</v>
      </c>
      <c r="E7" s="391" t="s">
        <v>24</v>
      </c>
      <c r="F7" s="32" t="str">
        <f>B7</f>
        <v>Fall 2024</v>
      </c>
      <c r="G7" s="34" t="str">
        <f>C7</f>
        <v>Fall 2023</v>
      </c>
      <c r="H7" s="393" t="s">
        <v>23</v>
      </c>
      <c r="I7" s="395" t="s">
        <v>24</v>
      </c>
      <c r="J7" s="36" t="str">
        <f>B7</f>
        <v>Fall 2024</v>
      </c>
      <c r="K7" s="38" t="str">
        <f>G7</f>
        <v>Fall 2023</v>
      </c>
      <c r="L7" s="367" t="s">
        <v>23</v>
      </c>
      <c r="M7" s="369" t="s">
        <v>24</v>
      </c>
      <c r="N7" s="40" t="str">
        <f>B7</f>
        <v>Fall 2024</v>
      </c>
      <c r="O7" s="42" t="str">
        <f>B7</f>
        <v>Fall 2024</v>
      </c>
      <c r="P7" s="385" t="s">
        <v>23</v>
      </c>
      <c r="Q7" s="387" t="s">
        <v>24</v>
      </c>
      <c r="R7" s="117" t="str">
        <f>B7</f>
        <v>Fall 2024</v>
      </c>
      <c r="S7" s="118" t="str">
        <f>C7</f>
        <v>Fall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5/31/24</v>
      </c>
      <c r="C8" s="31" t="str">
        <f>Summary!C7</f>
        <v>as of 5/31/23</v>
      </c>
      <c r="D8" s="390"/>
      <c r="E8" s="392"/>
      <c r="F8" s="33" t="str">
        <f>B8</f>
        <v>as of 5/31/24</v>
      </c>
      <c r="G8" s="35" t="str">
        <f>C8</f>
        <v>as of 5/31/23</v>
      </c>
      <c r="H8" s="394"/>
      <c r="I8" s="396"/>
      <c r="J8" s="37" t="str">
        <f>F8</f>
        <v>as of 5/31/24</v>
      </c>
      <c r="K8" s="39" t="str">
        <f>G8</f>
        <v>as of 5/31/23</v>
      </c>
      <c r="L8" s="368"/>
      <c r="M8" s="370"/>
      <c r="N8" s="41" t="str">
        <f>J8</f>
        <v>as of 5/31/24</v>
      </c>
      <c r="O8" s="43" t="str">
        <f>K8</f>
        <v>as of 5/31/23</v>
      </c>
      <c r="P8" s="386"/>
      <c r="Q8" s="388"/>
      <c r="R8" s="119" t="str">
        <f>N8</f>
        <v>as of 5/31/24</v>
      </c>
      <c r="S8" s="120" t="str">
        <f>O8</f>
        <v>as of 5/31/23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70422</v>
      </c>
      <c r="C9" s="44">
        <f>C26+C74+C42+C10+C58+C90</f>
        <v>74784</v>
      </c>
      <c r="D9" s="44">
        <f t="shared" ref="D9" si="0">IF(ISERROR(B9-C9),"n/a",B9-C9)</f>
        <v>-4362</v>
      </c>
      <c r="E9" s="45">
        <f t="shared" ref="E9" si="1">IF(ISERROR(D9/C9),"n/a",(D9/C9))</f>
        <v>-5.8327984595635429E-2</v>
      </c>
      <c r="F9" s="48">
        <f>F26+F74+F42+F10+F58+F90</f>
        <v>49929</v>
      </c>
      <c r="G9" s="48">
        <f>G26+G74+G42+G10+G58+G90</f>
        <v>52230</v>
      </c>
      <c r="H9" s="345">
        <f>IF(ISERROR(F9-G9),"n/a",F9-G9)</f>
        <v>-2301</v>
      </c>
      <c r="I9" s="49">
        <f t="shared" ref="I9" si="2">IF(ISERROR(H9/G9),"n/a",(H9/G9))</f>
        <v>-4.4055140723721999E-2</v>
      </c>
      <c r="J9" s="46">
        <f>J26+J74+J42+J10+J58+J90</f>
        <v>7306</v>
      </c>
      <c r="K9" s="46">
        <f>K26+K74+K42+K10+K58+K90</f>
        <v>7719</v>
      </c>
      <c r="L9" s="47">
        <f t="shared" ref="L9" si="3">IF(ISERROR(J9-K9),"n/a",J9-K9)</f>
        <v>-413</v>
      </c>
      <c r="M9" s="50">
        <f t="shared" ref="M9" si="4">IF(ISERROR(L9/K9),"n/a",(L9/K9))</f>
        <v>-5.3504339940406785E-2</v>
      </c>
      <c r="N9" s="51">
        <f>N26+N74+N42+N10+N58+N90</f>
        <v>4</v>
      </c>
      <c r="O9" s="51">
        <f>O26+O74+O42+O10+O58+O90</f>
        <v>8</v>
      </c>
      <c r="P9" s="346">
        <f t="shared" ref="P9" si="5">IF(ISERROR(N9-O9),"n/a",N9-O9)</f>
        <v>-4</v>
      </c>
      <c r="Q9" s="270">
        <f t="shared" ref="Q9" si="6">IF(ISERROR(P9/O9),"n/a",(P9/O9))</f>
        <v>-0.5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17645</v>
      </c>
      <c r="C10" s="54">
        <f>C11+C18</f>
        <v>18052</v>
      </c>
      <c r="D10" s="55">
        <f t="shared" ref="D10:D25" si="9">IF(ISERROR(B10-C10),"n/a",B10-C10)</f>
        <v>-407</v>
      </c>
      <c r="E10" s="56">
        <f t="shared" ref="E10:E25" si="10">IF(ISERROR(D10/C10),"n/a",(D10/C10))</f>
        <v>-2.2545978284954575E-2</v>
      </c>
      <c r="F10" s="57">
        <f>F11+F18</f>
        <v>8983</v>
      </c>
      <c r="G10" s="58">
        <f>G11+G18</f>
        <v>8728</v>
      </c>
      <c r="H10" s="59">
        <f t="shared" ref="H10:H24" si="11">IF(ISERROR(F10-G10),"n/a",F10-G10)</f>
        <v>255</v>
      </c>
      <c r="I10" s="60">
        <f t="shared" ref="I10:I25" si="12">IF(ISERROR(H10/G10),"n/a",(H10/G10))</f>
        <v>2.9216315307057743E-2</v>
      </c>
      <c r="J10" s="61">
        <f>J11+J18</f>
        <v>1089</v>
      </c>
      <c r="K10" s="62">
        <f>K11+K18</f>
        <v>1061</v>
      </c>
      <c r="L10" s="63">
        <f t="shared" ref="L10:L24" si="13">IF(ISERROR(J10-K10),"n/a",J10-K10)</f>
        <v>28</v>
      </c>
      <c r="M10" s="64">
        <f t="shared" ref="M10:M25" si="14">IF(ISERROR(L10/K10),"n/a",(L10/K10))</f>
        <v>2.6390197926484449E-2</v>
      </c>
      <c r="N10" s="65">
        <f>N11+N18</f>
        <v>0</v>
      </c>
      <c r="O10" s="66">
        <f>O11+O18</f>
        <v>8</v>
      </c>
      <c r="P10" s="67">
        <f t="shared" ref="P10:P25" si="15">IF(ISERROR(N10-O10),"n/a",N10-O10)</f>
        <v>-8</v>
      </c>
      <c r="Q10" s="271">
        <f t="shared" ref="Q10:Q25" si="16">IF(ISERROR(P10/O10),"n/a",(P10/O10))</f>
        <v>-1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14598</v>
      </c>
      <c r="C11" s="54">
        <f>C12+C14+C16</f>
        <v>15181</v>
      </c>
      <c r="D11" s="55">
        <f t="shared" si="9"/>
        <v>-583</v>
      </c>
      <c r="E11" s="56">
        <f t="shared" si="10"/>
        <v>-3.8403267241947169E-2</v>
      </c>
      <c r="F11" s="57">
        <f>F12+F16+F14</f>
        <v>8169</v>
      </c>
      <c r="G11" s="58">
        <f>G12+G16+G14</f>
        <v>7908</v>
      </c>
      <c r="H11" s="59">
        <f t="shared" si="11"/>
        <v>261</v>
      </c>
      <c r="I11" s="60">
        <f t="shared" si="12"/>
        <v>3.3004552352048556E-2</v>
      </c>
      <c r="J11" s="61">
        <f>J12+J16+J14</f>
        <v>936</v>
      </c>
      <c r="K11" s="62">
        <f>K12+K16+K14</f>
        <v>930</v>
      </c>
      <c r="L11" s="63">
        <f t="shared" si="13"/>
        <v>6</v>
      </c>
      <c r="M11" s="64">
        <f t="shared" si="14"/>
        <v>6.4516129032258064E-3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12589</v>
      </c>
      <c r="C12" s="94">
        <f>C13</f>
        <v>13169</v>
      </c>
      <c r="D12" s="95">
        <f t="shared" ref="D12:D15" si="19">IF(ISERROR(B12-C12),"n/a",B12-C12)</f>
        <v>-580</v>
      </c>
      <c r="E12" s="96">
        <f t="shared" ref="E12:E15" si="20">IF(ISERROR(D12/C12),"n/a",(D12/C12))</f>
        <v>-4.4042827853291819E-2</v>
      </c>
      <c r="F12" s="175">
        <f>F13</f>
        <v>6549</v>
      </c>
      <c r="G12" s="176">
        <f>G13</f>
        <v>6257</v>
      </c>
      <c r="H12" s="97">
        <f t="shared" ref="H12:H15" si="21">IF(ISERROR(F12-G12),"n/a",F12-G12)</f>
        <v>292</v>
      </c>
      <c r="I12" s="98">
        <f t="shared" ref="I12:I15" si="22">IF(ISERROR(H12/G12),"n/a",(H12/G12))</f>
        <v>4.6667732140003193E-2</v>
      </c>
      <c r="J12" s="177">
        <f>J13</f>
        <v>806</v>
      </c>
      <c r="K12" s="178">
        <f>K13</f>
        <v>767</v>
      </c>
      <c r="L12" s="99">
        <f t="shared" ref="L12:L15" si="23">IF(ISERROR(J12-K12),"n/a",J12-K12)</f>
        <v>39</v>
      </c>
      <c r="M12" s="100">
        <f t="shared" ref="M12:M15" si="24">IF(ISERROR(L12/K12),"n/a",(L12/K12))</f>
        <v>5.0847457627118647E-2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12589</v>
      </c>
      <c r="C13" s="291">
        <v>13169</v>
      </c>
      <c r="D13" s="106">
        <f t="shared" si="19"/>
        <v>-580</v>
      </c>
      <c r="E13" s="300">
        <f t="shared" si="20"/>
        <v>-4.4042827853291819E-2</v>
      </c>
      <c r="F13" s="292">
        <v>6549</v>
      </c>
      <c r="G13" s="293">
        <v>6257</v>
      </c>
      <c r="H13" s="110">
        <f t="shared" si="21"/>
        <v>292</v>
      </c>
      <c r="I13" s="111">
        <f t="shared" si="22"/>
        <v>4.6667732140003193E-2</v>
      </c>
      <c r="J13" s="294">
        <v>806</v>
      </c>
      <c r="K13" s="295">
        <v>767</v>
      </c>
      <c r="L13" s="114">
        <f t="shared" si="23"/>
        <v>39</v>
      </c>
      <c r="M13" s="115">
        <f t="shared" si="24"/>
        <v>5.0847457627118647E-2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1266</v>
      </c>
      <c r="C14" s="94">
        <f>C15</f>
        <v>1319</v>
      </c>
      <c r="D14" s="95">
        <f t="shared" si="19"/>
        <v>-53</v>
      </c>
      <c r="E14" s="96">
        <f t="shared" si="20"/>
        <v>-4.0181956027293401E-2</v>
      </c>
      <c r="F14" s="175">
        <f>F15</f>
        <v>1003</v>
      </c>
      <c r="G14" s="176">
        <f>G15</f>
        <v>1055</v>
      </c>
      <c r="H14" s="97">
        <f t="shared" si="21"/>
        <v>-52</v>
      </c>
      <c r="I14" s="98">
        <f t="shared" si="22"/>
        <v>-4.9289099526066353E-2</v>
      </c>
      <c r="J14" s="177">
        <f>J15</f>
        <v>92</v>
      </c>
      <c r="K14" s="178">
        <f>K15</f>
        <v>120</v>
      </c>
      <c r="L14" s="99">
        <f t="shared" si="23"/>
        <v>-28</v>
      </c>
      <c r="M14" s="100">
        <f t="shared" si="24"/>
        <v>-0.23333333333333334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1266</v>
      </c>
      <c r="C15" s="105">
        <v>1319</v>
      </c>
      <c r="D15" s="106">
        <f t="shared" si="19"/>
        <v>-53</v>
      </c>
      <c r="E15" s="107">
        <f t="shared" si="20"/>
        <v>-4.0181956027293401E-2</v>
      </c>
      <c r="F15" s="108">
        <v>1003</v>
      </c>
      <c r="G15" s="109">
        <v>1055</v>
      </c>
      <c r="H15" s="110">
        <f t="shared" si="21"/>
        <v>-52</v>
      </c>
      <c r="I15" s="111">
        <f t="shared" si="22"/>
        <v>-4.9289099526066353E-2</v>
      </c>
      <c r="J15" s="112">
        <v>92</v>
      </c>
      <c r="K15" s="113">
        <v>120</v>
      </c>
      <c r="L15" s="114">
        <f t="shared" si="23"/>
        <v>-28</v>
      </c>
      <c r="M15" s="115">
        <f t="shared" si="24"/>
        <v>-0.23333333333333334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743</v>
      </c>
      <c r="C16" s="94">
        <f>C17</f>
        <v>693</v>
      </c>
      <c r="D16" s="95">
        <f t="shared" si="9"/>
        <v>50</v>
      </c>
      <c r="E16" s="96">
        <f t="shared" si="10"/>
        <v>7.2150072150072145E-2</v>
      </c>
      <c r="F16" s="175">
        <f>F17</f>
        <v>617</v>
      </c>
      <c r="G16" s="176">
        <f>G17</f>
        <v>596</v>
      </c>
      <c r="H16" s="97">
        <f t="shared" si="11"/>
        <v>21</v>
      </c>
      <c r="I16" s="98">
        <f t="shared" si="12"/>
        <v>3.5234899328859058E-2</v>
      </c>
      <c r="J16" s="177">
        <f>J17</f>
        <v>38</v>
      </c>
      <c r="K16" s="178">
        <f>K17</f>
        <v>43</v>
      </c>
      <c r="L16" s="99">
        <f t="shared" si="13"/>
        <v>-5</v>
      </c>
      <c r="M16" s="100">
        <f t="shared" si="14"/>
        <v>-0.11627906976744186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743</v>
      </c>
      <c r="C17" s="105">
        <v>693</v>
      </c>
      <c r="D17" s="106">
        <f t="shared" si="9"/>
        <v>50</v>
      </c>
      <c r="E17" s="107">
        <f t="shared" si="10"/>
        <v>7.2150072150072145E-2</v>
      </c>
      <c r="F17" s="108">
        <v>617</v>
      </c>
      <c r="G17" s="109">
        <v>596</v>
      </c>
      <c r="H17" s="110">
        <f t="shared" si="11"/>
        <v>21</v>
      </c>
      <c r="I17" s="111">
        <f t="shared" si="12"/>
        <v>3.5234899328859058E-2</v>
      </c>
      <c r="J17" s="112">
        <v>38</v>
      </c>
      <c r="K17" s="113">
        <v>43</v>
      </c>
      <c r="L17" s="114">
        <f t="shared" si="13"/>
        <v>-5</v>
      </c>
      <c r="M17" s="115">
        <f t="shared" si="14"/>
        <v>-0.11627906976744186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3047</v>
      </c>
      <c r="C18" s="54">
        <f>C19+C22+C24</f>
        <v>2871</v>
      </c>
      <c r="D18" s="55">
        <f t="shared" si="9"/>
        <v>176</v>
      </c>
      <c r="E18" s="56">
        <f t="shared" si="10"/>
        <v>6.1302681992337162E-2</v>
      </c>
      <c r="F18" s="57">
        <f>F19+F24+F22</f>
        <v>814</v>
      </c>
      <c r="G18" s="58">
        <f>G19+G24+G22</f>
        <v>820</v>
      </c>
      <c r="H18" s="59">
        <f t="shared" si="11"/>
        <v>-6</v>
      </c>
      <c r="I18" s="60">
        <f t="shared" si="12"/>
        <v>-7.3170731707317077E-3</v>
      </c>
      <c r="J18" s="61">
        <f>J19+J24+J22</f>
        <v>153</v>
      </c>
      <c r="K18" s="62">
        <f>K19+K24+K22</f>
        <v>131</v>
      </c>
      <c r="L18" s="63">
        <f t="shared" si="13"/>
        <v>22</v>
      </c>
      <c r="M18" s="64">
        <f t="shared" si="14"/>
        <v>0.16793893129770993</v>
      </c>
      <c r="N18" s="65">
        <f>N19+N24+N22</f>
        <v>0</v>
      </c>
      <c r="O18" s="66">
        <f>O19+O24+O22</f>
        <v>8</v>
      </c>
      <c r="P18" s="67">
        <f t="shared" si="15"/>
        <v>-8</v>
      </c>
      <c r="Q18" s="271">
        <f t="shared" si="16"/>
        <v>-1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2770</v>
      </c>
      <c r="C19" s="238">
        <f>SUM(C20:C21)</f>
        <v>2605</v>
      </c>
      <c r="D19" s="227">
        <f t="shared" si="9"/>
        <v>165</v>
      </c>
      <c r="E19" s="228">
        <f t="shared" si="10"/>
        <v>6.3339731285988479E-2</v>
      </c>
      <c r="F19" s="239">
        <f>SUM(F20:F21)</f>
        <v>730</v>
      </c>
      <c r="G19" s="240">
        <f>SUM(G20:G21)</f>
        <v>735</v>
      </c>
      <c r="H19" s="241">
        <f t="shared" si="11"/>
        <v>-5</v>
      </c>
      <c r="I19" s="242">
        <f t="shared" si="12"/>
        <v>-6.8027210884353739E-3</v>
      </c>
      <c r="J19" s="243">
        <f>SUM(J20:J21)</f>
        <v>132</v>
      </c>
      <c r="K19" s="244">
        <f>SUM(K20:K21)</f>
        <v>113</v>
      </c>
      <c r="L19" s="245">
        <f t="shared" si="13"/>
        <v>19</v>
      </c>
      <c r="M19" s="246">
        <f t="shared" si="14"/>
        <v>0.16814159292035399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2693</v>
      </c>
      <c r="C20" s="105">
        <v>2605</v>
      </c>
      <c r="D20" s="183">
        <f t="shared" si="9"/>
        <v>88</v>
      </c>
      <c r="E20" s="247">
        <f t="shared" si="10"/>
        <v>3.3781190019193857E-2</v>
      </c>
      <c r="F20" s="108">
        <v>721</v>
      </c>
      <c r="G20" s="109">
        <v>735</v>
      </c>
      <c r="H20" s="110">
        <f>IF(ISERROR(F20-G20),"n/a",F20-G20)</f>
        <v>-14</v>
      </c>
      <c r="I20" s="111">
        <f>IF(ISERROR(H20/G20),"n/a",(H20/G20))</f>
        <v>-1.9047619047619049E-2</v>
      </c>
      <c r="J20" s="112">
        <v>132</v>
      </c>
      <c r="K20" s="113">
        <v>113</v>
      </c>
      <c r="L20" s="114">
        <f>IF(ISERROR(J20-K20),"n/a",J20-K20)</f>
        <v>19</v>
      </c>
      <c r="M20" s="115">
        <f>IF(ISERROR(L20/K20),"n/a",(L20/K20))</f>
        <v>0.16814159292035399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77</v>
      </c>
      <c r="C21" s="105">
        <v>0</v>
      </c>
      <c r="D21" s="209">
        <f t="shared" si="9"/>
        <v>77</v>
      </c>
      <c r="E21" s="210" t="str">
        <f t="shared" si="10"/>
        <v>n/a</v>
      </c>
      <c r="F21" s="108">
        <v>9</v>
      </c>
      <c r="G21" s="109">
        <v>0</v>
      </c>
      <c r="H21" s="110">
        <f>IF(ISERROR(F21-G21),"n/a",F21-G21)</f>
        <v>9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228</v>
      </c>
      <c r="C22" s="94">
        <f>C23</f>
        <v>211</v>
      </c>
      <c r="D22" s="95">
        <f>IF(ISERROR(B22-C22),"n/a",B22-C22)</f>
        <v>17</v>
      </c>
      <c r="E22" s="96">
        <f>IF(ISERROR(D22/C22),"n/a",(D22/C22))</f>
        <v>8.0568720379146919E-2</v>
      </c>
      <c r="F22" s="175">
        <f>F23</f>
        <v>80</v>
      </c>
      <c r="G22" s="176">
        <f>G23</f>
        <v>77</v>
      </c>
      <c r="H22" s="97">
        <f>IF(ISERROR(F22-G22),"n/a",F22-G22)</f>
        <v>3</v>
      </c>
      <c r="I22" s="98">
        <f>IF(ISERROR(H22/G22),"n/a",(H22/G22))</f>
        <v>3.896103896103896E-2</v>
      </c>
      <c r="J22" s="177">
        <f>J23</f>
        <v>20</v>
      </c>
      <c r="K22" s="178">
        <f>K23</f>
        <v>17</v>
      </c>
      <c r="L22" s="99">
        <f>IF(ISERROR(J22-K22),"n/a",J22-K22)</f>
        <v>3</v>
      </c>
      <c r="M22" s="100">
        <f>IF(ISERROR(L22/K22),"n/a",(L22/K22))</f>
        <v>0.17647058823529413</v>
      </c>
      <c r="N22" s="179">
        <f>N23</f>
        <v>0</v>
      </c>
      <c r="O22" s="180">
        <f>O23</f>
        <v>8</v>
      </c>
      <c r="P22" s="101">
        <f>IF(ISERROR(N22-O22),"n/a",N22-O22)</f>
        <v>-8</v>
      </c>
      <c r="Q22" s="273">
        <f>IF(ISERROR(P22/O22),"n/a",(P22/O22))</f>
        <v>-1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228</v>
      </c>
      <c r="C23" s="105">
        <v>211</v>
      </c>
      <c r="D23" s="95">
        <f>IF(ISERROR(B23-C23),"n/a",B23-C23)</f>
        <v>17</v>
      </c>
      <c r="E23" s="107">
        <f>IF(ISERROR(D23/C23),"n/a",(D23/C23))</f>
        <v>8.0568720379146919E-2</v>
      </c>
      <c r="F23" s="108">
        <v>80</v>
      </c>
      <c r="G23" s="109">
        <v>77</v>
      </c>
      <c r="H23" s="110">
        <f>IF(ISERROR(F23-G23),"n/a",F23-G23)</f>
        <v>3</v>
      </c>
      <c r="I23" s="111">
        <f>IF(ISERROR(H23/G23),"n/a",(H23/G23))</f>
        <v>3.896103896103896E-2</v>
      </c>
      <c r="J23" s="112">
        <v>20</v>
      </c>
      <c r="K23" s="113">
        <v>17</v>
      </c>
      <c r="L23" s="114">
        <f>IF(ISERROR(J23-K23),"n/a",J23-K23)</f>
        <v>3</v>
      </c>
      <c r="M23" s="115">
        <f>IF(ISERROR(L23/K23),"n/a",(L23/K23))</f>
        <v>0.17647058823529413</v>
      </c>
      <c r="N23" s="129">
        <v>0</v>
      </c>
      <c r="O23" s="130">
        <v>8</v>
      </c>
      <c r="P23" s="131">
        <f>IF(ISERROR(N23-O23),"n/a",N23-O23)</f>
        <v>-8</v>
      </c>
      <c r="Q23" s="274">
        <f>IF(ISERROR(P23/O23),"n/a",(P23/O23))</f>
        <v>-1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55</v>
      </c>
      <c r="D24" s="209">
        <f t="shared" si="9"/>
        <v>-6</v>
      </c>
      <c r="E24" s="96">
        <f t="shared" si="10"/>
        <v>-0.10909090909090909</v>
      </c>
      <c r="F24" s="175">
        <f>F25</f>
        <v>4</v>
      </c>
      <c r="G24" s="176">
        <f>G25</f>
        <v>8</v>
      </c>
      <c r="H24" s="97">
        <f t="shared" si="11"/>
        <v>-4</v>
      </c>
      <c r="I24" s="98">
        <f t="shared" si="12"/>
        <v>-0.5</v>
      </c>
      <c r="J24" s="177">
        <f>J25</f>
        <v>1</v>
      </c>
      <c r="K24" s="178">
        <f>K25</f>
        <v>1</v>
      </c>
      <c r="L24" s="99">
        <f t="shared" si="13"/>
        <v>0</v>
      </c>
      <c r="M24" s="100">
        <f t="shared" si="14"/>
        <v>0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55</v>
      </c>
      <c r="D25" s="106">
        <f t="shared" si="9"/>
        <v>-6</v>
      </c>
      <c r="E25" s="107">
        <f t="shared" si="10"/>
        <v>-0.10909090909090909</v>
      </c>
      <c r="F25" s="108">
        <v>4</v>
      </c>
      <c r="G25" s="109">
        <v>8</v>
      </c>
      <c r="H25" s="110">
        <v>0</v>
      </c>
      <c r="I25" s="111">
        <f t="shared" si="12"/>
        <v>0</v>
      </c>
      <c r="J25" s="112">
        <v>1</v>
      </c>
      <c r="K25" s="113">
        <v>1</v>
      </c>
      <c r="L25" s="114">
        <v>0</v>
      </c>
      <c r="M25" s="115">
        <f t="shared" si="14"/>
        <v>0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30421</v>
      </c>
      <c r="C26" s="54">
        <f>C27+C34</f>
        <v>33464</v>
      </c>
      <c r="D26" s="55">
        <f t="shared" ref="D26:D33" si="33">IF(ISERROR(B26-C26),"n/a",B26-C26)</f>
        <v>-3043</v>
      </c>
      <c r="E26" s="56">
        <f t="shared" ref="E26:E33" si="34">IF(ISERROR(D26/C26),"n/a",(D26/C26))</f>
        <v>-9.0933540521157069E-2</v>
      </c>
      <c r="F26" s="57">
        <f>F27+F34</f>
        <v>24342</v>
      </c>
      <c r="G26" s="58">
        <f>G27+G34</f>
        <v>26457</v>
      </c>
      <c r="H26" s="59">
        <f t="shared" ref="H26:H33" si="35">IF(ISERROR(F26-G26),"n/a",F26-G26)</f>
        <v>-2115</v>
      </c>
      <c r="I26" s="60">
        <f t="shared" ref="I26:I33" si="36">IF(ISERROR(H26/G26),"n/a",(H26/G26))</f>
        <v>-7.9941036398684662E-2</v>
      </c>
      <c r="J26" s="61">
        <f>J27+J34</f>
        <v>3614</v>
      </c>
      <c r="K26" s="62">
        <f>K27+K34</f>
        <v>4091</v>
      </c>
      <c r="L26" s="63">
        <f t="shared" ref="L26:L33" si="37">IF(ISERROR(J26-K26),"n/a",J26-K26)</f>
        <v>-477</v>
      </c>
      <c r="M26" s="64">
        <f t="shared" ref="M26:M33" si="38">IF(ISERROR(L26/K26),"n/a",(L26/K26))</f>
        <v>-0.11659740894646786</v>
      </c>
      <c r="N26" s="65">
        <f>N27+N34</f>
        <v>4</v>
      </c>
      <c r="O26" s="66">
        <f>O27+O34</f>
        <v>0</v>
      </c>
      <c r="P26" s="67">
        <f t="shared" ref="P26:P33" si="39">IF(ISERROR(N26-O26),"n/a",N26-O26)</f>
        <v>4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25426</v>
      </c>
      <c r="C27" s="54">
        <f>C28+C32+C30</f>
        <v>28297</v>
      </c>
      <c r="D27" s="55">
        <f t="shared" si="33"/>
        <v>-2871</v>
      </c>
      <c r="E27" s="56">
        <f t="shared" si="34"/>
        <v>-0.10145951867689154</v>
      </c>
      <c r="F27" s="57">
        <f>F28+F32+F30</f>
        <v>20764</v>
      </c>
      <c r="G27" s="58">
        <f>G28+G32+G30</f>
        <v>22781</v>
      </c>
      <c r="H27" s="59">
        <f t="shared" si="35"/>
        <v>-2017</v>
      </c>
      <c r="I27" s="60">
        <f t="shared" si="36"/>
        <v>-8.8538694526140202E-2</v>
      </c>
      <c r="J27" s="61">
        <f>J28+J32+J30</f>
        <v>3084</v>
      </c>
      <c r="K27" s="62">
        <f>K28+K32+K30</f>
        <v>3470</v>
      </c>
      <c r="L27" s="63">
        <f t="shared" si="37"/>
        <v>-386</v>
      </c>
      <c r="M27" s="64">
        <f t="shared" si="38"/>
        <v>-0.11123919308357348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20891</v>
      </c>
      <c r="C28" s="94">
        <f>C29</f>
        <v>23775</v>
      </c>
      <c r="D28" s="95">
        <f t="shared" ref="D28" si="43">IF(ISERROR(B28-C28),"n/a",B28-C28)</f>
        <v>-2884</v>
      </c>
      <c r="E28" s="96">
        <f t="shared" ref="E28" si="44">IF(ISERROR(D28/C28),"n/a",(D28/C28))</f>
        <v>-0.12130389064143007</v>
      </c>
      <c r="F28" s="175">
        <f>F29</f>
        <v>16785</v>
      </c>
      <c r="G28" s="176">
        <f>G29</f>
        <v>19158</v>
      </c>
      <c r="H28" s="97">
        <f t="shared" ref="H28" si="45">IF(ISERROR(F28-G28),"n/a",F28-G28)</f>
        <v>-2373</v>
      </c>
      <c r="I28" s="98">
        <f t="shared" ref="I28" si="46">IF(ISERROR(H28/G28),"n/a",(H28/G28))</f>
        <v>-0.12386470404008769</v>
      </c>
      <c r="J28" s="177">
        <f>J29</f>
        <v>2873</v>
      </c>
      <c r="K28" s="178">
        <f>K29</f>
        <v>3203</v>
      </c>
      <c r="L28" s="99">
        <f t="shared" ref="L28" si="47">IF(ISERROR(J28-K28),"n/a",J28-K28)</f>
        <v>-330</v>
      </c>
      <c r="M28" s="100">
        <f t="shared" ref="M28" si="48">IF(ISERROR(L28/K28),"n/a",(L28/K28))</f>
        <v>-0.10302841086481423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20891</v>
      </c>
      <c r="C29" s="249">
        <v>23775</v>
      </c>
      <c r="D29" s="250">
        <f t="shared" ref="D29" si="53">IF(ISERROR(B29-C29),"n/a",B29-C29)</f>
        <v>-2884</v>
      </c>
      <c r="E29" s="251">
        <f t="shared" ref="E29" si="54">IF(ISERROR(D29/C29),"n/a",(D29/C29))</f>
        <v>-0.12130389064143007</v>
      </c>
      <c r="F29" s="252">
        <v>16785</v>
      </c>
      <c r="G29" s="253">
        <v>19158</v>
      </c>
      <c r="H29" s="254">
        <f t="shared" ref="H29" si="55">IF(ISERROR(F29-G29),"n/a",F29-G29)</f>
        <v>-2373</v>
      </c>
      <c r="I29" s="255">
        <f t="shared" ref="I29" si="56">IF(ISERROR(H29/G29),"n/a",(H29/G29))</f>
        <v>-0.12386470404008769</v>
      </c>
      <c r="J29" s="256">
        <v>2873</v>
      </c>
      <c r="K29" s="257">
        <v>3203</v>
      </c>
      <c r="L29" s="258">
        <f t="shared" ref="L29" si="57">IF(ISERROR(J29-K29),"n/a",J29-K29)</f>
        <v>-330</v>
      </c>
      <c r="M29" s="259">
        <f t="shared" ref="M29" si="58">IF(ISERROR(L29/K29),"n/a",(L29/K29))</f>
        <v>-0.10302841086481423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3191</v>
      </c>
      <c r="C30" s="94">
        <f>C31</f>
        <v>3220</v>
      </c>
      <c r="D30" s="95">
        <f t="shared" si="33"/>
        <v>-29</v>
      </c>
      <c r="E30" s="96">
        <f t="shared" si="34"/>
        <v>-9.0062111801242229E-3</v>
      </c>
      <c r="F30" s="175">
        <f>F31</f>
        <v>2726</v>
      </c>
      <c r="G30" s="176">
        <f>G31</f>
        <v>2515</v>
      </c>
      <c r="H30" s="97">
        <f t="shared" si="35"/>
        <v>211</v>
      </c>
      <c r="I30" s="98">
        <f t="shared" si="36"/>
        <v>8.3896620278330017E-2</v>
      </c>
      <c r="J30" s="177">
        <f>J31</f>
        <v>145</v>
      </c>
      <c r="K30" s="178">
        <f>K31</f>
        <v>209</v>
      </c>
      <c r="L30" s="99">
        <f t="shared" si="37"/>
        <v>-64</v>
      </c>
      <c r="M30" s="100">
        <f t="shared" si="38"/>
        <v>-0.30622009569377989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3191</v>
      </c>
      <c r="C31" s="105">
        <v>3220</v>
      </c>
      <c r="D31" s="106">
        <f t="shared" si="33"/>
        <v>-29</v>
      </c>
      <c r="E31" s="107">
        <f t="shared" si="34"/>
        <v>-9.0062111801242229E-3</v>
      </c>
      <c r="F31" s="108">
        <v>2726</v>
      </c>
      <c r="G31" s="109">
        <v>2515</v>
      </c>
      <c r="H31" s="110">
        <f t="shared" si="35"/>
        <v>211</v>
      </c>
      <c r="I31" s="111">
        <f t="shared" si="36"/>
        <v>8.3896620278330017E-2</v>
      </c>
      <c r="J31" s="112">
        <v>145</v>
      </c>
      <c r="K31" s="113">
        <v>209</v>
      </c>
      <c r="L31" s="114">
        <f t="shared" si="37"/>
        <v>-64</v>
      </c>
      <c r="M31" s="115">
        <f t="shared" si="38"/>
        <v>-0.30622009569377989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1344</v>
      </c>
      <c r="C32" s="94">
        <f>C33</f>
        <v>1302</v>
      </c>
      <c r="D32" s="95">
        <f t="shared" si="33"/>
        <v>42</v>
      </c>
      <c r="E32" s="96">
        <f t="shared" si="34"/>
        <v>3.2258064516129031E-2</v>
      </c>
      <c r="F32" s="175">
        <f>F33</f>
        <v>1253</v>
      </c>
      <c r="G32" s="176">
        <f>G33</f>
        <v>1108</v>
      </c>
      <c r="H32" s="97">
        <f t="shared" si="35"/>
        <v>145</v>
      </c>
      <c r="I32" s="98">
        <f t="shared" si="36"/>
        <v>0.13086642599277978</v>
      </c>
      <c r="J32" s="177">
        <f>J33</f>
        <v>66</v>
      </c>
      <c r="K32" s="178">
        <f>K33</f>
        <v>58</v>
      </c>
      <c r="L32" s="99">
        <f t="shared" si="37"/>
        <v>8</v>
      </c>
      <c r="M32" s="100">
        <f t="shared" si="38"/>
        <v>0.13793103448275862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1344</v>
      </c>
      <c r="C33" s="105">
        <v>1302</v>
      </c>
      <c r="D33" s="106">
        <f t="shared" si="33"/>
        <v>42</v>
      </c>
      <c r="E33" s="107">
        <f t="shared" si="34"/>
        <v>3.2258064516129031E-2</v>
      </c>
      <c r="F33" s="108">
        <v>1253</v>
      </c>
      <c r="G33" s="109">
        <v>1108</v>
      </c>
      <c r="H33" s="110">
        <f t="shared" si="35"/>
        <v>145</v>
      </c>
      <c r="I33" s="111">
        <f t="shared" si="36"/>
        <v>0.13086642599277978</v>
      </c>
      <c r="J33" s="112">
        <v>66</v>
      </c>
      <c r="K33" s="113">
        <v>58</v>
      </c>
      <c r="L33" s="114">
        <f t="shared" si="37"/>
        <v>8</v>
      </c>
      <c r="M33" s="115">
        <f t="shared" si="38"/>
        <v>0.13793103448275862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4995</v>
      </c>
      <c r="C34" s="54">
        <f>C35+C40+C38</f>
        <v>5167</v>
      </c>
      <c r="D34" s="55">
        <f t="shared" ref="D34" si="63">IF(ISERROR(B34-C34),"n/a",B34-C34)</f>
        <v>-172</v>
      </c>
      <c r="E34" s="56">
        <f t="shared" ref="E34" si="64">IF(ISERROR(D34/C34),"n/a",(D34/C34))</f>
        <v>-3.3288174956454419E-2</v>
      </c>
      <c r="F34" s="57">
        <f>F35+F40+F38</f>
        <v>3578</v>
      </c>
      <c r="G34" s="58">
        <f>G35+G40+G38</f>
        <v>3676</v>
      </c>
      <c r="H34" s="59">
        <f t="shared" ref="H34" si="65">IF(ISERROR(F34-G34),"n/a",F34-G34)</f>
        <v>-98</v>
      </c>
      <c r="I34" s="60">
        <f t="shared" ref="I34" si="66">IF(ISERROR(H34/G34),"n/a",(H34/G34))</f>
        <v>-2.6659412404787811E-2</v>
      </c>
      <c r="J34" s="61">
        <f>J35+J40+J38</f>
        <v>530</v>
      </c>
      <c r="K34" s="62">
        <f>K35+K40+K38</f>
        <v>621</v>
      </c>
      <c r="L34" s="63">
        <f t="shared" ref="L34" si="67">IF(ISERROR(J34-K34),"n/a",J34-K34)</f>
        <v>-91</v>
      </c>
      <c r="M34" s="64">
        <f t="shared" ref="M34" si="68">IF(ISERROR(L34/K34),"n/a",(L34/K34))</f>
        <v>-0.14653784219001612</v>
      </c>
      <c r="N34" s="65">
        <f>N35+N40+N38</f>
        <v>4</v>
      </c>
      <c r="O34" s="66">
        <f>O35+O40+O38</f>
        <v>0</v>
      </c>
      <c r="P34" s="67">
        <f t="shared" ref="P34" si="69">IF(ISERROR(N34-O34),"n/a",N34-O34)</f>
        <v>4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4560</v>
      </c>
      <c r="C35" s="226">
        <f>SUM(C36:C37)</f>
        <v>4644</v>
      </c>
      <c r="D35" s="227">
        <f t="shared" ref="D35:D41" si="73">IF(ISERROR(B35-C35),"n/a",B35-C35)</f>
        <v>-84</v>
      </c>
      <c r="E35" s="228">
        <f t="shared" ref="E35:E41" si="74">IF(ISERROR(D35/C35),"n/a",(D35/C35))</f>
        <v>-1.8087855297157621E-2</v>
      </c>
      <c r="F35" s="229">
        <f>SUM(F36:F37)</f>
        <v>3239</v>
      </c>
      <c r="G35" s="230">
        <f>SUM(G36:G37)</f>
        <v>3275</v>
      </c>
      <c r="H35" s="231">
        <f t="shared" ref="H35:H41" si="75">IF(ISERROR(F35-G35),"n/a",F35-G35)</f>
        <v>-36</v>
      </c>
      <c r="I35" s="232">
        <f t="shared" ref="I35:I41" si="76">IF(ISERROR(H35/G35),"n/a",(H35/G35))</f>
        <v>-1.0992366412213741E-2</v>
      </c>
      <c r="J35" s="233">
        <f>SUM(J36:J37)</f>
        <v>495</v>
      </c>
      <c r="K35" s="234">
        <f>SUM(K36:K37)</f>
        <v>568</v>
      </c>
      <c r="L35" s="235">
        <f t="shared" ref="L35:L40" si="77">IF(ISERROR(J35-K35),"n/a",J35-K35)</f>
        <v>-73</v>
      </c>
      <c r="M35" s="236">
        <f t="shared" ref="M35:M41" si="78">IF(ISERROR(L35/K35),"n/a",(L35/K35))</f>
        <v>-0.12852112676056338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4522</v>
      </c>
      <c r="C36" s="249">
        <v>4644</v>
      </c>
      <c r="D36" s="183">
        <f t="shared" si="73"/>
        <v>-122</v>
      </c>
      <c r="E36" s="247">
        <f t="shared" si="74"/>
        <v>-2.6270456503014641E-2</v>
      </c>
      <c r="F36" s="252">
        <v>3213</v>
      </c>
      <c r="G36" s="253">
        <v>3275</v>
      </c>
      <c r="H36" s="254">
        <f>IF(ISERROR(F36-G36),"n/a",F36-G36)</f>
        <v>-62</v>
      </c>
      <c r="I36" s="255">
        <f>IF(ISERROR(H36/G36),"n/a",(H36/G36))</f>
        <v>-1.8931297709923665E-2</v>
      </c>
      <c r="J36" s="256">
        <v>493</v>
      </c>
      <c r="K36" s="257">
        <v>568</v>
      </c>
      <c r="L36" s="258">
        <f>IF(ISERROR(J36-K36),"n/a",J36-K36)</f>
        <v>-75</v>
      </c>
      <c r="M36" s="259">
        <f>IF(ISERROR(L36/K36),"n/a",(L36/K36))</f>
        <v>-0.13204225352112675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38</v>
      </c>
      <c r="C37" s="105">
        <v>0</v>
      </c>
      <c r="D37" s="80">
        <f t="shared" si="73"/>
        <v>38</v>
      </c>
      <c r="E37" s="81" t="str">
        <f t="shared" si="74"/>
        <v>n/a</v>
      </c>
      <c r="F37" s="108">
        <v>26</v>
      </c>
      <c r="G37" s="109">
        <v>0</v>
      </c>
      <c r="H37" s="110">
        <f>IF(ISERROR(F37-G37),"n/a",F37-G37)</f>
        <v>26</v>
      </c>
      <c r="I37" s="111" t="str">
        <f>IF(ISERROR(H37/G37),"n/a",(H37/G37))</f>
        <v>n/a</v>
      </c>
      <c r="J37" s="112">
        <v>2</v>
      </c>
      <c r="K37" s="113">
        <v>0</v>
      </c>
      <c r="L37" s="114">
        <f>IF(ISERROR(J37-K37),"n/a",J37-K37)</f>
        <v>2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352</v>
      </c>
      <c r="C38" s="94">
        <f>C39</f>
        <v>408</v>
      </c>
      <c r="D38" s="95">
        <f>IF(ISERROR(B38-C38),"n/a",B38-C38)</f>
        <v>-56</v>
      </c>
      <c r="E38" s="96">
        <f>IF(ISERROR(D38/C38),"n/a",(D38/C38))</f>
        <v>-0.13725490196078433</v>
      </c>
      <c r="F38" s="175">
        <f>F39</f>
        <v>291</v>
      </c>
      <c r="G38" s="176">
        <f>G39</f>
        <v>344</v>
      </c>
      <c r="H38" s="97">
        <f>IF(ISERROR(F38-G38),"n/a",F38-G38)</f>
        <v>-53</v>
      </c>
      <c r="I38" s="98">
        <f>IF(ISERROR(H38/G38),"n/a",(H38/G38))</f>
        <v>-0.15406976744186046</v>
      </c>
      <c r="J38" s="177">
        <f>J39</f>
        <v>30</v>
      </c>
      <c r="K38" s="178">
        <f>K39</f>
        <v>46</v>
      </c>
      <c r="L38" s="99">
        <f>IF(ISERROR(J38-K38),"n/a",J38-K38)</f>
        <v>-16</v>
      </c>
      <c r="M38" s="100">
        <f>IF(ISERROR(L38/K38),"n/a",(L38/K38))</f>
        <v>-0.34782608695652173</v>
      </c>
      <c r="N38" s="179">
        <f>N39</f>
        <v>4</v>
      </c>
      <c r="O38" s="180">
        <f>O39</f>
        <v>0</v>
      </c>
      <c r="P38" s="101">
        <f>IF(ISERROR(N38-O38),"n/a",N38-O38)</f>
        <v>4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352</v>
      </c>
      <c r="C39" s="105">
        <v>408</v>
      </c>
      <c r="D39" s="106">
        <f>IF(ISERROR(B39-C39),"n/a",B39-C39)</f>
        <v>-56</v>
      </c>
      <c r="E39" s="107">
        <f>IF(ISERROR(D39/C39),"n/a",(D39/C39))</f>
        <v>-0.13725490196078433</v>
      </c>
      <c r="F39" s="108">
        <v>291</v>
      </c>
      <c r="G39" s="109">
        <v>344</v>
      </c>
      <c r="H39" s="110">
        <f>IF(ISERROR(F39-G39),"n/a",F39-G39)</f>
        <v>-53</v>
      </c>
      <c r="I39" s="111">
        <f>IF(ISERROR(H39/G39),"n/a",(H39/G39))</f>
        <v>-0.15406976744186046</v>
      </c>
      <c r="J39" s="112">
        <v>30</v>
      </c>
      <c r="K39" s="113">
        <v>46</v>
      </c>
      <c r="L39" s="114">
        <f>IF(ISERROR(J39-K39),"n/a",J39-K39)</f>
        <v>-16</v>
      </c>
      <c r="M39" s="115">
        <f>IF(ISERROR(L39/K39),"n/a",(L39/K39))</f>
        <v>-0.34782608695652173</v>
      </c>
      <c r="N39" s="129">
        <v>4</v>
      </c>
      <c r="O39" s="130">
        <v>0</v>
      </c>
      <c r="P39" s="131">
        <f>IF(ISERROR(N39-O39),"n/a",N39-O39)</f>
        <v>4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83</v>
      </c>
      <c r="C40" s="94">
        <f>C41</f>
        <v>115</v>
      </c>
      <c r="D40" s="95">
        <f t="shared" si="73"/>
        <v>-32</v>
      </c>
      <c r="E40" s="96">
        <f t="shared" si="74"/>
        <v>-0.27826086956521739</v>
      </c>
      <c r="F40" s="175">
        <f>F41</f>
        <v>48</v>
      </c>
      <c r="G40" s="176">
        <f>G41</f>
        <v>57</v>
      </c>
      <c r="H40" s="97">
        <f t="shared" si="75"/>
        <v>-9</v>
      </c>
      <c r="I40" s="98">
        <f t="shared" si="76"/>
        <v>-0.15789473684210525</v>
      </c>
      <c r="J40" s="177">
        <f>J41</f>
        <v>5</v>
      </c>
      <c r="K40" s="178">
        <f>K41</f>
        <v>7</v>
      </c>
      <c r="L40" s="99">
        <f t="shared" si="77"/>
        <v>-2</v>
      </c>
      <c r="M40" s="100">
        <f t="shared" si="78"/>
        <v>-0.2857142857142857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83</v>
      </c>
      <c r="C41" s="105">
        <v>115</v>
      </c>
      <c r="D41" s="106">
        <f t="shared" si="73"/>
        <v>-32</v>
      </c>
      <c r="E41" s="107">
        <f t="shared" si="74"/>
        <v>-0.27826086956521739</v>
      </c>
      <c r="F41" s="108">
        <v>48</v>
      </c>
      <c r="G41" s="109">
        <v>57</v>
      </c>
      <c r="H41" s="110">
        <f t="shared" si="75"/>
        <v>-9</v>
      </c>
      <c r="I41" s="111">
        <f t="shared" si="76"/>
        <v>-0.15789473684210525</v>
      </c>
      <c r="J41" s="112">
        <v>5</v>
      </c>
      <c r="K41" s="113">
        <v>7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17446</v>
      </c>
      <c r="C42" s="54">
        <f>C43+C50</f>
        <v>18120</v>
      </c>
      <c r="D42" s="55">
        <f t="shared" ref="D42:D57" si="87">IF(ISERROR(B42-C42),"n/a",B42-C42)</f>
        <v>-674</v>
      </c>
      <c r="E42" s="56">
        <f t="shared" ref="E42:E57" si="88">IF(ISERROR(D42/C42),"n/a",(D42/C42))</f>
        <v>-3.7196467991169976E-2</v>
      </c>
      <c r="F42" s="57">
        <f>F43+F50</f>
        <v>13233</v>
      </c>
      <c r="G42" s="58">
        <f>G43+G50</f>
        <v>13883</v>
      </c>
      <c r="H42" s="59">
        <f t="shared" ref="H42:H57" si="89">IF(ISERROR(F42-G42),"n/a",F42-G42)</f>
        <v>-650</v>
      </c>
      <c r="I42" s="60">
        <f t="shared" ref="I42:I57" si="90">IF(ISERROR(H42/G42),"n/a",(H42/G42))</f>
        <v>-4.6819851617085642E-2</v>
      </c>
      <c r="J42" s="61">
        <f>J43+J50</f>
        <v>2020</v>
      </c>
      <c r="K42" s="62">
        <f>K43+K50</f>
        <v>2038</v>
      </c>
      <c r="L42" s="63">
        <f t="shared" ref="L42:L56" si="91">IF(ISERROR(J42-K42),"n/a",J42-K42)</f>
        <v>-18</v>
      </c>
      <c r="M42" s="64">
        <f t="shared" ref="M42:M57" si="92">IF(ISERROR(L42/K42),"n/a",(L42/K42))</f>
        <v>-8.832188420019628E-3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15475</v>
      </c>
      <c r="C43" s="54">
        <f>C44+C48+C46</f>
        <v>16164</v>
      </c>
      <c r="D43" s="55">
        <f t="shared" si="87"/>
        <v>-689</v>
      </c>
      <c r="E43" s="56">
        <f t="shared" si="88"/>
        <v>-4.2625587725810446E-2</v>
      </c>
      <c r="F43" s="57">
        <f>F44+F48+F46</f>
        <v>12143</v>
      </c>
      <c r="G43" s="58">
        <f>G44+G48+G46</f>
        <v>12797</v>
      </c>
      <c r="H43" s="59">
        <f t="shared" si="89"/>
        <v>-654</v>
      </c>
      <c r="I43" s="60">
        <f t="shared" si="90"/>
        <v>-5.1105727904977728E-2</v>
      </c>
      <c r="J43" s="61">
        <f>J44+J48+J46</f>
        <v>1825</v>
      </c>
      <c r="K43" s="62">
        <f>K44+K48+K46</f>
        <v>1808</v>
      </c>
      <c r="L43" s="63">
        <f t="shared" si="91"/>
        <v>17</v>
      </c>
      <c r="M43" s="64">
        <f t="shared" si="92"/>
        <v>9.4026548672566379E-3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13497</v>
      </c>
      <c r="C44" s="80">
        <f>C45</f>
        <v>14350</v>
      </c>
      <c r="D44" s="80">
        <f t="shared" si="87"/>
        <v>-853</v>
      </c>
      <c r="E44" s="81">
        <f t="shared" si="88"/>
        <v>-5.9442508710801395E-2</v>
      </c>
      <c r="F44" s="82">
        <f>F45</f>
        <v>10305</v>
      </c>
      <c r="G44" s="84">
        <f>G45</f>
        <v>11270</v>
      </c>
      <c r="H44" s="84">
        <f t="shared" si="89"/>
        <v>-965</v>
      </c>
      <c r="I44" s="85">
        <f t="shared" si="90"/>
        <v>-8.5625554569653942E-2</v>
      </c>
      <c r="J44" s="86">
        <f>J45</f>
        <v>1731</v>
      </c>
      <c r="K44" s="88">
        <f>K45</f>
        <v>1710</v>
      </c>
      <c r="L44" s="88">
        <f t="shared" si="91"/>
        <v>21</v>
      </c>
      <c r="M44" s="89">
        <f t="shared" si="92"/>
        <v>1.2280701754385965E-2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13497</v>
      </c>
      <c r="C45" s="249">
        <v>14350</v>
      </c>
      <c r="D45" s="183">
        <f t="shared" ref="D45" si="97">IF(ISERROR(B45-C45),"n/a",B45-C45)</f>
        <v>-853</v>
      </c>
      <c r="E45" s="247">
        <f t="shared" ref="E45" si="98">IF(ISERROR(D45/C45),"n/a",(D45/C45))</f>
        <v>-5.9442508710801395E-2</v>
      </c>
      <c r="F45" s="287">
        <v>10305</v>
      </c>
      <c r="G45" s="283">
        <v>11270</v>
      </c>
      <c r="H45" s="283">
        <f t="shared" ref="H45" si="99">IF(ISERROR(F45-G45),"n/a",F45-G45)</f>
        <v>-965</v>
      </c>
      <c r="I45" s="284">
        <f t="shared" ref="I45" si="100">IF(ISERROR(H45/G45),"n/a",(H45/G45))</f>
        <v>-8.5625554569653942E-2</v>
      </c>
      <c r="J45" s="256">
        <v>1731</v>
      </c>
      <c r="K45" s="285">
        <v>1710</v>
      </c>
      <c r="L45" s="285">
        <f t="shared" ref="L45" si="101">IF(ISERROR(J45-K45),"n/a",J45-K45)</f>
        <v>21</v>
      </c>
      <c r="M45" s="286">
        <f t="shared" ref="M45" si="102">IF(ISERROR(L45/K45),"n/a",(L45/K45))</f>
        <v>1.2280701754385965E-2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1294</v>
      </c>
      <c r="C46" s="94">
        <f>C47</f>
        <v>1151</v>
      </c>
      <c r="D46" s="95">
        <f>IF(ISERROR(B46-C46),"n/a",B46-C46)</f>
        <v>143</v>
      </c>
      <c r="E46" s="96">
        <f>IF(ISERROR(D46/C46),"n/a",(D46/C46))</f>
        <v>0.12423979148566464</v>
      </c>
      <c r="F46" s="175">
        <f>F47</f>
        <v>1183</v>
      </c>
      <c r="G46" s="176">
        <f>G47</f>
        <v>953</v>
      </c>
      <c r="H46" s="97">
        <f>IF(ISERROR(F46-G46),"n/a",F46-G46)</f>
        <v>230</v>
      </c>
      <c r="I46" s="98">
        <f>IF(ISERROR(H46/G46),"n/a",(H46/G46))</f>
        <v>0.24134312696747115</v>
      </c>
      <c r="J46" s="177">
        <f>J47</f>
        <v>57</v>
      </c>
      <c r="K46" s="178">
        <f>K47</f>
        <v>66</v>
      </c>
      <c r="L46" s="99">
        <f>IF(ISERROR(J46-K46),"n/a",J46-K46)</f>
        <v>-9</v>
      </c>
      <c r="M46" s="100">
        <f>IF(ISERROR(L46/K46),"n/a",(L46/K46))</f>
        <v>-0.13636363636363635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1294</v>
      </c>
      <c r="C47" s="105">
        <v>1151</v>
      </c>
      <c r="D47" s="106">
        <f>IF(ISERROR(B47-C47),"n/a",B47-C47)</f>
        <v>143</v>
      </c>
      <c r="E47" s="107">
        <f>IF(ISERROR(D47/C47),"n/a",(D47/C47))</f>
        <v>0.12423979148566464</v>
      </c>
      <c r="F47" s="108">
        <v>1183</v>
      </c>
      <c r="G47" s="109">
        <v>953</v>
      </c>
      <c r="H47" s="110">
        <f>IF(ISERROR(F47-G47),"n/a",F47-G47)</f>
        <v>230</v>
      </c>
      <c r="I47" s="111">
        <f>IF(ISERROR(H47/G47),"n/a",(H47/G47))</f>
        <v>0.24134312696747115</v>
      </c>
      <c r="J47" s="112">
        <v>57</v>
      </c>
      <c r="K47" s="113">
        <v>66</v>
      </c>
      <c r="L47" s="114">
        <f>IF(ISERROR(J47-K47),"n/a",J47-K47)</f>
        <v>-9</v>
      </c>
      <c r="M47" s="115">
        <f>IF(ISERROR(L47/K47),"n/a",(L47/K47))</f>
        <v>-0.13636363636363635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684</v>
      </c>
      <c r="C48" s="94">
        <f>C49</f>
        <v>663</v>
      </c>
      <c r="D48" s="95">
        <f t="shared" si="87"/>
        <v>21</v>
      </c>
      <c r="E48" s="96">
        <f t="shared" si="88"/>
        <v>3.1674208144796379E-2</v>
      </c>
      <c r="F48" s="175">
        <f>F49</f>
        <v>655</v>
      </c>
      <c r="G48" s="176">
        <f>G49</f>
        <v>574</v>
      </c>
      <c r="H48" s="97">
        <f t="shared" si="89"/>
        <v>81</v>
      </c>
      <c r="I48" s="98">
        <f t="shared" si="90"/>
        <v>0.14111498257839722</v>
      </c>
      <c r="J48" s="177">
        <f>J49</f>
        <v>37</v>
      </c>
      <c r="K48" s="178">
        <f>K49</f>
        <v>32</v>
      </c>
      <c r="L48" s="99">
        <f t="shared" si="91"/>
        <v>5</v>
      </c>
      <c r="M48" s="100">
        <f t="shared" si="92"/>
        <v>0.15625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684</v>
      </c>
      <c r="C49" s="105">
        <v>663</v>
      </c>
      <c r="D49" s="106">
        <f t="shared" si="87"/>
        <v>21</v>
      </c>
      <c r="E49" s="107">
        <f t="shared" si="88"/>
        <v>3.1674208144796379E-2</v>
      </c>
      <c r="F49" s="108">
        <v>655</v>
      </c>
      <c r="G49" s="109">
        <v>574</v>
      </c>
      <c r="H49" s="110">
        <f t="shared" si="89"/>
        <v>81</v>
      </c>
      <c r="I49" s="111">
        <f t="shared" si="90"/>
        <v>0.14111498257839722</v>
      </c>
      <c r="J49" s="112">
        <v>37</v>
      </c>
      <c r="K49" s="113">
        <v>32</v>
      </c>
      <c r="L49" s="114">
        <f t="shared" si="91"/>
        <v>5</v>
      </c>
      <c r="M49" s="115">
        <f t="shared" si="92"/>
        <v>0.15625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1971</v>
      </c>
      <c r="C50" s="54">
        <f>C51+C56+C54</f>
        <v>1956</v>
      </c>
      <c r="D50" s="55">
        <f t="shared" si="87"/>
        <v>15</v>
      </c>
      <c r="E50" s="56">
        <f t="shared" si="88"/>
        <v>7.6687116564417178E-3</v>
      </c>
      <c r="F50" s="57">
        <f>F51+F56+F54</f>
        <v>1090</v>
      </c>
      <c r="G50" s="58">
        <f>G51+G56+G54</f>
        <v>1086</v>
      </c>
      <c r="H50" s="59">
        <f t="shared" si="89"/>
        <v>4</v>
      </c>
      <c r="I50" s="60">
        <f t="shared" si="90"/>
        <v>3.6832412523020259E-3</v>
      </c>
      <c r="J50" s="61">
        <f>J51+J56+J54</f>
        <v>195</v>
      </c>
      <c r="K50" s="62">
        <f>K51+K56+K54</f>
        <v>230</v>
      </c>
      <c r="L50" s="63">
        <f t="shared" si="91"/>
        <v>-35</v>
      </c>
      <c r="M50" s="64">
        <f t="shared" si="92"/>
        <v>-0.15217391304347827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1815</v>
      </c>
      <c r="C51" s="79">
        <f>SUM(C52:C53)</f>
        <v>1809</v>
      </c>
      <c r="D51" s="80">
        <f t="shared" si="87"/>
        <v>6</v>
      </c>
      <c r="E51" s="81">
        <f t="shared" si="88"/>
        <v>3.3167495854063019E-3</v>
      </c>
      <c r="F51" s="82">
        <f>SUM(F52:F53)</f>
        <v>1030</v>
      </c>
      <c r="G51" s="83">
        <f>SUM(G52:G53)</f>
        <v>1027</v>
      </c>
      <c r="H51" s="84">
        <f t="shared" si="89"/>
        <v>3</v>
      </c>
      <c r="I51" s="85">
        <f t="shared" si="90"/>
        <v>2.9211295034079843E-3</v>
      </c>
      <c r="J51" s="86">
        <f>SUM(J52:J53)</f>
        <v>186</v>
      </c>
      <c r="K51" s="87">
        <f>SUM(K52:K53)</f>
        <v>220</v>
      </c>
      <c r="L51" s="88">
        <f t="shared" si="91"/>
        <v>-34</v>
      </c>
      <c r="M51" s="89">
        <f t="shared" si="92"/>
        <v>-0.15454545454545454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1779</v>
      </c>
      <c r="C52" s="249">
        <v>1809</v>
      </c>
      <c r="D52" s="250">
        <f>IF(ISERROR(B52-C52),"n/a",B52-C52)</f>
        <v>-30</v>
      </c>
      <c r="E52" s="251">
        <f>IF(ISERROR(D52/C52),"n/a",(D52/C52))</f>
        <v>-1.658374792703151E-2</v>
      </c>
      <c r="F52" s="252">
        <v>1014</v>
      </c>
      <c r="G52" s="253">
        <v>1027</v>
      </c>
      <c r="H52" s="254">
        <f>IF(ISERROR(F52-G52),"n/a",F52-G52)</f>
        <v>-13</v>
      </c>
      <c r="I52" s="255">
        <f>IF(ISERROR(H52/G52),"n/a",(H52/G52))</f>
        <v>-1.2658227848101266E-2</v>
      </c>
      <c r="J52" s="256">
        <v>184</v>
      </c>
      <c r="K52" s="257">
        <v>220</v>
      </c>
      <c r="L52" s="258">
        <f>IF(ISERROR(J52-K52),"n/a",J52-K52)</f>
        <v>-36</v>
      </c>
      <c r="M52" s="259">
        <f>IF(ISERROR(L52/K52),"n/a",(L52/K52))</f>
        <v>-0.16363636363636364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36</v>
      </c>
      <c r="C53" s="105">
        <v>0</v>
      </c>
      <c r="D53" s="106">
        <f>IF(ISERROR(B53-C53),"n/a",B53-C53)</f>
        <v>36</v>
      </c>
      <c r="E53" s="107" t="str">
        <f>IF(ISERROR(D53/C53),"n/a",(D53/C53))</f>
        <v>n/a</v>
      </c>
      <c r="F53" s="108">
        <v>16</v>
      </c>
      <c r="G53" s="109">
        <v>0</v>
      </c>
      <c r="H53" s="110">
        <f>IF(ISERROR(F53-G53),"n/a",F53-G53)</f>
        <v>16</v>
      </c>
      <c r="I53" s="111" t="str">
        <f>IF(ISERROR(H53/G53),"n/a",(H53/G53))</f>
        <v>n/a</v>
      </c>
      <c r="J53" s="112">
        <v>2</v>
      </c>
      <c r="K53" s="113">
        <v>0</v>
      </c>
      <c r="L53" s="114">
        <f>IF(ISERROR(J53-K53),"n/a",J53-K53)</f>
        <v>2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101</v>
      </c>
      <c r="C54" s="94">
        <f>C55</f>
        <v>90</v>
      </c>
      <c r="D54" s="95">
        <f>IF(ISERROR(B54-C54),"n/a",B54-C54)</f>
        <v>11</v>
      </c>
      <c r="E54" s="96">
        <f>IF(ISERROR(D54/C54),"n/a",(D54/C54))</f>
        <v>0.12222222222222222</v>
      </c>
      <c r="F54" s="175">
        <f>F55</f>
        <v>54</v>
      </c>
      <c r="G54" s="176">
        <f>G55</f>
        <v>51</v>
      </c>
      <c r="H54" s="97">
        <f>IF(ISERROR(F54-G54),"n/a",F54-G54)</f>
        <v>3</v>
      </c>
      <c r="I54" s="98">
        <f>IF(ISERROR(H54/G54),"n/a",(H54/G54))</f>
        <v>5.8823529411764705E-2</v>
      </c>
      <c r="J54" s="177">
        <f>J55</f>
        <v>9</v>
      </c>
      <c r="K54" s="178">
        <f>K55</f>
        <v>9</v>
      </c>
      <c r="L54" s="99">
        <f>IF(ISERROR(J54-K54),"n/a",J54-K54)</f>
        <v>0</v>
      </c>
      <c r="M54" s="100">
        <f>IF(ISERROR(L54/K54),"n/a",(L54/K54))</f>
        <v>0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101</v>
      </c>
      <c r="C55" s="105">
        <v>90</v>
      </c>
      <c r="D55" s="106">
        <f>IF(ISERROR(B55-C55),"n/a",B55-C55)</f>
        <v>11</v>
      </c>
      <c r="E55" s="107">
        <f>IF(ISERROR(D55/C55),"n/a",(D55/C55))</f>
        <v>0.12222222222222222</v>
      </c>
      <c r="F55" s="108">
        <v>54</v>
      </c>
      <c r="G55" s="109">
        <v>51</v>
      </c>
      <c r="H55" s="110">
        <f>IF(ISERROR(F55-G55),"n/a",F55-G55)</f>
        <v>3</v>
      </c>
      <c r="I55" s="111">
        <f>IF(ISERROR(H55/G55),"n/a",(H55/G55))</f>
        <v>5.8823529411764705E-2</v>
      </c>
      <c r="J55" s="112">
        <v>9</v>
      </c>
      <c r="K55" s="113">
        <v>9</v>
      </c>
      <c r="L55" s="114">
        <f>IF(ISERROR(J55-K55),"n/a",J55-K55)</f>
        <v>0</v>
      </c>
      <c r="M55" s="115">
        <f>IF(ISERROR(L55/K55),"n/a",(L55/K55))</f>
        <v>0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55</v>
      </c>
      <c r="C56" s="94">
        <f>C57</f>
        <v>57</v>
      </c>
      <c r="D56" s="95">
        <f t="shared" si="87"/>
        <v>-2</v>
      </c>
      <c r="E56" s="96">
        <f t="shared" si="88"/>
        <v>-3.5087719298245612E-2</v>
      </c>
      <c r="F56" s="175">
        <f>F57</f>
        <v>6</v>
      </c>
      <c r="G56" s="176">
        <f>G57</f>
        <v>8</v>
      </c>
      <c r="H56" s="97">
        <f t="shared" si="89"/>
        <v>-2</v>
      </c>
      <c r="I56" s="98">
        <f t="shared" si="90"/>
        <v>-0.25</v>
      </c>
      <c r="J56" s="177">
        <f>J57</f>
        <v>0</v>
      </c>
      <c r="K56" s="178">
        <f>K57</f>
        <v>1</v>
      </c>
      <c r="L56" s="99">
        <f t="shared" si="91"/>
        <v>-1</v>
      </c>
      <c r="M56" s="100">
        <f t="shared" si="92"/>
        <v>-1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55</v>
      </c>
      <c r="C57" s="105">
        <v>57</v>
      </c>
      <c r="D57" s="106">
        <f t="shared" si="87"/>
        <v>-2</v>
      </c>
      <c r="E57" s="107">
        <f t="shared" si="88"/>
        <v>-3.5087719298245612E-2</v>
      </c>
      <c r="F57" s="108">
        <v>6</v>
      </c>
      <c r="G57" s="109">
        <v>8</v>
      </c>
      <c r="H57" s="110">
        <f t="shared" si="89"/>
        <v>-2</v>
      </c>
      <c r="I57" s="111">
        <f t="shared" si="90"/>
        <v>-0.25</v>
      </c>
      <c r="J57" s="112">
        <v>0</v>
      </c>
      <c r="K57" s="113">
        <v>1</v>
      </c>
      <c r="L57" s="114">
        <v>0</v>
      </c>
      <c r="M57" s="115">
        <f t="shared" si="92"/>
        <v>0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1311</v>
      </c>
      <c r="C58" s="54">
        <f>C59+C66</f>
        <v>1295</v>
      </c>
      <c r="D58" s="55">
        <f t="shared" ref="D58:D61" si="111">IF(ISERROR(B58-C58),"n/a",B58-C58)</f>
        <v>16</v>
      </c>
      <c r="E58" s="56">
        <f t="shared" ref="E58:E61" si="112">IF(ISERROR(D58/C58),"n/a",(D58/C58))</f>
        <v>1.2355212355212355E-2</v>
      </c>
      <c r="F58" s="57">
        <f>F59+F66</f>
        <v>1156</v>
      </c>
      <c r="G58" s="58">
        <f>G59+G66</f>
        <v>982</v>
      </c>
      <c r="H58" s="59">
        <f t="shared" ref="H58:H61" si="113">IF(ISERROR(F58-G58),"n/a",F58-G58)</f>
        <v>174</v>
      </c>
      <c r="I58" s="60">
        <f t="shared" ref="I58:I61" si="114">IF(ISERROR(H58/G58),"n/a",(H58/G58))</f>
        <v>0.17718940936863545</v>
      </c>
      <c r="J58" s="61">
        <f>J59+J66</f>
        <v>181</v>
      </c>
      <c r="K58" s="62">
        <f>K59+K66</f>
        <v>168</v>
      </c>
      <c r="L58" s="63">
        <f t="shared" ref="L58:L61" si="115">IF(ISERROR(J58-K58),"n/a",J58-K58)</f>
        <v>13</v>
      </c>
      <c r="M58" s="64">
        <f t="shared" ref="M58:M61" si="116">IF(ISERROR(L58/K58),"n/a",(L58/K58))</f>
        <v>7.7380952380952384E-2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1107</v>
      </c>
      <c r="D59" s="55">
        <f t="shared" si="111"/>
        <v>0</v>
      </c>
      <c r="E59" s="56">
        <f t="shared" si="112"/>
        <v>0</v>
      </c>
      <c r="F59" s="57">
        <f>F60+F64+F62</f>
        <v>978</v>
      </c>
      <c r="G59" s="58">
        <f>G60+G64+G62</f>
        <v>813</v>
      </c>
      <c r="H59" s="59">
        <f t="shared" si="113"/>
        <v>165</v>
      </c>
      <c r="I59" s="60">
        <f t="shared" si="114"/>
        <v>0.2029520295202952</v>
      </c>
      <c r="J59" s="61">
        <f>J60+J64+J62</f>
        <v>136</v>
      </c>
      <c r="K59" s="62">
        <f>K60+K64+K62</f>
        <v>122</v>
      </c>
      <c r="L59" s="63">
        <f t="shared" si="115"/>
        <v>14</v>
      </c>
      <c r="M59" s="64">
        <f t="shared" si="116"/>
        <v>0.11475409836065574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1010</v>
      </c>
      <c r="C60" s="80">
        <f>C61</f>
        <v>1004</v>
      </c>
      <c r="D60" s="80">
        <f t="shared" si="111"/>
        <v>6</v>
      </c>
      <c r="E60" s="81">
        <f t="shared" si="112"/>
        <v>5.9760956175298804E-3</v>
      </c>
      <c r="F60" s="82">
        <f>F61</f>
        <v>890</v>
      </c>
      <c r="G60" s="84">
        <f>G61</f>
        <v>743</v>
      </c>
      <c r="H60" s="84">
        <f t="shared" si="113"/>
        <v>147</v>
      </c>
      <c r="I60" s="85">
        <f t="shared" si="114"/>
        <v>0.19784656796769853</v>
      </c>
      <c r="J60" s="86">
        <f>J61</f>
        <v>128</v>
      </c>
      <c r="K60" s="88">
        <f>K61</f>
        <v>121</v>
      </c>
      <c r="L60" s="88">
        <f t="shared" si="115"/>
        <v>7</v>
      </c>
      <c r="M60" s="89">
        <f t="shared" si="116"/>
        <v>5.7851239669421489E-2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1010</v>
      </c>
      <c r="C61" s="249">
        <v>1004</v>
      </c>
      <c r="D61" s="183">
        <f t="shared" si="111"/>
        <v>6</v>
      </c>
      <c r="E61" s="247">
        <f t="shared" si="112"/>
        <v>5.9760956175298804E-3</v>
      </c>
      <c r="F61" s="287">
        <v>890</v>
      </c>
      <c r="G61" s="283">
        <v>743</v>
      </c>
      <c r="H61" s="283">
        <f t="shared" si="113"/>
        <v>147</v>
      </c>
      <c r="I61" s="284">
        <f t="shared" si="114"/>
        <v>0.19784656796769853</v>
      </c>
      <c r="J61" s="256">
        <v>128</v>
      </c>
      <c r="K61" s="285">
        <v>121</v>
      </c>
      <c r="L61" s="285">
        <f t="shared" si="115"/>
        <v>7</v>
      </c>
      <c r="M61" s="286">
        <f t="shared" si="116"/>
        <v>5.7851239669421489E-2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88</v>
      </c>
      <c r="D62" s="95">
        <f>IF(ISERROR(B62-C62),"n/a",B62-C62)</f>
        <v>-19</v>
      </c>
      <c r="E62" s="96">
        <f>IF(ISERROR(D62/C62),"n/a",(D62/C62))</f>
        <v>-0.21590909090909091</v>
      </c>
      <c r="F62" s="175">
        <f>F63</f>
        <v>60</v>
      </c>
      <c r="G62" s="176">
        <f>G63</f>
        <v>61</v>
      </c>
      <c r="H62" s="97">
        <f>IF(ISERROR(F62-G62),"n/a",F62-G62)</f>
        <v>-1</v>
      </c>
      <c r="I62" s="98">
        <f>IF(ISERROR(H62/G62),"n/a",(H62/G62))</f>
        <v>-1.6393442622950821E-2</v>
      </c>
      <c r="J62" s="177">
        <f>J63</f>
        <v>4</v>
      </c>
      <c r="K62" s="178">
        <f>K63</f>
        <v>1</v>
      </c>
      <c r="L62" s="99">
        <f>IF(ISERROR(J62-K62),"n/a",J62-K62)</f>
        <v>3</v>
      </c>
      <c r="M62" s="100">
        <f>IF(ISERROR(L62/K62),"n/a",(L62/K62))</f>
        <v>3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88</v>
      </c>
      <c r="D63" s="106">
        <f>IF(ISERROR(B63-C63),"n/a",B63-C63)</f>
        <v>-19</v>
      </c>
      <c r="E63" s="107">
        <f>IF(ISERROR(D63/C63),"n/a",(D63/C63))</f>
        <v>-0.21590909090909091</v>
      </c>
      <c r="F63" s="108">
        <v>60</v>
      </c>
      <c r="G63" s="109">
        <v>61</v>
      </c>
      <c r="H63" s="110">
        <f>IF(ISERROR(F63-G63),"n/a",F63-G63)</f>
        <v>-1</v>
      </c>
      <c r="I63" s="111">
        <f>IF(ISERROR(H63/G63),"n/a",(H63/G63))</f>
        <v>-1.6393442622950821E-2</v>
      </c>
      <c r="J63" s="112">
        <v>4</v>
      </c>
      <c r="K63" s="113">
        <v>1</v>
      </c>
      <c r="L63" s="114">
        <f>IF(ISERROR(J63-K63),"n/a",J63-K63)</f>
        <v>3</v>
      </c>
      <c r="M63" s="115">
        <f>IF(ISERROR(L63/K63),"n/a",(L63/K63))</f>
        <v>3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28</v>
      </c>
      <c r="C64" s="94">
        <f>C65</f>
        <v>15</v>
      </c>
      <c r="D64" s="95">
        <f t="shared" ref="D64:D67" si="121">IF(ISERROR(B64-C64),"n/a",B64-C64)</f>
        <v>13</v>
      </c>
      <c r="E64" s="96">
        <f t="shared" ref="E64:E67" si="122">IF(ISERROR(D64/C64),"n/a",(D64/C64))</f>
        <v>0.8666666666666667</v>
      </c>
      <c r="F64" s="175">
        <f>F65</f>
        <v>28</v>
      </c>
      <c r="G64" s="176">
        <f>G65</f>
        <v>9</v>
      </c>
      <c r="H64" s="97">
        <f t="shared" ref="H64:H67" si="123">IF(ISERROR(F64-G64),"n/a",F64-G64)</f>
        <v>19</v>
      </c>
      <c r="I64" s="98">
        <f t="shared" ref="I64:I67" si="124">IF(ISERROR(H64/G64),"n/a",(H64/G64))</f>
        <v>2.1111111111111112</v>
      </c>
      <c r="J64" s="177">
        <f>J65</f>
        <v>4</v>
      </c>
      <c r="K64" s="178">
        <f>K65</f>
        <v>0</v>
      </c>
      <c r="L64" s="99">
        <f t="shared" ref="L64:L67" si="125">IF(ISERROR(J64-K64),"n/a",J64-K64)</f>
        <v>4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28</v>
      </c>
      <c r="C65" s="105">
        <v>15</v>
      </c>
      <c r="D65" s="106">
        <f t="shared" si="121"/>
        <v>13</v>
      </c>
      <c r="E65" s="107">
        <f t="shared" si="122"/>
        <v>0.8666666666666667</v>
      </c>
      <c r="F65" s="108">
        <v>28</v>
      </c>
      <c r="G65" s="109">
        <v>9</v>
      </c>
      <c r="H65" s="110">
        <f t="shared" si="123"/>
        <v>19</v>
      </c>
      <c r="I65" s="111">
        <f t="shared" si="124"/>
        <v>2.1111111111111112</v>
      </c>
      <c r="J65" s="112">
        <v>4</v>
      </c>
      <c r="K65" s="113">
        <v>0</v>
      </c>
      <c r="L65" s="114">
        <f t="shared" si="125"/>
        <v>4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188</v>
      </c>
      <c r="D66" s="55">
        <f t="shared" si="121"/>
        <v>16</v>
      </c>
      <c r="E66" s="56">
        <f t="shared" si="122"/>
        <v>8.5106382978723402E-2</v>
      </c>
      <c r="F66" s="57">
        <f>F67+F72+F70</f>
        <v>178</v>
      </c>
      <c r="G66" s="58">
        <f>G67+G72+G70</f>
        <v>169</v>
      </c>
      <c r="H66" s="59">
        <f t="shared" si="123"/>
        <v>9</v>
      </c>
      <c r="I66" s="60">
        <f t="shared" si="124"/>
        <v>5.3254437869822487E-2</v>
      </c>
      <c r="J66" s="61">
        <f>J67+J72+J70</f>
        <v>45</v>
      </c>
      <c r="K66" s="62">
        <f>K67+K72+K70</f>
        <v>46</v>
      </c>
      <c r="L66" s="63">
        <f t="shared" si="125"/>
        <v>-1</v>
      </c>
      <c r="M66" s="64">
        <f t="shared" si="126"/>
        <v>-2.1739130434782608E-2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181</v>
      </c>
      <c r="D67" s="80">
        <f t="shared" si="121"/>
        <v>14</v>
      </c>
      <c r="E67" s="81">
        <f t="shared" si="122"/>
        <v>7.7348066298342538E-2</v>
      </c>
      <c r="F67" s="82">
        <f>SUM(F68:F69)</f>
        <v>170</v>
      </c>
      <c r="G67" s="83">
        <f>SUM(G68:G69)</f>
        <v>165</v>
      </c>
      <c r="H67" s="84">
        <f t="shared" si="123"/>
        <v>5</v>
      </c>
      <c r="I67" s="85">
        <f t="shared" si="124"/>
        <v>3.0303030303030304E-2</v>
      </c>
      <c r="J67" s="86">
        <f>SUM(J68:J69)</f>
        <v>45</v>
      </c>
      <c r="K67" s="87">
        <f>SUM(K68:K69)</f>
        <v>46</v>
      </c>
      <c r="L67" s="88">
        <f t="shared" si="125"/>
        <v>-1</v>
      </c>
      <c r="M67" s="89">
        <f t="shared" si="126"/>
        <v>-2.1739130434782608E-2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181</v>
      </c>
      <c r="D68" s="250">
        <f>IF(ISERROR(B68-C68),"n/a",B68-C68)</f>
        <v>14</v>
      </c>
      <c r="E68" s="251">
        <f>IF(ISERROR(D68/C68),"n/a",(D68/C68))</f>
        <v>7.7348066298342538E-2</v>
      </c>
      <c r="F68" s="252">
        <v>169</v>
      </c>
      <c r="G68" s="253">
        <v>165</v>
      </c>
      <c r="H68" s="254">
        <f>IF(ISERROR(F68-G68),"n/a",F68-G68)</f>
        <v>4</v>
      </c>
      <c r="I68" s="255">
        <f>IF(ISERROR(H68/G68),"n/a",(H68/G68))</f>
        <v>2.4242424242424242E-2</v>
      </c>
      <c r="J68" s="256">
        <v>45</v>
      </c>
      <c r="K68" s="257">
        <v>46</v>
      </c>
      <c r="L68" s="258">
        <f>IF(ISERROR(J68-K68),"n/a",J68-K68)</f>
        <v>-1</v>
      </c>
      <c r="M68" s="259">
        <f>IF(ISERROR(L68/K68),"n/a",(L68/K68))</f>
        <v>-2.1739130434782608E-2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1</v>
      </c>
      <c r="G69" s="109">
        <v>0</v>
      </c>
      <c r="H69" s="110">
        <f>IF(ISERROR(F69-G69),"n/a",F69-G69)</f>
        <v>1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7</v>
      </c>
      <c r="G70" s="176">
        <f>G71</f>
        <v>4</v>
      </c>
      <c r="H70" s="97">
        <f>IF(ISERROR(F70-G70),"n/a",F70-G70)</f>
        <v>3</v>
      </c>
      <c r="I70" s="98">
        <f>IF(ISERROR(H70/G70),"n/a",(H70/G70))</f>
        <v>0.75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7</v>
      </c>
      <c r="G71" s="109">
        <v>4</v>
      </c>
      <c r="H71" s="110">
        <f>IF(ISERROR(F71-G71),"n/a",F71-G71)</f>
        <v>3</v>
      </c>
      <c r="I71" s="111">
        <f>IF(ISERROR(H71/G71),"n/a",(H71/G71))</f>
        <v>0.75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1</v>
      </c>
      <c r="G72" s="176">
        <f>G73</f>
        <v>0</v>
      </c>
      <c r="H72" s="97">
        <f t="shared" ref="H72:H73" si="133">IF(ISERROR(F72-G72),"n/a",F72-G72)</f>
        <v>1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1</v>
      </c>
      <c r="G73" s="109">
        <v>0</v>
      </c>
      <c r="H73" s="110">
        <f t="shared" si="133"/>
        <v>1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3096</v>
      </c>
      <c r="C74" s="54">
        <f>C75+C82</f>
        <v>3059</v>
      </c>
      <c r="D74" s="55">
        <f>IF(ISERROR(B74-C74),"n/a",B74-C74)</f>
        <v>37</v>
      </c>
      <c r="E74" s="56">
        <f>IF(ISERROR(D74/C74),"n/a",(D74/C74))</f>
        <v>1.2095456031382805E-2</v>
      </c>
      <c r="F74" s="57">
        <f>F75+F82</f>
        <v>1675</v>
      </c>
      <c r="G74" s="58">
        <f>G75+G82</f>
        <v>1410</v>
      </c>
      <c r="H74" s="59">
        <f>IF(ISERROR(F74-G74),"n/a",F74-G74)</f>
        <v>265</v>
      </c>
      <c r="I74" s="60">
        <f>IF(ISERROR(H74/G74),"n/a",(H74/G74))</f>
        <v>0.18794326241134751</v>
      </c>
      <c r="J74" s="61">
        <f>J75+J82</f>
        <v>334</v>
      </c>
      <c r="K74" s="62">
        <f>K75+K82</f>
        <v>297</v>
      </c>
      <c r="L74" s="63">
        <f>IF(ISERROR(J74-K74),"n/a",J74-K74)</f>
        <v>37</v>
      </c>
      <c r="M74" s="64">
        <f>IF(ISERROR(L74/K74),"n/a",(L74/K74))</f>
        <v>0.12457912457912458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1134</v>
      </c>
      <c r="C75" s="54">
        <f>C76+C80+C78</f>
        <v>1337</v>
      </c>
      <c r="D75" s="55">
        <f t="shared" ref="D75:D77" si="141">IF(ISERROR(B75-C75),"n/a",B75-C75)</f>
        <v>-203</v>
      </c>
      <c r="E75" s="56">
        <f t="shared" ref="E75:E77" si="142">IF(ISERROR(D75/C75),"n/a",(D75/C75))</f>
        <v>-0.15183246073298429</v>
      </c>
      <c r="F75" s="57">
        <f>F76+F80+F78</f>
        <v>515</v>
      </c>
      <c r="G75" s="58">
        <f>G76+G80+G78</f>
        <v>442</v>
      </c>
      <c r="H75" s="59">
        <f t="shared" ref="H75:H77" si="143">IF(ISERROR(F75-G75),"n/a",F75-G75)</f>
        <v>73</v>
      </c>
      <c r="I75" s="60">
        <f t="shared" ref="I75:I77" si="144">IF(ISERROR(H75/G75),"n/a",(H75/G75))</f>
        <v>0.16515837104072398</v>
      </c>
      <c r="J75" s="61">
        <f>J76+J80+J78</f>
        <v>63</v>
      </c>
      <c r="K75" s="62">
        <f>K76+K80+K78</f>
        <v>45</v>
      </c>
      <c r="L75" s="63">
        <f t="shared" ref="L75:L77" si="145">IF(ISERROR(J75-K75),"n/a",J75-K75)</f>
        <v>18</v>
      </c>
      <c r="M75" s="64">
        <f t="shared" ref="M75:M77" si="146">IF(ISERROR(L75/K75),"n/a",(L75/K75))</f>
        <v>0.4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1001</v>
      </c>
      <c r="C76" s="80">
        <f>C77</f>
        <v>1154</v>
      </c>
      <c r="D76" s="80">
        <f t="shared" si="141"/>
        <v>-153</v>
      </c>
      <c r="E76" s="81">
        <f t="shared" si="142"/>
        <v>-0.13258232235701906</v>
      </c>
      <c r="F76" s="82">
        <f>F77</f>
        <v>433</v>
      </c>
      <c r="G76" s="84">
        <f>G77</f>
        <v>309</v>
      </c>
      <c r="H76" s="84">
        <f t="shared" si="143"/>
        <v>124</v>
      </c>
      <c r="I76" s="85">
        <f t="shared" si="144"/>
        <v>0.40129449838187703</v>
      </c>
      <c r="J76" s="86">
        <f>J77</f>
        <v>60</v>
      </c>
      <c r="K76" s="88">
        <f>K77</f>
        <v>43</v>
      </c>
      <c r="L76" s="88">
        <f t="shared" si="145"/>
        <v>17</v>
      </c>
      <c r="M76" s="89">
        <f t="shared" si="146"/>
        <v>0.39534883720930231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1001</v>
      </c>
      <c r="C77" s="249">
        <v>1154</v>
      </c>
      <c r="D77" s="183">
        <f t="shared" si="141"/>
        <v>-153</v>
      </c>
      <c r="E77" s="247">
        <f t="shared" si="142"/>
        <v>-0.13258232235701906</v>
      </c>
      <c r="F77" s="287">
        <v>433</v>
      </c>
      <c r="G77" s="283">
        <v>309</v>
      </c>
      <c r="H77" s="283">
        <f t="shared" si="143"/>
        <v>124</v>
      </c>
      <c r="I77" s="284">
        <f t="shared" si="144"/>
        <v>0.40129449838187703</v>
      </c>
      <c r="J77" s="256">
        <v>60</v>
      </c>
      <c r="K77" s="285">
        <v>43</v>
      </c>
      <c r="L77" s="285">
        <f t="shared" si="145"/>
        <v>17</v>
      </c>
      <c r="M77" s="286">
        <f t="shared" si="146"/>
        <v>0.39534883720930231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108</v>
      </c>
      <c r="D78" s="95">
        <f>IF(ISERROR(B78-C78),"n/a",B78-C78)</f>
        <v>-28</v>
      </c>
      <c r="E78" s="96">
        <f>IF(ISERROR(D78/C78),"n/a",(D78/C78))</f>
        <v>-0.25925925925925924</v>
      </c>
      <c r="F78" s="175">
        <f>F79</f>
        <v>41</v>
      </c>
      <c r="G78" s="176">
        <f>G79</f>
        <v>73</v>
      </c>
      <c r="H78" s="97">
        <f>IF(ISERROR(F78-G78),"n/a",F78-G78)</f>
        <v>-32</v>
      </c>
      <c r="I78" s="98">
        <f>IF(ISERROR(H78/G78),"n/a",(H78/G78))</f>
        <v>-0.43835616438356162</v>
      </c>
      <c r="J78" s="177">
        <f>J79</f>
        <v>1</v>
      </c>
      <c r="K78" s="178">
        <f>K79</f>
        <v>1</v>
      </c>
      <c r="L78" s="99">
        <f>IF(ISERROR(J78-K78),"n/a",J78-K78)</f>
        <v>0</v>
      </c>
      <c r="M78" s="100">
        <f>IF(ISERROR(L78/K78),"n/a",(L78/K78))</f>
        <v>0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108</v>
      </c>
      <c r="D79" s="106">
        <f>IF(ISERROR(B79-C79),"n/a",B79-C79)</f>
        <v>-28</v>
      </c>
      <c r="E79" s="107">
        <f>IF(ISERROR(D79/C79),"n/a",(D79/C79))</f>
        <v>-0.25925925925925924</v>
      </c>
      <c r="F79" s="108">
        <v>41</v>
      </c>
      <c r="G79" s="109">
        <v>73</v>
      </c>
      <c r="H79" s="110">
        <f>IF(ISERROR(F79-G79),"n/a",F79-G79)</f>
        <v>-32</v>
      </c>
      <c r="I79" s="111">
        <f>IF(ISERROR(H79/G79),"n/a",(H79/G79))</f>
        <v>-0.43835616438356162</v>
      </c>
      <c r="J79" s="112">
        <v>1</v>
      </c>
      <c r="K79" s="113">
        <v>1</v>
      </c>
      <c r="L79" s="114">
        <f>IF(ISERROR(J79-K79),"n/a",J79-K79)</f>
        <v>0</v>
      </c>
      <c r="M79" s="115">
        <f>IF(ISERROR(L79/K79),"n/a",(L79/K79))</f>
        <v>0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41</v>
      </c>
      <c r="G80" s="176">
        <f>G81</f>
        <v>60</v>
      </c>
      <c r="H80" s="97">
        <f t="shared" ref="H80:H81" si="153">IF(ISERROR(F80-G80),"n/a",F80-G80)</f>
        <v>-19</v>
      </c>
      <c r="I80" s="98">
        <f t="shared" ref="I80:I81" si="154">IF(ISERROR(H80/G80),"n/a",(H80/G80))</f>
        <v>-0.31666666666666665</v>
      </c>
      <c r="J80" s="177">
        <f>J81</f>
        <v>2</v>
      </c>
      <c r="K80" s="178">
        <f>K81</f>
        <v>1</v>
      </c>
      <c r="L80" s="99">
        <f t="shared" ref="L80:L81" si="155">IF(ISERROR(J80-K80),"n/a",J80-K80)</f>
        <v>1</v>
      </c>
      <c r="M80" s="100">
        <f t="shared" ref="M80:M81" si="156">IF(ISERROR(L80/K80),"n/a",(L80/K80))</f>
        <v>1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41</v>
      </c>
      <c r="G81" s="109">
        <v>60</v>
      </c>
      <c r="H81" s="110">
        <f t="shared" si="153"/>
        <v>-19</v>
      </c>
      <c r="I81" s="111">
        <f t="shared" si="154"/>
        <v>-0.31666666666666665</v>
      </c>
      <c r="J81" s="112">
        <v>2</v>
      </c>
      <c r="K81" s="113">
        <v>1</v>
      </c>
      <c r="L81" s="114">
        <f t="shared" si="155"/>
        <v>1</v>
      </c>
      <c r="M81" s="115">
        <f t="shared" si="156"/>
        <v>1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1962</v>
      </c>
      <c r="C82" s="54">
        <f>C83+C88+C86</f>
        <v>1722</v>
      </c>
      <c r="D82" s="55">
        <f t="shared" ref="D82:D93" si="161">IF(ISERROR(B82-C82),"n/a",B82-C82)</f>
        <v>240</v>
      </c>
      <c r="E82" s="56">
        <f t="shared" ref="E82:E93" si="162">IF(ISERROR(D82/C82),"n/a",(D82/C82))</f>
        <v>0.13937282229965156</v>
      </c>
      <c r="F82" s="57">
        <f>F83+F88+F86</f>
        <v>1160</v>
      </c>
      <c r="G82" s="58">
        <f>G83+G88+G86</f>
        <v>968</v>
      </c>
      <c r="H82" s="59">
        <f t="shared" ref="H82:H93" si="163">IF(ISERROR(F82-G82),"n/a",F82-G82)</f>
        <v>192</v>
      </c>
      <c r="I82" s="60">
        <f t="shared" ref="I82:I93" si="164">IF(ISERROR(H82/G82),"n/a",(H82/G82))</f>
        <v>0.19834710743801653</v>
      </c>
      <c r="J82" s="61">
        <f>J83+J88+J86</f>
        <v>271</v>
      </c>
      <c r="K82" s="62">
        <f>K83+K88+K86</f>
        <v>252</v>
      </c>
      <c r="L82" s="63">
        <f t="shared" ref="L82:L93" si="165">IF(ISERROR(J82-K82),"n/a",J82-K82)</f>
        <v>19</v>
      </c>
      <c r="M82" s="64">
        <f t="shared" ref="M82:M93" si="166">IF(ISERROR(L82/K82),"n/a",(L82/K82))</f>
        <v>7.5396825396825393E-2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1791</v>
      </c>
      <c r="C83" s="79">
        <f>SUM(C84:C85)</f>
        <v>1580</v>
      </c>
      <c r="D83" s="80">
        <f t="shared" si="161"/>
        <v>211</v>
      </c>
      <c r="E83" s="81">
        <f t="shared" si="162"/>
        <v>0.13354430379746834</v>
      </c>
      <c r="F83" s="82">
        <f>SUM(F84:F85)</f>
        <v>1081</v>
      </c>
      <c r="G83" s="83">
        <f>SUM(G84:G85)</f>
        <v>912</v>
      </c>
      <c r="H83" s="84">
        <f t="shared" si="163"/>
        <v>169</v>
      </c>
      <c r="I83" s="85">
        <f t="shared" si="164"/>
        <v>0.18530701754385964</v>
      </c>
      <c r="J83" s="86">
        <f>SUM(J84:J85)</f>
        <v>253</v>
      </c>
      <c r="K83" s="87">
        <f>SUM(K84:K85)</f>
        <v>243</v>
      </c>
      <c r="L83" s="88">
        <f t="shared" si="165"/>
        <v>10</v>
      </c>
      <c r="M83" s="89">
        <f t="shared" si="166"/>
        <v>4.1152263374485597E-2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1767</v>
      </c>
      <c r="C84" s="249">
        <v>1580</v>
      </c>
      <c r="D84" s="250">
        <f>IF(ISERROR(B84-C84),"n/a",B84-C84)</f>
        <v>187</v>
      </c>
      <c r="E84" s="251">
        <f>IF(ISERROR(D84/C84),"n/a",(D84/C84))</f>
        <v>0.11835443037974684</v>
      </c>
      <c r="F84" s="252">
        <v>1068</v>
      </c>
      <c r="G84" s="253">
        <v>912</v>
      </c>
      <c r="H84" s="254">
        <f>IF(ISERROR(F84-G84),"n/a",F84-G84)</f>
        <v>156</v>
      </c>
      <c r="I84" s="255">
        <f>IF(ISERROR(H84/G84),"n/a",(H84/G84))</f>
        <v>0.17105263157894737</v>
      </c>
      <c r="J84" s="256">
        <v>252</v>
      </c>
      <c r="K84" s="257">
        <v>243</v>
      </c>
      <c r="L84" s="258">
        <f>IF(ISERROR(J84-K84),"n/a",J84-K84)</f>
        <v>9</v>
      </c>
      <c r="M84" s="259">
        <f>IF(ISERROR(L84/K84),"n/a",(L84/K84))</f>
        <v>3.7037037037037035E-2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24</v>
      </c>
      <c r="C85" s="213">
        <v>0</v>
      </c>
      <c r="D85" s="214">
        <f>IF(ISERROR(B85-C85),"n/a",B85-C85)</f>
        <v>24</v>
      </c>
      <c r="E85" s="215" t="str">
        <f>IF(ISERROR(D85/C85),"n/a",(D85/C85))</f>
        <v>n/a</v>
      </c>
      <c r="F85" s="216">
        <v>13</v>
      </c>
      <c r="G85" s="217">
        <v>0</v>
      </c>
      <c r="H85" s="218">
        <f>IF(ISERROR(F85-G85),"n/a",F85-G85)</f>
        <v>13</v>
      </c>
      <c r="I85" s="219" t="str">
        <f>IF(ISERROR(H85/G85),"n/a",(H85/G85))</f>
        <v>n/a</v>
      </c>
      <c r="J85" s="220">
        <v>1</v>
      </c>
      <c r="K85" s="221">
        <v>0</v>
      </c>
      <c r="L85" s="222">
        <f>IF(ISERROR(J85-K85),"n/a",J85-K85)</f>
        <v>1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136</v>
      </c>
      <c r="C86" s="94">
        <f>C87</f>
        <v>114</v>
      </c>
      <c r="D86" s="95">
        <f>IF(ISERROR(B86-C86),"n/a",B86-C86)</f>
        <v>22</v>
      </c>
      <c r="E86" s="96">
        <f>IF(ISERROR(D86/C86),"n/a",(D86/C86))</f>
        <v>0.19298245614035087</v>
      </c>
      <c r="F86" s="175">
        <f>F87</f>
        <v>74</v>
      </c>
      <c r="G86" s="176">
        <f>G87</f>
        <v>53</v>
      </c>
      <c r="H86" s="97">
        <f>IF(ISERROR(F86-G86),"n/a",F86-G86)</f>
        <v>21</v>
      </c>
      <c r="I86" s="98">
        <f>IF(ISERROR(H86/G86),"n/a",(H86/G86))</f>
        <v>0.39622641509433965</v>
      </c>
      <c r="J86" s="177">
        <f>J87</f>
        <v>17</v>
      </c>
      <c r="K86" s="178">
        <f>K87</f>
        <v>9</v>
      </c>
      <c r="L86" s="99">
        <f>IF(ISERROR(J86-K86),"n/a",J86-K86)</f>
        <v>8</v>
      </c>
      <c r="M86" s="100">
        <f>IF(ISERROR(L86/K86),"n/a",(L86/K86))</f>
        <v>0.88888888888888884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136</v>
      </c>
      <c r="C87" s="105">
        <v>114</v>
      </c>
      <c r="D87" s="106">
        <f>IF(ISERROR(B87-C87),"n/a",B87-C87)</f>
        <v>22</v>
      </c>
      <c r="E87" s="107">
        <f>IF(ISERROR(D87/C87),"n/a",(D87/C87))</f>
        <v>0.19298245614035087</v>
      </c>
      <c r="F87" s="108">
        <v>74</v>
      </c>
      <c r="G87" s="109">
        <v>53</v>
      </c>
      <c r="H87" s="110">
        <f>IF(ISERROR(F87-G87),"n/a",F87-G87)</f>
        <v>21</v>
      </c>
      <c r="I87" s="111">
        <f>IF(ISERROR(H87/G87),"n/a",(H87/G87))</f>
        <v>0.39622641509433965</v>
      </c>
      <c r="J87" s="112">
        <v>17</v>
      </c>
      <c r="K87" s="113">
        <v>9</v>
      </c>
      <c r="L87" s="114">
        <f>IF(ISERROR(J87-K87),"n/a",J87-K87)</f>
        <v>8</v>
      </c>
      <c r="M87" s="115">
        <f>IF(ISERROR(L87/K87),"n/a",(L87/K87))</f>
        <v>0.88888888888888884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5</v>
      </c>
      <c r="G88" s="176">
        <f>G89</f>
        <v>3</v>
      </c>
      <c r="H88" s="97">
        <f t="shared" si="163"/>
        <v>2</v>
      </c>
      <c r="I88" s="98">
        <f t="shared" si="164"/>
        <v>0.66666666666666663</v>
      </c>
      <c r="J88" s="177">
        <f>J89</f>
        <v>1</v>
      </c>
      <c r="K88" s="178">
        <f>K89</f>
        <v>0</v>
      </c>
      <c r="L88" s="99">
        <f t="shared" si="165"/>
        <v>1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5</v>
      </c>
      <c r="G89" s="199">
        <v>3</v>
      </c>
      <c r="H89" s="200">
        <f t="shared" si="163"/>
        <v>2</v>
      </c>
      <c r="I89" s="201">
        <f t="shared" si="164"/>
        <v>0.66666666666666663</v>
      </c>
      <c r="J89" s="202">
        <v>1</v>
      </c>
      <c r="K89" s="203">
        <v>0</v>
      </c>
      <c r="L89" s="204">
        <f t="shared" si="165"/>
        <v>1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503</v>
      </c>
      <c r="C90" s="54">
        <f>C91+C98</f>
        <v>794</v>
      </c>
      <c r="D90" s="55">
        <f t="shared" si="161"/>
        <v>-291</v>
      </c>
      <c r="E90" s="56">
        <f t="shared" si="162"/>
        <v>-0.36649874055415615</v>
      </c>
      <c r="F90" s="57">
        <f>F91+F98</f>
        <v>540</v>
      </c>
      <c r="G90" s="58">
        <f>G91+G98</f>
        <v>770</v>
      </c>
      <c r="H90" s="59">
        <f t="shared" si="163"/>
        <v>-230</v>
      </c>
      <c r="I90" s="60">
        <f t="shared" si="164"/>
        <v>-0.29870129870129869</v>
      </c>
      <c r="J90" s="61">
        <f>J91+J98</f>
        <v>68</v>
      </c>
      <c r="K90" s="62">
        <f>K91+K98</f>
        <v>64</v>
      </c>
      <c r="L90" s="63">
        <f t="shared" si="165"/>
        <v>4</v>
      </c>
      <c r="M90" s="64">
        <f t="shared" si="166"/>
        <v>6.25E-2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401</v>
      </c>
      <c r="C91" s="54">
        <f>C92+C96+C94</f>
        <v>697</v>
      </c>
      <c r="D91" s="55">
        <f t="shared" si="161"/>
        <v>-296</v>
      </c>
      <c r="E91" s="56">
        <f t="shared" si="162"/>
        <v>-0.42467718794835008</v>
      </c>
      <c r="F91" s="57">
        <f>F92+F96+F94</f>
        <v>449</v>
      </c>
      <c r="G91" s="58">
        <f>G92+G96+G94</f>
        <v>681</v>
      </c>
      <c r="H91" s="59">
        <f t="shared" si="163"/>
        <v>-232</v>
      </c>
      <c r="I91" s="60">
        <f t="shared" si="164"/>
        <v>-0.34067547723935387</v>
      </c>
      <c r="J91" s="61">
        <f>J92+J96+J94</f>
        <v>52</v>
      </c>
      <c r="K91" s="62">
        <f>K92+K96+K94</f>
        <v>44</v>
      </c>
      <c r="L91" s="63">
        <f t="shared" si="165"/>
        <v>8</v>
      </c>
      <c r="M91" s="64">
        <f t="shared" si="166"/>
        <v>0.18181818181818182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353</v>
      </c>
      <c r="C92" s="80">
        <f>C93</f>
        <v>631</v>
      </c>
      <c r="D92" s="80">
        <f t="shared" si="161"/>
        <v>-278</v>
      </c>
      <c r="E92" s="81">
        <f t="shared" si="162"/>
        <v>-0.44057052297939781</v>
      </c>
      <c r="F92" s="82">
        <f>F93</f>
        <v>398</v>
      </c>
      <c r="G92" s="84">
        <f>G93</f>
        <v>632</v>
      </c>
      <c r="H92" s="84">
        <f t="shared" si="163"/>
        <v>-234</v>
      </c>
      <c r="I92" s="85">
        <f t="shared" si="164"/>
        <v>-0.370253164556962</v>
      </c>
      <c r="J92" s="86">
        <f>J93</f>
        <v>48</v>
      </c>
      <c r="K92" s="88">
        <f>K93</f>
        <v>42</v>
      </c>
      <c r="L92" s="88">
        <f t="shared" si="165"/>
        <v>6</v>
      </c>
      <c r="M92" s="89">
        <f t="shared" si="166"/>
        <v>0.14285714285714285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353</v>
      </c>
      <c r="C93" s="249">
        <v>631</v>
      </c>
      <c r="D93" s="183">
        <f t="shared" si="161"/>
        <v>-278</v>
      </c>
      <c r="E93" s="247">
        <f t="shared" si="162"/>
        <v>-0.44057052297939781</v>
      </c>
      <c r="F93" s="287">
        <v>398</v>
      </c>
      <c r="G93" s="283">
        <v>632</v>
      </c>
      <c r="H93" s="283">
        <f t="shared" si="163"/>
        <v>-234</v>
      </c>
      <c r="I93" s="284">
        <f t="shared" si="164"/>
        <v>-0.370253164556962</v>
      </c>
      <c r="J93" s="256">
        <v>48</v>
      </c>
      <c r="K93" s="285">
        <v>42</v>
      </c>
      <c r="L93" s="285">
        <f t="shared" si="165"/>
        <v>6</v>
      </c>
      <c r="M93" s="286">
        <f t="shared" si="166"/>
        <v>0.14285714285714285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25</v>
      </c>
      <c r="H94" s="97">
        <f>IF(ISERROR(F94-G94),"n/a",F94-G94)</f>
        <v>6</v>
      </c>
      <c r="I94" s="98">
        <f>IF(ISERROR(H94/G94),"n/a",(H94/G94))</f>
        <v>0.24</v>
      </c>
      <c r="J94" s="177">
        <f>J95</f>
        <v>2</v>
      </c>
      <c r="K94" s="178">
        <f>K95</f>
        <v>2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25</v>
      </c>
      <c r="H95" s="110">
        <f>IF(ISERROR(F95-G95),"n/a",F95-G95)</f>
        <v>6</v>
      </c>
      <c r="I95" s="111">
        <f>IF(ISERROR(H95/G95),"n/a",(H95/G95))</f>
        <v>0.24</v>
      </c>
      <c r="J95" s="112">
        <v>2</v>
      </c>
      <c r="K95" s="113">
        <v>2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18</v>
      </c>
      <c r="C96" s="94">
        <f>C97</f>
        <v>32</v>
      </c>
      <c r="D96" s="95">
        <f t="shared" ref="D96:D99" si="175">IF(ISERROR(B96-C96),"n/a",B96-C96)</f>
        <v>-14</v>
      </c>
      <c r="E96" s="96">
        <f t="shared" ref="E96:E99" si="176">IF(ISERROR(D96/C96),"n/a",(D96/C96))</f>
        <v>-0.4375</v>
      </c>
      <c r="F96" s="175">
        <f>F97</f>
        <v>20</v>
      </c>
      <c r="G96" s="176">
        <f>G97</f>
        <v>24</v>
      </c>
      <c r="H96" s="97">
        <f t="shared" ref="H96:H99" si="177">IF(ISERROR(F96-G96),"n/a",F96-G96)</f>
        <v>-4</v>
      </c>
      <c r="I96" s="98">
        <f t="shared" ref="I96:I99" si="178">IF(ISERROR(H96/G96),"n/a",(H96/G96))</f>
        <v>-0.16666666666666666</v>
      </c>
      <c r="J96" s="177">
        <f>J97</f>
        <v>2</v>
      </c>
      <c r="K96" s="178">
        <f>K97</f>
        <v>0</v>
      </c>
      <c r="L96" s="99">
        <f t="shared" ref="L96:L99" si="179">IF(ISERROR(J96-K96),"n/a",J96-K96)</f>
        <v>2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18</v>
      </c>
      <c r="C97" s="105">
        <v>32</v>
      </c>
      <c r="D97" s="106">
        <f t="shared" si="175"/>
        <v>-14</v>
      </c>
      <c r="E97" s="107">
        <f t="shared" si="176"/>
        <v>-0.4375</v>
      </c>
      <c r="F97" s="108">
        <v>20</v>
      </c>
      <c r="G97" s="109">
        <v>24</v>
      </c>
      <c r="H97" s="110">
        <f t="shared" si="177"/>
        <v>-4</v>
      </c>
      <c r="I97" s="111">
        <f t="shared" si="178"/>
        <v>-0.16666666666666666</v>
      </c>
      <c r="J97" s="112">
        <v>2</v>
      </c>
      <c r="K97" s="113">
        <v>0</v>
      </c>
      <c r="L97" s="114">
        <f t="shared" si="179"/>
        <v>2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102</v>
      </c>
      <c r="C98" s="54">
        <f>C99+C104+C102</f>
        <v>97</v>
      </c>
      <c r="D98" s="55">
        <f t="shared" si="175"/>
        <v>5</v>
      </c>
      <c r="E98" s="56">
        <f t="shared" si="176"/>
        <v>5.1546391752577317E-2</v>
      </c>
      <c r="F98" s="57">
        <f>F99+F104+F102</f>
        <v>91</v>
      </c>
      <c r="G98" s="58">
        <f>G99+G104+G102</f>
        <v>89</v>
      </c>
      <c r="H98" s="59">
        <f t="shared" si="177"/>
        <v>2</v>
      </c>
      <c r="I98" s="60">
        <f t="shared" si="178"/>
        <v>2.247191011235955E-2</v>
      </c>
      <c r="J98" s="61">
        <f>J99+J104+J102</f>
        <v>16</v>
      </c>
      <c r="K98" s="62">
        <f>K99+K104+K102</f>
        <v>20</v>
      </c>
      <c r="L98" s="63">
        <f t="shared" si="179"/>
        <v>-4</v>
      </c>
      <c r="M98" s="64">
        <f t="shared" si="180"/>
        <v>-0.2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97</v>
      </c>
      <c r="C99" s="79">
        <f>SUM(C100:C101)</f>
        <v>91</v>
      </c>
      <c r="D99" s="80">
        <f t="shared" si="175"/>
        <v>6</v>
      </c>
      <c r="E99" s="81">
        <f t="shared" si="176"/>
        <v>6.5934065934065936E-2</v>
      </c>
      <c r="F99" s="82">
        <f>SUM(F100:F101)</f>
        <v>86</v>
      </c>
      <c r="G99" s="83">
        <f>SUM(G100:G101)</f>
        <v>87</v>
      </c>
      <c r="H99" s="84">
        <f t="shared" si="177"/>
        <v>-1</v>
      </c>
      <c r="I99" s="85">
        <f t="shared" si="178"/>
        <v>-1.1494252873563218E-2</v>
      </c>
      <c r="J99" s="86">
        <f>SUM(J100:J101)</f>
        <v>16</v>
      </c>
      <c r="K99" s="87">
        <f>SUM(K100:K101)</f>
        <v>20</v>
      </c>
      <c r="L99" s="88">
        <f t="shared" si="179"/>
        <v>-4</v>
      </c>
      <c r="M99" s="89">
        <f t="shared" si="180"/>
        <v>-0.2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95</v>
      </c>
      <c r="C100" s="249">
        <v>91</v>
      </c>
      <c r="D100" s="250">
        <f>IF(ISERROR(B100-C100),"n/a",B100-C100)</f>
        <v>4</v>
      </c>
      <c r="E100" s="251">
        <f>IF(ISERROR(D100/C100),"n/a",(D100/C100))</f>
        <v>4.3956043956043959E-2</v>
      </c>
      <c r="F100" s="252">
        <v>84</v>
      </c>
      <c r="G100" s="253">
        <v>87</v>
      </c>
      <c r="H100" s="254">
        <v>0</v>
      </c>
      <c r="I100" s="255">
        <f>IF(ISERROR(H100/G100),"n/a",(H100/G100))</f>
        <v>0</v>
      </c>
      <c r="J100" s="256">
        <v>16</v>
      </c>
      <c r="K100" s="257">
        <v>20</v>
      </c>
      <c r="L100" s="258">
        <f>IF(ISERROR(J100-K100),"n/a",J100-K100)</f>
        <v>-4</v>
      </c>
      <c r="M100" s="259">
        <f>IF(ISERROR(L100/K100),"n/a",(L100/K100))</f>
        <v>-0.2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2</v>
      </c>
      <c r="C101" s="105">
        <v>0</v>
      </c>
      <c r="D101" s="106">
        <f>IF(ISERROR(B101-C101),"n/a",B101-C101)</f>
        <v>2</v>
      </c>
      <c r="E101" s="107" t="str">
        <f>IF(ISERROR(D101/C101),"n/a",(D101/C101))</f>
        <v>n/a</v>
      </c>
      <c r="F101" s="108">
        <v>2</v>
      </c>
      <c r="G101" s="109">
        <v>0</v>
      </c>
      <c r="H101" s="110">
        <f>IF(ISERROR(F101-G101),"n/a",F101-G101)</f>
        <v>2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4</v>
      </c>
      <c r="G102" s="176">
        <f>G103</f>
        <v>1</v>
      </c>
      <c r="H102" s="97">
        <f>IF(ISERROR(F102-G102),"n/a",F102-G102)</f>
        <v>3</v>
      </c>
      <c r="I102" s="98">
        <f>IF(ISERROR(H102/G102),"n/a",(H102/G102))</f>
        <v>3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4</v>
      </c>
      <c r="G103" s="109">
        <v>1</v>
      </c>
      <c r="H103" s="110">
        <f>IF(ISERROR(F103-G103),"n/a",F103-G103)</f>
        <v>3</v>
      </c>
      <c r="I103" s="111">
        <f>IF(ISERROR(H103/G103),"n/a",(H103/G103))</f>
        <v>3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1</v>
      </c>
      <c r="G104" s="176">
        <f>G105</f>
        <v>1</v>
      </c>
      <c r="H104" s="97">
        <f t="shared" ref="H104:H105" si="187">IF(ISERROR(F104-G104),"n/a",F104-G104)</f>
        <v>0</v>
      </c>
      <c r="I104" s="98">
        <f t="shared" ref="I104:I105" si="188">IF(ISERROR(H104/G104),"n/a",(H104/G104))</f>
        <v>0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1</v>
      </c>
      <c r="G105" s="199">
        <v>1</v>
      </c>
      <c r="H105" s="200">
        <f t="shared" si="187"/>
        <v>0</v>
      </c>
      <c r="I105" s="201">
        <f t="shared" si="188"/>
        <v>0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5/31/2024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31,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5/31/24</v>
      </c>
      <c r="C8" s="326" t="str">
        <f>Summary!C7</f>
        <v>as of 5/31/23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0.71664538618998397</v>
      </c>
      <c r="C10" s="9">
        <f>IF(ISERROR(Summary!C48/Summary!C10),"n/a",Summary!C48/Summary!C10)</f>
        <v>0.70944659135033195</v>
      </c>
      <c r="D10" s="11">
        <f>IF(ISERROR(B10-C10),"n/a",B10-C10)</f>
        <v>7.1987948396520229E-3</v>
      </c>
    </row>
    <row r="11" spans="1:4" ht="15" x14ac:dyDescent="0.2">
      <c r="A11" s="13" t="s">
        <v>13</v>
      </c>
      <c r="B11" s="9">
        <f>IF(ISERROR(Summary!B67/Summary!B48),"n/a",Summary!B67/Summary!B48)</f>
        <v>0.167420814479638</v>
      </c>
      <c r="C11" s="9">
        <f>IF(ISERROR(Summary!C67/Summary!C48),"n/a",Summary!C67/Summary!C48)</f>
        <v>0.16745289165732752</v>
      </c>
      <c r="D11" s="11">
        <f>IF(ISERROR(B11-C11),"n/a",B11-C11)</f>
        <v>-3.207717768952123E-5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0.910801393728223</v>
      </c>
      <c r="C16" s="9">
        <f>IF(ISERROR(Summary!C53/Summary!C15),"n/a",Summary!C53/Summary!C15)</f>
        <v>0.85287769784172662</v>
      </c>
      <c r="D16" s="11">
        <f>IF(ISERROR(B16-C16),"n/a",B16-C16)</f>
        <v>5.7923695886496374E-2</v>
      </c>
    </row>
    <row r="17" spans="1:4" ht="15" x14ac:dyDescent="0.2">
      <c r="A17" s="13" t="s">
        <v>13</v>
      </c>
      <c r="B17" s="9">
        <f>IF(ISERROR(Summary!B72/Summary!B53),"n/a",Summary!B72/Summary!B53)</f>
        <v>6.2356541698546292E-2</v>
      </c>
      <c r="C17" s="9">
        <f>IF(ISERROR(Summary!C72/Summary!C53),"n/a",Summary!C72/Summary!C53)</f>
        <v>6.1999156474061574E-2</v>
      </c>
      <c r="D17" s="11">
        <f>IF(ISERROR(B17-C17),"n/a",B17-C17)</f>
        <v>3.5738522448471727E-4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0.85059021922428335</v>
      </c>
      <c r="C22" s="9">
        <f>IF(ISERROR(Summary!C51/Summary!C13),"n/a",Summary!C51/Summary!C13)</f>
        <v>0.79087837837837838</v>
      </c>
      <c r="D22" s="11">
        <f>IF(ISERROR(B22-C22),"n/a",B22-C22)</f>
        <v>5.9711840845904973E-2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6.4829500396510711E-2</v>
      </c>
      <c r="C23" s="9">
        <f>IF(ISERROR(Summary!C70/Summary!C51),"n/a",Summary!C70/Summary!C51)</f>
        <v>9.5899188381033743E-2</v>
      </c>
      <c r="D23" s="11">
        <f>IF(ISERROR(B23-C23),"n/a",B23-C23)</f>
        <v>-3.1069687984523031E-2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0.73989095474794031</v>
      </c>
      <c r="C28" s="9">
        <f>IF(ISERROR(Summary!C47/Summary!C9),"n/a",Summary!C47/Summary!C9)</f>
        <v>0.72347610021821196</v>
      </c>
      <c r="D28" s="11">
        <f>IF(ISERROR(B28-C28),"n/a",B28-C28)</f>
        <v>1.6414854529728351E-2</v>
      </c>
    </row>
    <row r="29" spans="1:4" ht="15" x14ac:dyDescent="0.2">
      <c r="A29" s="13" t="s">
        <v>13</v>
      </c>
      <c r="B29" s="9">
        <f>IF(ISERROR(Summary!B66/Summary!B47),"n/a",Summary!B66/Summary!B47)</f>
        <v>0.14900739225440512</v>
      </c>
      <c r="C29" s="9">
        <f>IF(ISERROR(Summary!C66/Summary!C47),"n/a",Summary!C66/Summary!C47)</f>
        <v>0.15457267403460878</v>
      </c>
      <c r="D29" s="11">
        <f>IF(ISERROR(B29-C29),"n/a",B29-C29)</f>
        <v>-5.5652817802036569E-3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5/31/24</v>
      </c>
      <c r="C36" s="326" t="str">
        <f>Summary!C7</f>
        <v>as of 5/31/23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0.56727897927789339</v>
      </c>
      <c r="C39" s="9">
        <f>IF(ISERROR(Summary!C56/Summary!C18),"n/a",Summary!C56/Summary!C18)</f>
        <v>0.56837763519706697</v>
      </c>
      <c r="D39" s="11">
        <f>IF(ISERROR(B39-C39),"n/a",B39-C39)</f>
        <v>-1.0986559191735745E-3</v>
      </c>
    </row>
    <row r="40" spans="1:4" ht="15" x14ac:dyDescent="0.2">
      <c r="A40" s="13" t="s">
        <v>13</v>
      </c>
      <c r="B40" s="9">
        <f>IF(ISERROR(Summary!B75/Summary!B56),"n/a",Summary!B75/Summary!B56)</f>
        <v>0.18392088052320946</v>
      </c>
      <c r="C40" s="9">
        <f>IF(ISERROR(Summary!C75/Summary!C56),"n/a",Summary!C75/Summary!C56)</f>
        <v>0.204644412191582</v>
      </c>
      <c r="D40" s="11">
        <f>IF(ISERROR(B40-C40),"n/a",B40-C40)</f>
        <v>-2.0723531668372541E-2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0.37853107344632769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>
        <f>IF(ISERROR(Summary!B76/Summary!B57),"n/a",Summary!B76/Summary!B57)</f>
        <v>7.4626865671641784E-2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>
        <f>IF(ISERROR(Summary!B120/Summary!B57),"n/a",Summary!B120/Summary!B57)</f>
        <v>0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>
        <f>IF(ISERROR(Summary!B120/Summary!B76),"n/a",Summary!B120/Summary!B76)</f>
        <v>0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0.29017857142857145</v>
      </c>
      <c r="C51" s="9">
        <f>IF(ISERROR(Summary!C62/Summary!C24),"n/a",Summary!C62/Summary!C24)</f>
        <v>0.29615384615384616</v>
      </c>
      <c r="D51" s="11">
        <f>IF(ISERROR(B51-C51),"n/a",B51-C51)</f>
        <v>-5.975274725274704E-3</v>
      </c>
    </row>
    <row r="52" spans="1:4" ht="15" x14ac:dyDescent="0.2">
      <c r="A52" s="13" t="s">
        <v>13</v>
      </c>
      <c r="B52" s="9">
        <f>IF(ISERROR(Summary!B81/Summary!B62),"n/a",Summary!B81/Summary!B62)</f>
        <v>0.1076923076923077</v>
      </c>
      <c r="C52" s="9">
        <f>IF(ISERROR(Summary!C81/Summary!C62),"n/a",Summary!C81/Summary!C62)</f>
        <v>0.14285714285714285</v>
      </c>
      <c r="D52" s="11">
        <f>IF(ISERROR(B52-C52),"n/a",B52-C52)</f>
        <v>-3.5164835164835151E-2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0.61519903498190587</v>
      </c>
      <c r="C57" s="9">
        <f>IF(ISERROR(Summary!C59/Summary!C21),"n/a",Summary!C59/Summary!C21)</f>
        <v>0.63778580024067388</v>
      </c>
      <c r="D57" s="11">
        <f>IF(ISERROR(B57-C57),"n/a",B57-C57)</f>
        <v>-2.2586765258768016E-2</v>
      </c>
    </row>
    <row r="58" spans="1:4" ht="15" x14ac:dyDescent="0.2">
      <c r="A58" s="13" t="s">
        <v>13</v>
      </c>
      <c r="B58" s="9">
        <f>IF(ISERROR(Summary!B78/Summary!B59),"n/a",Summary!B78/Summary!B59)</f>
        <v>0.14901960784313725</v>
      </c>
      <c r="C58" s="9">
        <f>IF(ISERROR(Summary!C78/Summary!C59),"n/a",Summary!C78/Summary!C59)</f>
        <v>0.15471698113207547</v>
      </c>
      <c r="D58" s="11">
        <f>IF(ISERROR(B58-C58),"n/a",B58-C58)</f>
        <v>-5.6973732889382123E-3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0.56273919061965638</v>
      </c>
      <c r="C63" s="9">
        <f>IF(ISERROR(Summary!C54/Summary!C16),"n/a",Summary!C54/Summary!C16)</f>
        <v>0.56728605949504207</v>
      </c>
      <c r="D63" s="11">
        <f>IF(ISERROR(B63-C63),"n/a",B63-C63)</f>
        <v>-4.5468688753856901E-3</v>
      </c>
    </row>
    <row r="64" spans="1:4" ht="15" x14ac:dyDescent="0.2">
      <c r="A64" s="13" t="s">
        <v>13</v>
      </c>
      <c r="B64" s="9">
        <f>IF(ISERROR(Summary!B73/Summary!B54),"n/a",Summary!B73/Summary!B54)</f>
        <v>0.17956880335696715</v>
      </c>
      <c r="C64" s="9">
        <f>IF(ISERROR(Summary!C73/Summary!C54),"n/a",Summary!C73/Summary!C54)</f>
        <v>0.2000587544065805</v>
      </c>
      <c r="D64" s="11">
        <f>IF(ISERROR(B64-C64),"n/a",B64-C64)</f>
        <v>-2.0489951049613347E-2</v>
      </c>
    </row>
    <row r="65" spans="1:4" ht="15" x14ac:dyDescent="0.2">
      <c r="A65" s="13" t="s">
        <v>14</v>
      </c>
      <c r="B65" s="9">
        <f>IF(ISERROR(Summary!B117/Summary!B54),"n/a",Summary!B117/Summary!B54)</f>
        <v>5.787874403125452E-4</v>
      </c>
      <c r="C65" s="9">
        <f>IF(ISERROR(Summary!C117/Summary!C54),"n/a",Summary!C117/Summary!C54)</f>
        <v>1.1750881316098707E-3</v>
      </c>
      <c r="D65" s="11">
        <f>IF(ISERROR(B65-C65),"n/a",B65-C65)</f>
        <v>-5.963006912973255E-4</v>
      </c>
    </row>
    <row r="66" spans="1:4" ht="15" x14ac:dyDescent="0.2">
      <c r="A66" s="13" t="s">
        <v>15</v>
      </c>
      <c r="B66" s="9">
        <f>IF(ISERROR(Summary!B117/Summary!B73),"n/a",Summary!B117/Summary!B73)</f>
        <v>3.2232070910556002E-3</v>
      </c>
      <c r="C66" s="9">
        <f>IF(ISERROR(Summary!C117/Summary!C73),"n/a",Summary!C117/Summary!C73)</f>
        <v>5.8737151248164461E-3</v>
      </c>
      <c r="D66" s="11">
        <f>IF(ISERROR(B66-C66),"n/a",B66-C66)</f>
        <v>-2.6505080337608459E-3</v>
      </c>
    </row>
    <row r="67" spans="1:4" ht="15.75" thickBot="1" x14ac:dyDescent="0.25">
      <c r="A67" s="14" t="s">
        <v>16</v>
      </c>
      <c r="B67" s="10">
        <f>IF(ISERROR(Summary!B137/Summary!B117), "n/a",Summary!B137/Summary!B117)</f>
        <v>0</v>
      </c>
      <c r="C67" s="10">
        <f>IF(ISERROR(Summary!C137/Summary!C117), "n/a",Summary!C137/Summary!C117)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5/31/2024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May 31,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5/31/24</v>
      </c>
      <c r="C9" s="328" t="str">
        <f>Summary!C7</f>
        <v>as of 5/31/23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0.52021606164111522</v>
      </c>
      <c r="C11" s="9">
        <f>IF(ISERROR(College!G13/College!C13),"n/a",College!G13/College!C13)</f>
        <v>0.4751309894449085</v>
      </c>
      <c r="D11" s="11">
        <f>IF(ISERROR(B11-C11),"n/a",B11-C11)</f>
        <v>4.5085072196206721E-2</v>
      </c>
    </row>
    <row r="12" spans="1:5" ht="15" x14ac:dyDescent="0.2">
      <c r="A12" s="13" t="s">
        <v>13</v>
      </c>
      <c r="B12" s="9">
        <f>IF(ISERROR(College!J13/College!F13),"n/a",College!J13/College!F13)</f>
        <v>0.12307222476714003</v>
      </c>
      <c r="C12" s="9">
        <f>IF(ISERROR(College!K13/College!G13),"n/a",College!K13/College!G13)</f>
        <v>0.12258270736774812</v>
      </c>
      <c r="D12" s="11">
        <f>IF(ISERROR(B12-C12),"n/a",B12-C12)</f>
        <v>4.8951739939190331E-4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0.83041722745625846</v>
      </c>
      <c r="C17" s="9">
        <f>IF(ISERROR(College!G17/College!C17),"n/a",College!G17/College!C17)</f>
        <v>0.86002886002886003</v>
      </c>
      <c r="D17" s="11">
        <f>IF(ISERROR(B17-C17),"n/a",B17-C17)</f>
        <v>-2.9611632572601576E-2</v>
      </c>
    </row>
    <row r="18" spans="1:4" ht="15" x14ac:dyDescent="0.2">
      <c r="A18" s="13" t="s">
        <v>13</v>
      </c>
      <c r="B18" s="9">
        <f>IF(ISERROR(College!J17/College!F17),"n/a",College!J17/College!F17)</f>
        <v>6.1588330632090758E-2</v>
      </c>
      <c r="C18" s="9">
        <f>IF(ISERROR(College!K17/College!G17),"n/a",College!K17/College!G17)</f>
        <v>7.2147651006711416E-2</v>
      </c>
      <c r="D18" s="11">
        <f>IF(ISERROR(B18-C18),"n/a",B18-C18)</f>
        <v>-1.0559320374620658E-2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0.79225908372827802</v>
      </c>
      <c r="C23" s="9">
        <f>IF(ISERROR(College!G15/College!C15),"n/a",College!G15/College!C15)</f>
        <v>0.7998483699772555</v>
      </c>
      <c r="D23" s="11">
        <f>IF(ISERROR(B23-C23),"n/a",B23-C23)</f>
        <v>-7.5892862489774782E-3</v>
      </c>
    </row>
    <row r="24" spans="1:4" ht="15" x14ac:dyDescent="0.2">
      <c r="A24" s="13" t="s">
        <v>13</v>
      </c>
      <c r="B24" s="9">
        <f>IF(ISERROR(College!J15/College!F15),"n/a",College!J15/College!F15)</f>
        <v>9.1724825523429712E-2</v>
      </c>
      <c r="C24" s="9">
        <f>IF(ISERROR(College!K15/College!G15),"n/a",College!K15/College!G15)</f>
        <v>0.11374407582938388</v>
      </c>
      <c r="D24" s="11">
        <f>IF(ISERROR(B24-C24),"n/a",B24-C24)</f>
        <v>-2.2019250305954169E-2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0.55959720509658861</v>
      </c>
      <c r="C29" s="9">
        <f>IF(ISERROR(College!G11/College!C11),"n/a",College!G11/College!C11)</f>
        <v>0.52091430077070022</v>
      </c>
      <c r="D29" s="11">
        <f>IF(ISERROR(B29-C29),"n/a",B29-C29)</f>
        <v>3.868290432588839E-2</v>
      </c>
    </row>
    <row r="30" spans="1:4" ht="15" x14ac:dyDescent="0.2">
      <c r="A30" s="13" t="s">
        <v>13</v>
      </c>
      <c r="B30" s="9">
        <f>IF(ISERROR(College!J11/College!F11),"n/a",College!J11/College!F11)</f>
        <v>0.11457950789570327</v>
      </c>
      <c r="C30" s="9">
        <f>IF(ISERROR(College!K11/College!G11),"n/a",College!K11/College!G11)</f>
        <v>0.11760242792109256</v>
      </c>
      <c r="D30" s="11">
        <f>IF(ISERROR(B30-C30),"n/a",B30-C30)</f>
        <v>-3.0229200253892863E-3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5/31/24</v>
      </c>
      <c r="C36" s="326" t="str">
        <f>(Summary!C7)</f>
        <v>as of 5/31/23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0.26773115484589677</v>
      </c>
      <c r="C39" s="9">
        <f>IF(ISERROR(College!G20/College!C20),"n/a",College!G20/College!C20)</f>
        <v>0.28214971209213052</v>
      </c>
      <c r="D39" s="11">
        <f>IF(ISERROR(B39-C39),"n/a",B39-C39)</f>
        <v>-1.4418557246233754E-2</v>
      </c>
    </row>
    <row r="40" spans="1:4" ht="15" x14ac:dyDescent="0.2">
      <c r="A40" s="13" t="s">
        <v>13</v>
      </c>
      <c r="B40" s="9">
        <f>IF(ISERROR(College!J20/College!F20),"n/a",College!J20/College!F20)</f>
        <v>0.18307905686546463</v>
      </c>
      <c r="C40" s="9">
        <f>IF(ISERROR(College!K20/College!G20),"n/a",College!K20/College!G20)</f>
        <v>0.15374149659863945</v>
      </c>
      <c r="D40" s="11">
        <f>IF(ISERROR(B40-C40),"n/a",B40-C40)</f>
        <v>2.9337560266825186E-2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0.11688311688311688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>
        <f>IF(ISERROR(College!J21/College!F21),"n/a",College!J21/College!F21)</f>
        <v>0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>
        <f>IF(ISERROR(College!N21/College!F21),"n/a",College!N21/College!F21)</f>
        <v>0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8.1632653061224483E-2</v>
      </c>
      <c r="C51" s="9">
        <f>IF(ISERROR(College!G25/College!C25),"n/a",College!G25/College!C25)</f>
        <v>0.14545454545454545</v>
      </c>
      <c r="D51" s="11">
        <f>IF(ISERROR(B51-C51),"n/a",B51-C51)</f>
        <v>-6.3821892393320964E-2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0.125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0.35087719298245612</v>
      </c>
      <c r="C57" s="9">
        <f>IF(ISERROR(College!G23/College!C23),"n/a",College!G23/College!C23)</f>
        <v>0.36492890995260663</v>
      </c>
      <c r="D57" s="11">
        <f>IF(ISERROR(B57-C57),"n/a",B57-C57)</f>
        <v>-1.4051716970150507E-2</v>
      </c>
    </row>
    <row r="58" spans="1:4" ht="15" x14ac:dyDescent="0.2">
      <c r="A58" s="13" t="s">
        <v>13</v>
      </c>
      <c r="B58" s="9">
        <f>IF(ISERROR(College!J23/College!F23),"n/a",College!J23/College!F23)</f>
        <v>0.25</v>
      </c>
      <c r="C58" s="9">
        <f>IF(ISERROR(College!K23/College!G23),"n/a",College!K23/College!G23)</f>
        <v>0.22077922077922077</v>
      </c>
      <c r="D58" s="11">
        <f>IF(ISERROR(B58-C58),"n/a",B58-C58)</f>
        <v>2.9220779220779231E-2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0.1038961038961039</v>
      </c>
      <c r="D59" s="11">
        <f>IF(ISERROR(B59-C59),"n/a",B59-C59)</f>
        <v>-0.1038961038961039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0.47058823529411764</v>
      </c>
      <c r="D60" s="11">
        <f>IF(ISERROR(B60-C60),"n/a",B60-C60)</f>
        <v>-0.47058823529411764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>
        <f>IF(ISERROR(College!S23/College!O23), "n/a",College!S23/College!O23)</f>
        <v>0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0.26714801444043323</v>
      </c>
      <c r="C63" s="9">
        <f>IF(ISERROR(College!G18/College!C18),"n/a",College!G18/College!C18)</f>
        <v>0.28561476837338906</v>
      </c>
      <c r="D63" s="11">
        <f>IF(ISERROR(B63-C63),"n/a",B63-C63)</f>
        <v>-1.8466753932955826E-2</v>
      </c>
    </row>
    <row r="64" spans="1:4" ht="15" x14ac:dyDescent="0.2">
      <c r="A64" s="13" t="s">
        <v>13</v>
      </c>
      <c r="B64" s="9">
        <f>IF(ISERROR(College!J18/College!F18),"n/a",College!J18/College!F18)</f>
        <v>0.18796068796068796</v>
      </c>
      <c r="C64" s="9">
        <f>IF(ISERROR(College!K18/College!G18),"n/a",College!K18/College!G18)</f>
        <v>0.15975609756097561</v>
      </c>
      <c r="D64" s="11">
        <f>IF(ISERROR(B64-C64),"n/a",B64-C64)</f>
        <v>2.8204590399712348E-2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9.7560975609756097E-3</v>
      </c>
      <c r="D65" s="11">
        <f>IF(ISERROR(B65-C65),"n/a",B65-C65)</f>
        <v>-9.7560975609756097E-3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6.1068702290076333E-2</v>
      </c>
      <c r="D66" s="11">
        <f>IF(ISERROR(B66-C66),"n/a",B66-C66)</f>
        <v>-6.1068702290076333E-2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>
        <f>IF(ISERROR(College!S18/College!O18), "n/a",College!S18/College!O18)</f>
        <v>0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5/31/2024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May 31,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5/31/24</v>
      </c>
      <c r="C9" s="328" t="str">
        <f>Summary!C7</f>
        <v>as of 5/31/23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0.80345603369872198</v>
      </c>
      <c r="C11" s="9">
        <f>IF(ISERROR(College!G29/College!C29),"n/a",College!G29/College!C29)</f>
        <v>0.80580441640378553</v>
      </c>
      <c r="D11" s="11">
        <f>IF(ISERROR(B11-C11),"n/a",B11-C11)</f>
        <v>-2.3483827050635453E-3</v>
      </c>
    </row>
    <row r="12" spans="1:19" ht="15" x14ac:dyDescent="0.2">
      <c r="A12" s="13" t="s">
        <v>13</v>
      </c>
      <c r="B12" s="9">
        <f>IF(ISERROR(College!J29/College!F29),"n/a",College!J29/College!F29)</f>
        <v>0.17116473041406016</v>
      </c>
      <c r="C12" s="9">
        <f>IF(ISERROR(College!K29/College!G29),"n/a",College!K29/College!G29)</f>
        <v>0.16718864182064933</v>
      </c>
      <c r="D12" s="11">
        <f>IF(ISERROR(B12-C12),"n/a",B12-C12)</f>
        <v>3.976088593410837E-3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0.93229166666666663</v>
      </c>
      <c r="C17" s="9">
        <f>IF(ISERROR(College!G33/College!C33),"n/a",College!G33/College!C33)</f>
        <v>0.85099846390168976</v>
      </c>
      <c r="D17" s="11">
        <f>IF(ISERROR(B17-C17),"n/a",B17-C17)</f>
        <v>8.1293202764976868E-2</v>
      </c>
    </row>
    <row r="18" spans="1:4" ht="15" x14ac:dyDescent="0.2">
      <c r="A18" s="13" t="s">
        <v>13</v>
      </c>
      <c r="B18" s="9">
        <f>IF(ISERROR(College!J33/College!F33),"n/a",College!J33/College!F33)</f>
        <v>5.2673583399840386E-2</v>
      </c>
      <c r="C18" s="9">
        <f>IF(ISERROR(College!K33/College!G33),"n/a",College!K33/College!G33)</f>
        <v>5.2346570397111915E-2</v>
      </c>
      <c r="D18" s="11">
        <f>IF(ISERROR(B18-C18),"n/a",B18-C18)</f>
        <v>3.2701300272847122E-4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0.85427765590723914</v>
      </c>
      <c r="C23" s="9">
        <f>IF(ISERROR(College!G31/College!C31),"n/a",College!G31/College!C31)</f>
        <v>0.78105590062111796</v>
      </c>
      <c r="D23" s="11">
        <f>IF(ISERROR(B23-C23),"n/a",B23-C23)</f>
        <v>7.3221755286121182E-2</v>
      </c>
    </row>
    <row r="24" spans="1:4" ht="15" x14ac:dyDescent="0.2">
      <c r="A24" s="13" t="s">
        <v>13</v>
      </c>
      <c r="B24" s="9">
        <f>IF(ISERROR(College!J31/College!F31),"n/a",College!J31/College!F31)</f>
        <v>5.3191489361702128E-2</v>
      </c>
      <c r="C24" s="9">
        <f>IF(ISERROR(College!K31/College!G31),"n/a",College!K31/College!G31)</f>
        <v>8.3101391650099402E-2</v>
      </c>
      <c r="D24" s="11">
        <f>IF(ISERROR(B24-C24),"n/a",B24-C24)</f>
        <v>-2.9909902288397273E-2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0.81664437976874071</v>
      </c>
      <c r="C29" s="9">
        <f>IF(ISERROR(College!G27/College!C27),"n/a",College!G27/College!C27)</f>
        <v>0.80506767501855325</v>
      </c>
      <c r="D29" s="11">
        <f>IF(ISERROR(B29-C29),"n/a",B29-C29)</f>
        <v>1.1576704750187461E-2</v>
      </c>
    </row>
    <row r="30" spans="1:4" ht="15" x14ac:dyDescent="0.2">
      <c r="A30" s="13" t="s">
        <v>13</v>
      </c>
      <c r="B30" s="9">
        <f>IF(ISERROR(College!J27/College!F27),"n/a",College!J27/College!F27)</f>
        <v>0.14852629551146215</v>
      </c>
      <c r="C30" s="9">
        <f>IF(ISERROR(College!K27/College!G27),"n/a",College!K27/College!G27)</f>
        <v>0.15231991571923972</v>
      </c>
      <c r="D30" s="11">
        <f>IF(ISERROR(B30-C30),"n/a",B30-C30)</f>
        <v>-3.7936202077775705E-3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5/31/24</v>
      </c>
      <c r="C36" s="326" t="str">
        <f>(Summary!C7)</f>
        <v>as of 5/31/23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0.71052631578947367</v>
      </c>
      <c r="C39" s="9">
        <f>IF(ISERROR(College!G36/College!C36),"n/a",College!G36/College!C36)</f>
        <v>0.70521102497846688</v>
      </c>
      <c r="D39" s="11">
        <f>IF(ISERROR(B39-C39),"n/a",B39-C39)</f>
        <v>5.3152908110067898E-3</v>
      </c>
    </row>
    <row r="40" spans="1:4" ht="15" x14ac:dyDescent="0.2">
      <c r="A40" s="13" t="s">
        <v>13</v>
      </c>
      <c r="B40" s="9">
        <f>IF(ISERROR(College!J36/College!F36),"n/a",College!J36/College!F36)</f>
        <v>0.15343915343915343</v>
      </c>
      <c r="C40" s="9">
        <f>IF(ISERROR(College!K36/College!G36),"n/a",College!K36/College!G36)</f>
        <v>0.1734351145038168</v>
      </c>
      <c r="D40" s="11">
        <f>IF(ISERROR(B40-C40),"n/a",B40-C40)</f>
        <v>-1.9995961064663365E-2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0.68421052631578949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IF(ISERROR(College!J37/College!F37),"n/a",College!J37/College!F37)</f>
        <v>7.6923076923076927E-2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IF(ISERROR(College!N37/College!F37),"n/a",College!N37/College!F37)</f>
        <v>0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>
        <f>IF(ISERROR(College!N37/College!J37),"n/a",College!N37/College!J37)</f>
        <v>0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0.12280701754385964</v>
      </c>
      <c r="C51" s="9">
        <f>IF(ISERROR(College!G41/College!C41),"n/a",College!G41/College!C41)</f>
        <v>0.4956521739130435</v>
      </c>
      <c r="D51" s="11">
        <f>IF(ISERROR(B51-C51),"n/a",B51-C51)</f>
        <v>-0.37284515636918386</v>
      </c>
    </row>
    <row r="52" spans="1:4" ht="15" x14ac:dyDescent="0.2">
      <c r="A52" s="13" t="s">
        <v>13</v>
      </c>
      <c r="B52" s="9">
        <f>IF(ISERROR(College!J41/College!F41),"n/a",College!J41/College!F41)</f>
        <v>0.10416666666666667</v>
      </c>
      <c r="C52" s="9">
        <f>IF(ISERROR(College!K41/College!G41),"n/a",College!K41/College!G41)</f>
        <v>0.12280701754385964</v>
      </c>
      <c r="D52" s="11">
        <f>IF(ISERROR(B52-C52),"n/a",B52-C52)</f>
        <v>-1.8640350877192971E-2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0.82670454545454541</v>
      </c>
      <c r="C57" s="9">
        <f>IF(ISERROR(College!G39/College!C39),"n/a",College!G39/College!C39)</f>
        <v>0.84313725490196079</v>
      </c>
      <c r="D57" s="11">
        <f>IF(ISERROR(B57-C57),"n/a",B57-C57)</f>
        <v>-1.6432709447415372E-2</v>
      </c>
    </row>
    <row r="58" spans="1:4" ht="15" x14ac:dyDescent="0.2">
      <c r="A58" s="13" t="s">
        <v>13</v>
      </c>
      <c r="B58" s="9">
        <f>IF(ISERROR(College!J39/College!F39),"n/a",College!J39/College!F39)</f>
        <v>0.10309278350515463</v>
      </c>
      <c r="C58" s="9">
        <f>IF(ISERROR(College!K39/College!G39),"n/a",College!K39/College!G39)</f>
        <v>0.13372093023255813</v>
      </c>
      <c r="D58" s="11">
        <f>IF(ISERROR(B58-C58),"n/a",B58-C58)</f>
        <v>-3.0628146727403494E-2</v>
      </c>
    </row>
    <row r="59" spans="1:4" ht="15" x14ac:dyDescent="0.2">
      <c r="A59" s="13" t="s">
        <v>14</v>
      </c>
      <c r="B59" s="9">
        <f>IF(ISERROR(College!N39/College!F39),"n/a",College!N39/College!F39)</f>
        <v>1.3745704467353952E-2</v>
      </c>
      <c r="C59" s="9">
        <f>IF(ISERROR(College!O39/College!G39),"n/a",College!O39/College!G39)</f>
        <v>0</v>
      </c>
      <c r="D59" s="11">
        <f>IF(ISERROR(B59-C59),"n/a",B59-C59)</f>
        <v>1.3745704467353952E-2</v>
      </c>
    </row>
    <row r="60" spans="1:4" ht="15" x14ac:dyDescent="0.2">
      <c r="A60" s="13" t="s">
        <v>15</v>
      </c>
      <c r="B60" s="9">
        <f>IF(ISERROR(College!N39/College!J39),"n/a",College!N39/College!J39)</f>
        <v>0.13333333333333333</v>
      </c>
      <c r="C60" s="9">
        <f>IF(ISERROR(College!O39/College!K39),"n/a",College!O39/College!K39)</f>
        <v>0</v>
      </c>
      <c r="D60" s="11">
        <f>IF(ISERROR(B60-C60),"n/a",B60-C60)</f>
        <v>0.13333333333333333</v>
      </c>
    </row>
    <row r="61" spans="1:4" ht="15" x14ac:dyDescent="0.2">
      <c r="A61" s="13" t="s">
        <v>16</v>
      </c>
      <c r="B61" s="9">
        <f>IF(ISERROR(College!R39/College!N39), "n/a",College!R39/College!N39)</f>
        <v>0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0.71631631631631631</v>
      </c>
      <c r="C63" s="9">
        <f>IF(ISERROR(College!G34/College!C34),"n/a",College!G34/College!C34)</f>
        <v>0.71143797174375845</v>
      </c>
      <c r="D63" s="11">
        <f>IF(ISERROR(B63-C63),"n/a",B63-C63)</f>
        <v>4.8783445725578689E-3</v>
      </c>
    </row>
    <row r="64" spans="1:4" ht="15" x14ac:dyDescent="0.2">
      <c r="A64" s="13" t="s">
        <v>13</v>
      </c>
      <c r="B64" s="9">
        <f>IF(ISERROR(College!J34/College!F34),"n/a",College!J34/College!F34)</f>
        <v>0.14812744550027948</v>
      </c>
      <c r="C64" s="9">
        <f>IF(ISERROR(College!K34/College!G34),"n/a",College!K34/College!G34)</f>
        <v>0.1689336235038085</v>
      </c>
      <c r="D64" s="11">
        <f>IF(ISERROR(B64-C64),"n/a",B64-C64)</f>
        <v>-2.0806178003529019E-2</v>
      </c>
    </row>
    <row r="65" spans="1:4" ht="15" x14ac:dyDescent="0.2">
      <c r="A65" s="13" t="s">
        <v>14</v>
      </c>
      <c r="B65" s="9">
        <f>IF(ISERROR(College!N34/College!F34),"n/a",College!N34/College!F34)</f>
        <v>1.1179429849077697E-3</v>
      </c>
      <c r="C65" s="9">
        <f>IF(ISERROR(College!O34/College!G34),"n/a",College!O34/College!G34)</f>
        <v>0</v>
      </c>
      <c r="D65" s="11">
        <f>IF(ISERROR(B65-C65),"n/a",B65-C65)</f>
        <v>1.1179429849077697E-3</v>
      </c>
    </row>
    <row r="66" spans="1:4" ht="15" x14ac:dyDescent="0.2">
      <c r="A66" s="13" t="s">
        <v>15</v>
      </c>
      <c r="B66" s="9">
        <f>IF(ISERROR(College!N34/College!J34),"n/a",College!N34/College!J34)</f>
        <v>7.5471698113207548E-3</v>
      </c>
      <c r="C66" s="9">
        <f>IF(ISERROR(College!O34/College!K34),"n/a",College!O34/College!K34)</f>
        <v>0</v>
      </c>
      <c r="D66" s="11">
        <f>IF(ISERROR(B66-C66),"n/a",B66-C66)</f>
        <v>7.5471698113207548E-3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5/31/2024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31,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5/31/24</v>
      </c>
      <c r="C9" s="328" t="str">
        <f>Summary!C7</f>
        <v>as of 5/31/23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0.76350300066681487</v>
      </c>
      <c r="C11" s="9">
        <f>IF(ISERROR(College!G45/College!C45),"n/a",College!G45/College!C45)</f>
        <v>0.78536585365853662</v>
      </c>
      <c r="D11" s="11">
        <f>IF(ISERROR(B11-C11),"n/a",B11-C11)</f>
        <v>-2.1862852991721748E-2</v>
      </c>
    </row>
    <row r="12" spans="1:4" ht="15" x14ac:dyDescent="0.2">
      <c r="A12" s="13" t="s">
        <v>13</v>
      </c>
      <c r="B12" s="9">
        <f>IF(ISERROR(College!J45/College!F45),"n/a",College!J45/College!F45)</f>
        <v>0.16797671033478895</v>
      </c>
      <c r="C12" s="9">
        <f>IF(ISERROR(College!K45/College!G45),"n/a",College!K45/College!G45)</f>
        <v>0.15173025732031944</v>
      </c>
      <c r="D12" s="11">
        <f>IF(ISERROR(B12-C12),"n/a",B12-C12)</f>
        <v>1.6246453014469503E-2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0.95760233918128657</v>
      </c>
      <c r="C17" s="9">
        <f>IF(ISERROR(College!G49/College!C49),"n/a",College!G49/College!C49)</f>
        <v>0.86576168929110109</v>
      </c>
      <c r="D17" s="11">
        <f>IF(ISERROR(B17-C17),"n/a",B17-C17)</f>
        <v>9.1840649890185477E-2</v>
      </c>
    </row>
    <row r="18" spans="1:4" ht="15" x14ac:dyDescent="0.2">
      <c r="A18" s="13" t="s">
        <v>13</v>
      </c>
      <c r="B18" s="9">
        <f>IF(ISERROR(College!J49/College!F49),"n/a",College!J49/College!F49)</f>
        <v>5.6488549618320609E-2</v>
      </c>
      <c r="C18" s="9">
        <f>IF(ISERROR(College!K49/College!G49),"n/a",College!K49/College!G49)</f>
        <v>5.5749128919860627E-2</v>
      </c>
      <c r="D18" s="11">
        <f>IF(ISERROR(B18-C18),"n/a",B18-C18)</f>
        <v>7.3942069845998187E-4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0.91421947449768159</v>
      </c>
      <c r="C23" s="9">
        <f>IF(ISERROR(College!G47/College!C47),"n/a",College!G47/College!C47)</f>
        <v>0.82797567332754129</v>
      </c>
      <c r="D23" s="11">
        <f>IF(ISERROR(B23-C23),"n/a",B23-C23)</f>
        <v>8.62438011701403E-2</v>
      </c>
    </row>
    <row r="24" spans="1:4" ht="15" x14ac:dyDescent="0.2">
      <c r="A24" s="13" t="s">
        <v>13</v>
      </c>
      <c r="B24" s="9">
        <f>IF(ISERROR(College!J47/College!F47),"n/a",College!J47/College!F47)</f>
        <v>4.8182586644125107E-2</v>
      </c>
      <c r="C24" s="9">
        <f>IF(ISERROR(College!K47/College!G47),"n/a",College!K47/College!G47)</f>
        <v>6.9254984260230856E-2</v>
      </c>
      <c r="D24" s="11">
        <f>IF(ISERROR(B24-C24),"n/a",B24-C24)</f>
        <v>-2.1072397616105749E-2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0.78468497576736673</v>
      </c>
      <c r="C29" s="9">
        <f>IF(ISERROR(College!G43/College!C43),"n/a",College!G43/College!C43)</f>
        <v>0.79169759960405839</v>
      </c>
      <c r="D29" s="11">
        <f>IF(ISERROR(B29-C29),"n/a",B29-C29)</f>
        <v>-7.012623836691656E-3</v>
      </c>
    </row>
    <row r="30" spans="1:4" ht="15" x14ac:dyDescent="0.2">
      <c r="A30" s="13" t="s">
        <v>13</v>
      </c>
      <c r="B30" s="9">
        <f>IF(ISERROR(College!J43/College!F43),"n/a",College!J43/College!F43)</f>
        <v>0.15029234950177056</v>
      </c>
      <c r="C30" s="9">
        <f>IF(ISERROR(College!K43/College!G43),"n/a",College!K43/College!G43)</f>
        <v>0.14128311322966319</v>
      </c>
      <c r="D30" s="11">
        <f>IF(ISERROR(B30-C30),"n/a",B30-C30)</f>
        <v>9.0092362721073682E-3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5/31/24</v>
      </c>
      <c r="C36" s="326" t="str">
        <f>(Summary!C7)</f>
        <v>as of 5/31/23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0.5699831365935919</v>
      </c>
      <c r="C39" s="9">
        <f>IF(ISERROR(College!G52/College!C52),"n/a",College!G52/College!C52)</f>
        <v>0.5677169707020453</v>
      </c>
      <c r="D39" s="11">
        <f>IF(ISERROR(B39-C39),"n/a",B39-C39)</f>
        <v>2.266165891546601E-3</v>
      </c>
    </row>
    <row r="40" spans="1:4" ht="15" x14ac:dyDescent="0.2">
      <c r="A40" s="13" t="s">
        <v>13</v>
      </c>
      <c r="B40" s="9">
        <f>IF(ISERROR(College!J52/College!F52),"n/a",College!J52/College!F52)</f>
        <v>0.1814595660749507</v>
      </c>
      <c r="C40" s="9">
        <f>IF(ISERROR(College!K52/College!G52),"n/a",College!K52/College!G52)</f>
        <v>0.21421616358325218</v>
      </c>
      <c r="D40" s="11">
        <f>IF(ISERROR(B40-C40),"n/a",B40-C40)</f>
        <v>-3.2756597508301483E-2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0.44444444444444442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IF(ISERROR(College!J53/College!F53),"n/a",College!J53/College!F53)</f>
        <v>0.125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IF(ISERROR(College!N53/College!F53),"n/a",College!N53/College!F53)</f>
        <v>0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>
        <f>IF(ISERROR(College!N53/College!J53),"n/a",College!N53/College!J53)</f>
        <v>0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0.125</v>
      </c>
      <c r="C51" s="9">
        <f>IF(ISERROR(College!G57/College!C57),"n/a",College!G57/College!C57)</f>
        <v>0.14035087719298245</v>
      </c>
      <c r="D51" s="11">
        <f>IF(ISERROR(B51-C51),"n/a",B51-C51)</f>
        <v>-1.5350877192982448E-2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0.125</v>
      </c>
      <c r="D52" s="11">
        <f>IF(ISERROR(B52-C52),"n/a",B52-C52)</f>
        <v>-0.125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>
        <f>IF(ISERROR(College!O57/College!K57),"n/a",College!O57/College!K57)</f>
        <v>0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0.53465346534653468</v>
      </c>
      <c r="C57" s="9">
        <f>IF(ISERROR(College!G55/College!C55),"n/a",College!G55/College!C55)</f>
        <v>0.56666666666666665</v>
      </c>
      <c r="D57" s="11">
        <f>IF(ISERROR(B57-C57),"n/a",B57-C57)</f>
        <v>-3.2013201320131968E-2</v>
      </c>
    </row>
    <row r="58" spans="1:4" ht="15" x14ac:dyDescent="0.2">
      <c r="A58" s="13" t="s">
        <v>13</v>
      </c>
      <c r="B58" s="9">
        <f>IF(ISERROR(College!J55/College!F55),"n/a",College!J55/College!F55)</f>
        <v>0.16666666666666666</v>
      </c>
      <c r="C58" s="9">
        <f>IF(ISERROR(College!K55/College!G55),"n/a",College!K55/College!G55)</f>
        <v>0.17647058823529413</v>
      </c>
      <c r="D58" s="11">
        <f>IF(ISERROR(B58-C58),"n/a",B58-C58)</f>
        <v>-9.8039215686274717E-3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0.55301877219685436</v>
      </c>
      <c r="C63" s="9">
        <f>IF(ISERROR(College!G50/College!C50),"n/a",College!G50/College!C50)</f>
        <v>0.55521472392638038</v>
      </c>
      <c r="D63" s="11">
        <f>IF(ISERROR(B63-C63),"n/a",B63-C63)</f>
        <v>-2.1959517295260245E-3</v>
      </c>
    </row>
    <row r="64" spans="1:4" ht="15" x14ac:dyDescent="0.2">
      <c r="A64" s="13" t="s">
        <v>13</v>
      </c>
      <c r="B64" s="9">
        <f>IF(ISERROR(College!J50/College!F50),"n/a",College!J50/College!F50)</f>
        <v>0.17889908256880735</v>
      </c>
      <c r="C64" s="9">
        <f>IF(ISERROR(College!K50/College!G50),"n/a",College!K50/College!G50)</f>
        <v>0.21178637200736647</v>
      </c>
      <c r="D64" s="11">
        <f>IF(ISERROR(B64-C64),"n/a",B64-C64)</f>
        <v>-3.288728943855912E-2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5/31/2024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31,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5/31/24</v>
      </c>
      <c r="C9" s="328" t="str">
        <f>Summary!C7</f>
        <v>as of 5/31/23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0.88118811881188119</v>
      </c>
      <c r="C11" s="9">
        <f>IF(ISERROR(College!G61/College!C61),"n/a",College!G61/College!C61)</f>
        <v>0.74003984063745021</v>
      </c>
      <c r="D11" s="11">
        <f>IF(ISERROR(B11-C11),"n/a",B11-C11)</f>
        <v>0.14114827817443099</v>
      </c>
    </row>
    <row r="12" spans="1:4" ht="15" x14ac:dyDescent="0.2">
      <c r="A12" s="13" t="s">
        <v>13</v>
      </c>
      <c r="B12" s="9">
        <f>IF(ISERROR(College!J61/College!F61),"n/a",College!J61/College!F61)</f>
        <v>0.14382022471910114</v>
      </c>
      <c r="C12" s="9">
        <f>IF(ISERROR(College!K61/College!G61),"n/a",College!K61/College!G61)</f>
        <v>0.16285329744279947</v>
      </c>
      <c r="D12" s="11">
        <f>IF(ISERROR(B12-C12),"n/a",B12-C12)</f>
        <v>-1.9033072723698335E-2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0.14285714285714285</v>
      </c>
      <c r="C18" s="9">
        <f>IF(ISERROR(College!K65/College!G65),"n/a",College!K65/College!G65)</f>
        <v>0</v>
      </c>
      <c r="D18" s="11">
        <f>IF(ISERROR(B18-C18),"n/a",B18-C18)</f>
        <v>0.14285714285714285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IF(ISERROR(College!N65/College!J65),"n/a",College!N65/College!J65)</f>
        <v>0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0.86956521739130432</v>
      </c>
      <c r="C23" s="9">
        <f>IF(ISERROR(College!G63/College!C63),"n/a",College!G63/College!C63)</f>
        <v>0.69318181818181823</v>
      </c>
      <c r="D23" s="11">
        <f>IF(ISERROR(B23-C23),"n/a",B23-C23)</f>
        <v>0.17638339920948609</v>
      </c>
    </row>
    <row r="24" spans="1:4" ht="15" x14ac:dyDescent="0.2">
      <c r="A24" s="13" t="s">
        <v>13</v>
      </c>
      <c r="B24" s="9">
        <f>IF(ISERROR(College!J63/College!F63),"n/a",College!J63/College!F63)</f>
        <v>6.6666666666666666E-2</v>
      </c>
      <c r="C24" s="9">
        <f>IF(ISERROR(College!K63/College!G63),"n/a",College!K63/College!G63)</f>
        <v>1.6393442622950821E-2</v>
      </c>
      <c r="D24" s="11">
        <f>IF(ISERROR(B24-C24),"n/a",B24-C24)</f>
        <v>5.0273224043715842E-2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0.88346883468834692</v>
      </c>
      <c r="C29" s="9">
        <f>IF(ISERROR(College!G59/College!C59),"n/a",College!G59/College!C59)</f>
        <v>0.73441734417344173</v>
      </c>
      <c r="D29" s="11">
        <f>IF(ISERROR(B29-C29),"n/a",B29-C29)</f>
        <v>0.14905149051490518</v>
      </c>
    </row>
    <row r="30" spans="1:4" ht="15" x14ac:dyDescent="0.2">
      <c r="A30" s="13" t="s">
        <v>13</v>
      </c>
      <c r="B30" s="9">
        <f>IF(ISERROR(College!J59/College!F59),"n/a",College!J59/College!F59)</f>
        <v>0.13905930470347649</v>
      </c>
      <c r="C30" s="9">
        <f>IF(ISERROR(College!K59/College!G59),"n/a",College!K59/College!G59)</f>
        <v>0.15006150061500614</v>
      </c>
      <c r="D30" s="11">
        <f>IF(ISERROR(B30-C30),"n/a",B30-C30)</f>
        <v>-1.100219591152965E-2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5/31/24</v>
      </c>
      <c r="C36" s="326" t="str">
        <f>(Summary!C7)</f>
        <v>as of 5/31/23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0.8666666666666667</v>
      </c>
      <c r="C39" s="9">
        <f>IF(ISERROR(College!G68/College!C68),"n/a",College!G68/College!C68)</f>
        <v>0.91160220994475138</v>
      </c>
      <c r="D39" s="11">
        <f>IF(ISERROR(B39-C39),"n/a",B39-C39)</f>
        <v>-4.4935543278084689E-2</v>
      </c>
    </row>
    <row r="40" spans="1:4" ht="15" x14ac:dyDescent="0.2">
      <c r="A40" s="13" t="s">
        <v>13</v>
      </c>
      <c r="B40" s="9">
        <f>IF(ISERROR(College!J68/College!F68),"n/a",College!J68/College!F68)</f>
        <v>0.26627218934911245</v>
      </c>
      <c r="C40" s="9">
        <f>IF(ISERROR(College!K68/College!G68),"n/a",College!K68/College!G68)</f>
        <v>0.27878787878787881</v>
      </c>
      <c r="D40" s="11">
        <f>IF(ISERROR(B40-C40),"n/a",B40-C40)</f>
        <v>-1.2515689438766353E-2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IF(ISERROR(College!J69/College!F69),"n/a",College!J69/College!F69)</f>
        <v>0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IF(ISERROR(College!N69/College!F69),"n/a",College!N69/College!F69)</f>
        <v>0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IF(ISERROR(College!J73/College!F73),"n/a",College!J73/College!F73)</f>
        <v>0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IF(ISERROR(College!N73/College!F73),"n/a",College!N73/College!F73)</f>
        <v>0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>
        <f>IF(ISERROR(College!G71/College!C71),"n/a",College!G71/College!C71)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0.87254901960784315</v>
      </c>
      <c r="C63" s="9">
        <f>IF(ISERROR(College!G66/College!C66),"n/a",College!G66/College!C66)</f>
        <v>0.89893617021276595</v>
      </c>
      <c r="D63" s="11">
        <f>IF(ISERROR(B63-C63),"n/a",B63-C63)</f>
        <v>-2.6387150604922804E-2</v>
      </c>
    </row>
    <row r="64" spans="1:4" ht="15" x14ac:dyDescent="0.2">
      <c r="A64" s="13" t="s">
        <v>13</v>
      </c>
      <c r="B64" s="9">
        <f>IF(ISERROR(College!J66/College!F66),"n/a",College!J66/College!F66)</f>
        <v>0.25280898876404495</v>
      </c>
      <c r="C64" s="9">
        <f>IF(ISERROR(College!K66/College!G66),"n/a",College!K66/College!G66)</f>
        <v>0.27218934911242604</v>
      </c>
      <c r="D64" s="11">
        <f>IF(ISERROR(B64-C64),"n/a",B64-C64)</f>
        <v>-1.9380360348381087E-2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5/31/2024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31,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5/31/24</v>
      </c>
      <c r="C9" s="326" t="str">
        <f>(Summary!C7)</f>
        <v>as of 5/31/23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0.60441426146010191</v>
      </c>
      <c r="C12" s="9">
        <f>IF(ISERROR(College!G84/College!C84),"n/a",College!G84/College!C84)</f>
        <v>0.57721518987341769</v>
      </c>
      <c r="D12" s="11">
        <f>IF(ISERROR(B12-C12),"n/a",B12-C12)</f>
        <v>2.719907158668422E-2</v>
      </c>
    </row>
    <row r="13" spans="1:4" ht="15" x14ac:dyDescent="0.2">
      <c r="A13" s="13" t="s">
        <v>13</v>
      </c>
      <c r="B13" s="9">
        <f>IF(ISERROR(College!J84/College!F84),"n/a",College!J84/College!F84)</f>
        <v>0.23595505617977527</v>
      </c>
      <c r="C13" s="9">
        <f>IF(ISERROR(College!K84/College!G84),"n/a",College!K84/College!G84)</f>
        <v>0.26644736842105265</v>
      </c>
      <c r="D13" s="11">
        <f>IF(ISERROR(B13-C13),"n/a",B13-C13)</f>
        <v>-3.0492312241277381E-2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0.54166666666666663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>
        <f>IF(ISERROR(College!J85/College!F85),"n/a",College!J85/College!F85)</f>
        <v>7.6923076923076927E-2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>
        <f>IF(ISERROR(College!N85/College!F85),"n/a",College!N85/College!F85)</f>
        <v>0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>
        <f>IF(ISERROR(College!N85/College!J85),"n/a",College!N85/College!J85)</f>
        <v>0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0.5</v>
      </c>
      <c r="D24" s="11">
        <f>IF(ISERROR(B24-C24),"n/a",B24-C24)</f>
        <v>-0.5</v>
      </c>
    </row>
    <row r="25" spans="1:4" ht="15" x14ac:dyDescent="0.2">
      <c r="A25" s="13" t="s">
        <v>13</v>
      </c>
      <c r="B25" s="9">
        <f>IF(ISERROR(College!J89/College!F89),"n/a",College!J89/College!F89)</f>
        <v>0.2</v>
      </c>
      <c r="C25" s="9">
        <f>IF(ISERROR(College!K89/College!G89),"n/a",College!K89/College!G89)</f>
        <v>0</v>
      </c>
      <c r="D25" s="11">
        <f>IF(ISERROR(B25-C25),"n/a",B25-C25)</f>
        <v>0.2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>
        <f>IF(ISERROR(College!N89/College!J89),"n/a",College!N89/College!J89)</f>
        <v>0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0.54411764705882348</v>
      </c>
      <c r="C30" s="9">
        <f>IF(ISERROR(College!G87/College!C87),"n/a",College!G87/College!C87)</f>
        <v>0.46491228070175439</v>
      </c>
      <c r="D30" s="11">
        <f>IF(ISERROR(B30-C30),"n/a",B30-C30)</f>
        <v>7.9205366357069096E-2</v>
      </c>
    </row>
    <row r="31" spans="1:4" ht="15" x14ac:dyDescent="0.2">
      <c r="A31" s="13" t="s">
        <v>13</v>
      </c>
      <c r="B31" s="9">
        <f>IF(ISERROR(College!J87/College!F87),"n/a",College!J87/College!F87)</f>
        <v>0.22972972972972974</v>
      </c>
      <c r="C31" s="9">
        <f>IF(ISERROR(College!K87/College!G87),"n/a",College!K87/College!G87)</f>
        <v>0.16981132075471697</v>
      </c>
      <c r="D31" s="11">
        <f>IF(ISERROR(B31-C31),"n/a",B31-C31)</f>
        <v>5.9918408975012771E-2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0.5912334352701325</v>
      </c>
      <c r="C36" s="9">
        <f>IF(ISERROR(College!G82/College!C82),"n/a",College!G82/College!C82)</f>
        <v>0.56213704994192804</v>
      </c>
      <c r="D36" s="11">
        <f>IF(ISERROR(B36-C36),"n/a",B36-C36)</f>
        <v>2.9096385328204466E-2</v>
      </c>
    </row>
    <row r="37" spans="1:4" ht="15" x14ac:dyDescent="0.2">
      <c r="A37" s="13" t="s">
        <v>13</v>
      </c>
      <c r="B37" s="9">
        <f>IF(ISERROR(College!J82/College!F82),"n/a",College!J82/College!F82)</f>
        <v>0.23362068965517241</v>
      </c>
      <c r="C37" s="9">
        <f>IF(ISERROR(College!K82/College!G82),"n/a",College!K82/College!G82)</f>
        <v>0.26033057851239672</v>
      </c>
      <c r="D37" s="11">
        <f>IF(ISERROR(B37-C37),"n/a",B37-C37)</f>
        <v>-2.6709888857224307E-2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5/31/2024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May 31,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5/31/24</v>
      </c>
      <c r="C9" s="328" t="str">
        <f>Summary!C7</f>
        <v>as of 5/31/23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1.1274787535410764</v>
      </c>
      <c r="C11" s="9">
        <f>IF(ISERROR(College!G93/College!C93),"n/a",College!G93/College!C93)</f>
        <v>1.0015847860538827</v>
      </c>
      <c r="D11" s="11">
        <f>IF(ISERROR(B11-C11),"n/a",B11-C11)</f>
        <v>0.12589396748719373</v>
      </c>
    </row>
    <row r="12" spans="1:4" ht="15" x14ac:dyDescent="0.2">
      <c r="A12" s="13" t="s">
        <v>13</v>
      </c>
      <c r="B12" s="9">
        <f>IF(ISERROR(College!J93/College!F93),"n/a",College!J93/College!F93)</f>
        <v>0.12060301507537688</v>
      </c>
      <c r="C12" s="9">
        <f>IF(ISERROR(College!K93/College!G93),"n/a",College!K93/College!G93)</f>
        <v>6.6455696202531639E-2</v>
      </c>
      <c r="D12" s="11">
        <f>IF(ISERROR(B12-C12),"n/a",B12-C12)</f>
        <v>5.414731887284524E-2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1.1111111111111112</v>
      </c>
      <c r="C17" s="9">
        <f>IF(ISERROR(College!G97/College!C97),"n/a",College!G97/College!C97)</f>
        <v>0.75</v>
      </c>
      <c r="D17" s="11">
        <f>IF(ISERROR(B17-C17),"n/a",B17-C17)</f>
        <v>0.36111111111111116</v>
      </c>
    </row>
    <row r="18" spans="1:4" ht="15" x14ac:dyDescent="0.2">
      <c r="A18" s="13" t="s">
        <v>13</v>
      </c>
      <c r="B18" s="9">
        <f>IF(ISERROR(College!J97/College!F97),"n/a",College!J97/College!F97)</f>
        <v>0.1</v>
      </c>
      <c r="C18" s="9">
        <f>IF(ISERROR(College!K97/College!G97),"n/a",College!K97/College!G97)</f>
        <v>0</v>
      </c>
      <c r="D18" s="11">
        <f>IF(ISERROR(B18-C18),"n/a",B18-C18)</f>
        <v>0.1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IF(ISERROR(College!J95/College!F95),"n/a",College!J95/College!F95)</f>
        <v>6.4516129032258063E-2</v>
      </c>
      <c r="C24" s="9">
        <f>IF(ISERROR(College!K95/College!G95),"n/a",College!K95/College!G95)</f>
        <v>0.08</v>
      </c>
      <c r="D24" s="11">
        <f>IF(ISERROR(B24-C24),"n/a",B24-C24)</f>
        <v>-1.5483870967741939E-2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1.1197007481296759</v>
      </c>
      <c r="C29" s="9">
        <f>IF(ISERROR(College!G91/College!C91),"n/a",College!G91/College!C91)</f>
        <v>0.97704447632711622</v>
      </c>
      <c r="D29" s="11">
        <f>IF(ISERROR(B29-C29),"n/a",B29-C29)</f>
        <v>0.14265627180255969</v>
      </c>
    </row>
    <row r="30" spans="1:4" ht="15" x14ac:dyDescent="0.2">
      <c r="A30" s="13" t="s">
        <v>13</v>
      </c>
      <c r="B30" s="9">
        <f>IF(ISERROR(College!J91/College!F91),"n/a",College!J91/College!F91)</f>
        <v>0.11581291759465479</v>
      </c>
      <c r="C30" s="9">
        <f>IF(ISERROR(College!K91/College!G91),"n/a",College!K91/College!G91)</f>
        <v>6.4610866372980913E-2</v>
      </c>
      <c r="D30" s="11">
        <f>IF(ISERROR(B30-C30),"n/a",B30-C30)</f>
        <v>5.1202051221673872E-2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5/31/24</v>
      </c>
      <c r="C36" s="326" t="str">
        <f>(Summary!C7)</f>
        <v>as of 5/31/23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0.88421052631578945</v>
      </c>
      <c r="C39" s="9">
        <f>IF(ISERROR(College!G100/College!C100),"n/a",College!G100/College!C100)</f>
        <v>0.95604395604395609</v>
      </c>
      <c r="D39" s="11">
        <f>IF(ISERROR(B39-C39),"n/a",B39-C39)</f>
        <v>-7.1833429728166642E-2</v>
      </c>
    </row>
    <row r="40" spans="1:4" ht="15" x14ac:dyDescent="0.2">
      <c r="A40" s="13" t="s">
        <v>13</v>
      </c>
      <c r="B40" s="9">
        <f>IF(ISERROR(College!J100/College!F100),"n/a",College!J100/College!F100)</f>
        <v>0.19047619047619047</v>
      </c>
      <c r="C40" s="9">
        <f>IF(ISERROR(College!K100/College!G100),"n/a",College!K100/College!G100)</f>
        <v>0.22988505747126436</v>
      </c>
      <c r="D40" s="11">
        <f>IF(ISERROR(B40-C40),"n/a",B40-C40)</f>
        <v>-3.9408866995073899E-2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1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IF(ISERROR(College!J101/College!F101),"n/a",College!J101/College!F101)</f>
        <v>0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IF(ISERROR(College!N101/College!F101),"n/a",College!N101/College!F101)</f>
        <v>0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>
        <f>IF(ISERROR(College!K105/College!G105),"n/a",College!K105/College!G105)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>
        <f>IF(ISERROR(College!O105/College!G105),"n/a",College!O105/College!G105)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0.8</v>
      </c>
      <c r="C57" s="9">
        <f>IF(ISERROR(College!G103/College!C103),"n/a",College!G103/College!C103)</f>
        <v>0.33333333333333331</v>
      </c>
      <c r="D57" s="11">
        <f>IF(ISERROR(B57-C57),"n/a",B57-C57)</f>
        <v>0.46666666666666673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0.89215686274509809</v>
      </c>
      <c r="C63" s="9">
        <f>IF(ISERROR(College!G98/College!C98),"n/a",College!G98/College!C98)</f>
        <v>0.91752577319587625</v>
      </c>
      <c r="D63" s="11">
        <f>IF(ISERROR(B63-C63),"n/a",B63-C63)</f>
        <v>-2.5368910450778159E-2</v>
      </c>
    </row>
    <row r="64" spans="1:4" ht="15" x14ac:dyDescent="0.2">
      <c r="A64" s="13" t="s">
        <v>13</v>
      </c>
      <c r="B64" s="9">
        <f>IF(ISERROR(College!J98/College!F98),"n/a",College!J98/College!F98)</f>
        <v>0.17582417582417584</v>
      </c>
      <c r="C64" s="9">
        <f>IF(ISERROR(College!K98/College!G98),"n/a",College!K98/College!G98)</f>
        <v>0.2247191011235955</v>
      </c>
      <c r="D64" s="11">
        <f>IF(ISERROR(B64-C64),"n/a",B64-C64)</f>
        <v>-4.8894925299419661E-2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5/31/2024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2024-06-03T15:03:32Z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