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0" documentId="8_{88AD44F5-F0CB-4930-B364-2A7B178FD03A}" xr6:coauthVersionLast="47" xr6:coauthVersionMax="47" xr10:uidLastSave="{7092BBB6-4D2F-41F0-942D-55F8D5AD89DF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B76" i="6"/>
  <c r="N75" i="6"/>
  <c r="C75" i="6" l="1"/>
  <c r="D78" i="6"/>
  <c r="E78" i="6" s="1"/>
  <c r="G75" i="6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<sst xmlns="http://schemas.openxmlformats.org/spreadsheetml/2006/main" count="950" uniqueCount="90">
  <si>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</si>
  <si>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</si>
  <si>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</si>
  <si>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</si>
  <si>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</si>
  <si>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</si>
  <si>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</si>
  <si>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</si>
  <si>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</si>
  <si>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</si>
  <si>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</si>
  <si>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</si>
  <si>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</si>
  <si>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</si>
  <si>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</si>
  <si>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</si>
  <si>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</si>
  <si>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</si>
  <si>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</si>
  <si>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</si>
  <si>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</si>
  <si>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</si>
  <si>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</si>
  <si>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</si>
  <si>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</si>
  <si>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</si>
  <si>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</si>
  <si>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</si>
  <si>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</si>
  <si>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</si>
  <si>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</si>
  <si>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</si>
  <si>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</si>
  <si>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</si>
  <si>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</si>
  <si>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</si>
  <si>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</si>
  <si>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</si>
  <si>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</si>
  <si>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</si>
  <si>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</si>
  <si>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</si>
  <si>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</si>
  <si>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</si>
  <si>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</si>
  <si>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</si>
  <si>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</si>
  <si>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</si>
  <si>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</si>
  <si>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</si>
  <si>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</si>
  <si>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</si>
  <si>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</si>
  <si>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</si>
  <si>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</si>
  <si>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</si>
  <si>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</si>
  <si>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</si>
  <si>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</si>
  <si>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</si>
  <si>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</si>
  <si>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</si>
  <si>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</si>
  <si>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</si>
  <si>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</si>
  <si>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</si>
  <si>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</si>
  <si>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</si>
  <si>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</si>
  <si>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</si>
  <si>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</si>
  <si>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</si>
  <si>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</si>
  <si>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</si>
  <si>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</si>
  <si>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</si>
  <si>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</si>
  <si>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</si>
  <si>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</si>
  <si>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</si>
  <si>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</si>
  <si>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 xml:space="preserve">Fall 2023 Enrollment Target = </t>
  </si>
  <si>
    <t xml:space="preserve">CA Resident Freshman = </t>
  </si>
  <si>
    <t xml:space="preserve">Nonresident Freshman = </t>
  </si>
  <si>
    <t xml:space="preserve">Nonresident Transfer = </t>
  </si>
  <si>
    <t xml:space="preserve">Total Target = </t>
  </si>
  <si>
    <t>CA Resident Transfer =  ( Fall 2024+  Winter 2025)</t>
  </si>
  <si>
    <t>as of Friday, February 16, 2024</t>
  </si>
  <si>
    <t>as of 2/16/24</t>
  </si>
  <si>
    <t>as of 2/16/23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</si>
</sst>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87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57412</v>
      </c>
      <c r="C9" s="71">
        <f>(C10+C14+C12)</f>
        <v>56461</v>
      </c>
      <c r="D9" s="71">
        <f>IF(ISERROR(B9-C9),"n/a",B9-C9)</f>
        <v>951</v>
      </c>
      <c r="E9" s="142">
        <f>IF(ISERROR(D9/C9),"n/a",(D9/C9))</f>
        <v>1.6843484883370823E-2</v>
      </c>
    </row>
    <row r="10" spans="1:7" x14ac:dyDescent="0.2">
      <c r="A10" s="143" t="s">
        <v>30</v>
      </c>
      <c r="B10" s="191">
        <f>SUM(B11:B11)</f>
        <v>48729</v>
      </c>
      <c r="C10" s="191">
        <f>SUM(C11:C11)</f>
        <v>48006</v>
      </c>
      <c r="D10" s="7">
        <f t="shared" ref="D10:D16" si="0">IF(ISERROR(B10-C10),"n/a",B10-C10)</f>
        <v>723</v>
      </c>
      <c r="E10" s="144">
        <f t="shared" ref="E10:E16" si="1">IF(ISERROR(D10/C10),"n/a",(D10/C10))</f>
        <v>1.5060617422822147E-2</v>
      </c>
    </row>
    <row r="11" spans="1:7" x14ac:dyDescent="0.2">
      <c r="A11" s="145" t="s">
        <v>31</v>
      </c>
      <c r="B11" s="260">
        <v>48729</v>
      </c>
      <c r="C11" s="260">
        <v>48006</v>
      </c>
      <c r="D11" s="261">
        <f t="shared" ref="D11" si="2">IF(ISERROR(B11-C11),"n/a",B11-C11)</f>
        <v>723</v>
      </c>
      <c r="E11" s="262">
        <f t="shared" ref="E11" si="3">IF(ISERROR(D11/C11),"n/a",(D11/C11))</f>
        <v>1.5060617422822147E-2</v>
      </c>
    </row>
    <row r="12" spans="1:7" x14ac:dyDescent="0.2">
      <c r="A12" s="143" t="s">
        <v>29</v>
      </c>
      <c r="B12" s="7">
        <f>B13</f>
        <v>5929</v>
      </c>
      <c r="C12" s="191">
        <f>C13</f>
        <v>5733</v>
      </c>
      <c r="D12" s="7">
        <f>IF(ISERROR(B12-C12),"n/a",B12-C12)</f>
        <v>196</v>
      </c>
      <c r="E12" s="144">
        <f>IF(ISERROR(D12/C12),"n/a",(D12/C12))</f>
        <v>3.4188034188034191E-2</v>
      </c>
    </row>
    <row r="13" spans="1:7" x14ac:dyDescent="0.2">
      <c r="A13" s="145" t="s">
        <v>31</v>
      </c>
      <c r="B13" s="192">
        <v>5929</v>
      </c>
      <c r="C13" s="192">
        <v>5733</v>
      </c>
      <c r="D13" s="6">
        <f>IF(ISERROR(B13-C13),"n/a",B13-C13)</f>
        <v>196</v>
      </c>
      <c r="E13" s="146">
        <f>IF(ISERROR(D13/C13),"n/a",(D13/C13))</f>
        <v>3.4188034188034191E-2</v>
      </c>
    </row>
    <row r="14" spans="1:7" x14ac:dyDescent="0.2">
      <c r="A14" s="143" t="s">
        <v>32</v>
      </c>
      <c r="B14" s="7">
        <f>B15</f>
        <v>2754</v>
      </c>
      <c r="C14" s="7">
        <f>C15</f>
        <v>2722</v>
      </c>
      <c r="D14" s="7">
        <f t="shared" si="0"/>
        <v>32</v>
      </c>
      <c r="E14" s="144">
        <f t="shared" si="1"/>
        <v>1.1756061719324026E-2</v>
      </c>
    </row>
    <row r="15" spans="1:7" x14ac:dyDescent="0.2">
      <c r="A15" s="145" t="s">
        <v>31</v>
      </c>
      <c r="B15" s="192">
        <v>2754</v>
      </c>
      <c r="C15" s="192">
        <v>2722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12067</v>
      </c>
      <c r="C16" s="71">
        <f>(C17+C23+C20)</f>
        <v>11950</v>
      </c>
      <c r="D16" s="71">
        <f t="shared" si="0"/>
        <v>117</v>
      </c>
      <c r="E16" s="142">
        <f t="shared" si="1"/>
        <v>9.7907949790794983E-3</v>
      </c>
    </row>
    <row r="17" spans="1:5" x14ac:dyDescent="0.2">
      <c r="A17" s="143" t="s">
        <v>30</v>
      </c>
      <c r="B17" s="191">
        <f>SUM(B18:B19)</f>
        <v>11034</v>
      </c>
      <c r="C17" s="191">
        <f>SUM(C18:C19)</f>
        <v>10894</v>
      </c>
      <c r="D17" s="7">
        <f t="shared" ref="D17:D23" si="4">IF(ISERROR(B17-C17),"n/a",B17-C17)</f>
        <v>140</v>
      </c>
      <c r="E17" s="144">
        <f t="shared" ref="E17:E24" si="5">IF(ISERROR(D17/C17),"n/a",(D17/C17))</f>
        <v>1.2851110703139343E-2</v>
      </c>
    </row>
    <row r="18" spans="1:5" x14ac:dyDescent="0.2">
      <c r="A18" s="145" t="s">
        <v>31</v>
      </c>
      <c r="B18" s="260">
        <v>11034</v>
      </c>
      <c r="C18" s="261">
        <v>10894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810</v>
      </c>
      <c r="C20" s="7">
        <f>C21+C22</f>
        <v>796</v>
      </c>
      <c r="D20" s="7">
        <f>IF(ISERROR(B20-C20),"n/a",B20-C20)</f>
        <v>14</v>
      </c>
      <c r="E20" s="144">
        <f>IF(ISERROR(D20/C20),"n/a",(D20/C20))</f>
        <v>1.7587939698492462E-2</v>
      </c>
    </row>
    <row r="21" spans="1:5" x14ac:dyDescent="0.2">
      <c r="A21" s="145" t="s">
        <v>31</v>
      </c>
      <c r="B21" s="192">
        <v>810</v>
      </c>
      <c r="C21" s="192">
        <v>796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223</v>
      </c>
      <c r="C23" s="7">
        <f>C24</f>
        <v>260</v>
      </c>
      <c r="D23" s="7">
        <f t="shared" si="4"/>
        <v>-37</v>
      </c>
      <c r="E23" s="144">
        <f t="shared" si="5"/>
        <v>-0.1423076923076923</v>
      </c>
    </row>
    <row r="24" spans="1:5" x14ac:dyDescent="0.2">
      <c r="A24" s="145" t="s">
        <v>31</v>
      </c>
      <c r="B24" s="192">
        <v>223</v>
      </c>
      <c r="C24" s="192">
        <v>260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69479</v>
      </c>
      <c r="C25" s="71">
        <f>(C9+C16)</f>
        <v>68411</v>
      </c>
      <c r="D25" s="71">
        <f>IF(ISERROR(B25-C25),"n/a",B25-C25)</f>
        <v>1068</v>
      </c>
      <c r="E25" s="142">
        <f>IF(ISERROR(D25/C25),"n/a",(D25/C25))</f>
        <v>1.5611524462440251E-2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53150</v>
      </c>
      <c r="C28" s="71">
        <f>(C29+C33+C31)</f>
        <v>51997</v>
      </c>
      <c r="D28" s="71">
        <f t="shared" ref="D28:D44" si="6">IF(ISERROR(B28-C28),"n/a",B28-C28)</f>
        <v>1153</v>
      </c>
      <c r="E28" s="142">
        <f t="shared" ref="E28:E44" si="7">IF(ISERROR(D28/C28),"n/a",(D28/C28))</f>
        <v>2.2174356212858435E-2</v>
      </c>
    </row>
    <row r="29" spans="1:5" x14ac:dyDescent="0.2">
      <c r="A29" s="143" t="s">
        <v>30</v>
      </c>
      <c r="B29" s="191">
        <f>SUM(B30:B30)</f>
        <v>45457</v>
      </c>
      <c r="C29" s="191">
        <f>SUM(C30:C30)</f>
        <v>44824</v>
      </c>
      <c r="D29" s="7">
        <f t="shared" si="6"/>
        <v>633</v>
      </c>
      <c r="E29" s="144">
        <f t="shared" si="7"/>
        <v>1.4121898982687845E-2</v>
      </c>
    </row>
    <row r="30" spans="1:5" x14ac:dyDescent="0.2">
      <c r="A30" s="145" t="s">
        <v>31</v>
      </c>
      <c r="B30" s="260">
        <v>45457</v>
      </c>
      <c r="C30" s="260">
        <v>44824</v>
      </c>
      <c r="D30" s="261">
        <f t="shared" ref="D30" si="8">IF(ISERROR(B30-C30),"n/a",B30-C30)</f>
        <v>633</v>
      </c>
      <c r="E30" s="262">
        <f t="shared" ref="E30" si="9">IF(ISERROR(D30/C30),"n/a",(D30/C30))</f>
        <v>1.4121898982687845E-2</v>
      </c>
    </row>
    <row r="31" spans="1:5" x14ac:dyDescent="0.2">
      <c r="A31" s="143" t="s">
        <v>29</v>
      </c>
      <c r="B31" s="7">
        <f>B32</f>
        <v>5135</v>
      </c>
      <c r="C31" s="7">
        <f>C32</f>
        <v>4760</v>
      </c>
      <c r="D31" s="7">
        <f>IF(ISERROR(B31-C31),"n/a",B31-C31)</f>
        <v>375</v>
      </c>
      <c r="E31" s="144">
        <f>IF(ISERROR(D31/C31),"n/a",(D31/C31))</f>
        <v>7.8781512605042014E-2</v>
      </c>
    </row>
    <row r="32" spans="1:5" x14ac:dyDescent="0.2">
      <c r="A32" s="145" t="s">
        <v>31</v>
      </c>
      <c r="B32" s="192">
        <v>5135</v>
      </c>
      <c r="C32" s="192">
        <v>4760</v>
      </c>
      <c r="D32" s="6">
        <f>IF(ISERROR(B32-C32),"n/a",B32-C32)</f>
        <v>375</v>
      </c>
      <c r="E32" s="146">
        <f>IF(ISERROR(D32/C32),"n/a",(D32/C32))</f>
        <v>7.8781512605042014E-2</v>
      </c>
    </row>
    <row r="33" spans="1:5" x14ac:dyDescent="0.2">
      <c r="A33" s="143" t="s">
        <v>32</v>
      </c>
      <c r="B33" s="7">
        <f>B34</f>
        <v>2558</v>
      </c>
      <c r="C33" s="7">
        <f>C34</f>
        <v>2413</v>
      </c>
      <c r="D33" s="7">
        <f t="shared" si="6"/>
        <v>145</v>
      </c>
      <c r="E33" s="144">
        <f t="shared" si="7"/>
        <v>6.0091172813924572E-2</v>
      </c>
    </row>
    <row r="34" spans="1:5" x14ac:dyDescent="0.2">
      <c r="A34" s="145" t="s">
        <v>31</v>
      </c>
      <c r="B34" s="192">
        <v>2558</v>
      </c>
      <c r="C34" s="192">
        <v>2413</v>
      </c>
      <c r="D34" s="6">
        <f t="shared" si="6"/>
        <v>145</v>
      </c>
      <c r="E34" s="146">
        <f t="shared" si="7"/>
        <v>6.0091172813924572E-2</v>
      </c>
    </row>
    <row r="35" spans="1:5" x14ac:dyDescent="0.2">
      <c r="A35" s="141" t="s">
        <v>7</v>
      </c>
      <c r="B35" s="71">
        <f>(B36+B42+B39)</f>
        <v>11498</v>
      </c>
      <c r="C35" s="71">
        <f>(C36+C42+C39)</f>
        <v>11108</v>
      </c>
      <c r="D35" s="71">
        <f t="shared" si="6"/>
        <v>390</v>
      </c>
      <c r="E35" s="142">
        <f t="shared" si="7"/>
        <v>3.5109830752610732E-2</v>
      </c>
    </row>
    <row r="36" spans="1:5" x14ac:dyDescent="0.2">
      <c r="A36" s="143" t="s">
        <v>30</v>
      </c>
      <c r="B36" s="191">
        <f>SUM(B37:B38)</f>
        <v>10601</v>
      </c>
      <c r="C36" s="191">
        <f>SUM(C37:C38)</f>
        <v>10110</v>
      </c>
      <c r="D36" s="7">
        <f t="shared" si="6"/>
        <v>491</v>
      </c>
      <c r="E36" s="144">
        <f t="shared" si="7"/>
        <v>4.8565776458951534E-2</v>
      </c>
    </row>
    <row r="37" spans="1:5" x14ac:dyDescent="0.2">
      <c r="A37" s="145" t="s">
        <v>31</v>
      </c>
      <c r="B37" s="260">
        <v>10601</v>
      </c>
      <c r="C37" s="261">
        <v>10110</v>
      </c>
      <c r="D37" s="261">
        <f t="shared" si="6"/>
        <v>491</v>
      </c>
      <c r="E37" s="262">
        <f t="shared" si="7"/>
        <v>4.8565776458951534E-2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726</v>
      </c>
      <c r="C39" s="7">
        <f>C40+C41</f>
        <v>755</v>
      </c>
      <c r="D39" s="7">
        <f>IF(ISERROR(B39-C39),"n/a",B39-C39)</f>
        <v>-29</v>
      </c>
      <c r="E39" s="144">
        <f>IF(ISERROR(D39/C39),"n/a",(D39/C39))</f>
        <v>-3.8410596026490065E-2</v>
      </c>
    </row>
    <row r="40" spans="1:5" x14ac:dyDescent="0.2">
      <c r="A40" s="145" t="s">
        <v>31</v>
      </c>
      <c r="B40" s="192">
        <v>726</v>
      </c>
      <c r="C40" s="192">
        <v>755</v>
      </c>
      <c r="D40" s="6">
        <f>IF(ISERROR(B40-C40),"n/a",B40-C40)</f>
        <v>-29</v>
      </c>
      <c r="E40" s="146">
        <f>IF(ISERROR(D40/C40),"n/a",(D40/C40))</f>
        <v>-3.8410596026490065E-2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171</v>
      </c>
      <c r="C42" s="7">
        <f>SUM(C43:C43)</f>
        <v>243</v>
      </c>
      <c r="D42" s="7">
        <f t="shared" si="6"/>
        <v>-72</v>
      </c>
      <c r="E42" s="144">
        <f t="shared" si="7"/>
        <v>-0.29629629629629628</v>
      </c>
    </row>
    <row r="43" spans="1:5" x14ac:dyDescent="0.2">
      <c r="A43" s="145" t="s">
        <v>31</v>
      </c>
      <c r="B43" s="192">
        <v>171</v>
      </c>
      <c r="C43" s="192">
        <v>243</v>
      </c>
      <c r="D43" s="6">
        <f t="shared" si="6"/>
        <v>-72</v>
      </c>
      <c r="E43" s="146">
        <f t="shared" si="7"/>
        <v>-0.29629629629629628</v>
      </c>
    </row>
    <row r="44" spans="1:5" x14ac:dyDescent="0.2">
      <c r="A44" s="147" t="s">
        <v>5</v>
      </c>
      <c r="B44" s="71">
        <f>(B28+B35)</f>
        <v>64648</v>
      </c>
      <c r="C44" s="71">
        <f>(C28+C35)</f>
        <v>63105</v>
      </c>
      <c r="D44" s="71">
        <f t="shared" si="6"/>
        <v>1543</v>
      </c>
      <c r="E44" s="142">
        <f t="shared" si="7"/>
        <v>2.4451311306552571E-2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0</v>
      </c>
      <c r="C47" s="71">
        <f>(C48+C52+C50)</f>
        <v>0</v>
      </c>
      <c r="D47" s="71">
        <f t="shared" ref="D47:D53" si="10">IF(ISERROR(B47-C47),"n/a",B47-C47)</f>
        <v>0</v>
      </c>
      <c r="E47" s="142" t="str">
        <f t="shared" ref="E47:E53" si="11">IF(ISERROR(D47/C47),"n/a",(D47/C47))</f>
        <v>n/a</v>
      </c>
    </row>
    <row r="48" spans="1:5" hidden="1" x14ac:dyDescent="0.2">
      <c r="A48" s="143" t="s">
        <v>30</v>
      </c>
      <c r="B48" s="191">
        <f>SUM(B49:B49)</f>
        <v>0</v>
      </c>
      <c r="C48" s="191">
        <f>SUM(C49:C49)</f>
        <v>0</v>
      </c>
      <c r="D48" s="7">
        <f t="shared" si="10"/>
        <v>0</v>
      </c>
      <c r="E48" s="144" t="str">
        <f t="shared" si="11"/>
        <v>n/a</v>
      </c>
    </row>
    <row r="49" spans="1:5" hidden="1" x14ac:dyDescent="0.2">
      <c r="A49" s="145" t="s">
        <v>31</v>
      </c>
      <c r="B49" s="260">
        <v>0</v>
      </c>
      <c r="C49" s="260">
        <v>0</v>
      </c>
      <c r="D49" s="261">
        <f t="shared" ref="D49" si="12">IF(ISERROR(B49-C49),"n/a",B49-C49)</f>
        <v>0</v>
      </c>
      <c r="E49" s="262" t="str">
        <f t="shared" ref="E49" si="13">IF(ISERROR(D49/C49),"n/a",(D49/C49))</f>
        <v>n/a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0</v>
      </c>
      <c r="C52" s="7">
        <f>C53</f>
        <v>0</v>
      </c>
      <c r="D52" s="7">
        <f t="shared" si="10"/>
        <v>0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0</v>
      </c>
      <c r="C53" s="192">
        <v>0</v>
      </c>
      <c r="D53" s="6">
        <f t="shared" si="10"/>
        <v>0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0</v>
      </c>
      <c r="D54" s="71">
        <f t="shared" ref="D54:D63" si="14">IF(ISERROR(B54-C54),"n/a",B54-C54)</f>
        <v>0</v>
      </c>
      <c r="E54" s="142" t="str">
        <f t="shared" ref="E54:E63" si="15">IF(ISERROR(D54/C54),"n/a",(D54/C54))</f>
        <v>n/a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0</v>
      </c>
      <c r="D55" s="7">
        <f t="shared" si="14"/>
        <v>0</v>
      </c>
      <c r="E55" s="144" t="str">
        <f t="shared" si="15"/>
        <v>n/a</v>
      </c>
    </row>
    <row r="56" spans="1:5" hidden="1" x14ac:dyDescent="0.2">
      <c r="A56" s="145" t="s">
        <v>31</v>
      </c>
      <c r="B56" s="260">
        <v>0</v>
      </c>
      <c r="C56" s="260">
        <v>0</v>
      </c>
      <c r="D56" s="261">
        <f t="shared" si="14"/>
        <v>0</v>
      </c>
      <c r="E56" s="262" t="str">
        <f t="shared" si="15"/>
        <v>n/a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0</v>
      </c>
      <c r="C63" s="71">
        <f>(C47+C54)</f>
        <v>0</v>
      </c>
      <c r="D63" s="71">
        <f t="shared" si="14"/>
        <v>0</v>
      </c>
      <c r="E63" s="142" t="str">
        <f t="shared" si="15"/>
        <v>n/a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0</v>
      </c>
      <c r="C66" s="71">
        <f>(C67+C71+C69)</f>
        <v>0</v>
      </c>
      <c r="D66" s="71">
        <f t="shared" ref="D66:D82" si="16">IF(ISERROR(B66-C66),"n/a",B66-C66)</f>
        <v>0</v>
      </c>
      <c r="E66" s="142" t="str">
        <f t="shared" ref="E66:E82" si="17">IF(ISERROR(D66/C66),"n/a",(D66/C66))</f>
        <v>n/a</v>
      </c>
    </row>
    <row r="67" spans="1:5" ht="14.25" hidden="1" customHeight="1" x14ac:dyDescent="0.2">
      <c r="A67" s="143" t="s">
        <v>30</v>
      </c>
      <c r="B67" s="191">
        <f>SUM(B68:B68)</f>
        <v>0</v>
      </c>
      <c r="C67" s="191">
        <f>SUM(C68:C68)</f>
        <v>0</v>
      </c>
      <c r="D67" s="7">
        <f t="shared" si="16"/>
        <v>0</v>
      </c>
      <c r="E67" s="144" t="str">
        <f t="shared" si="17"/>
        <v>n/a</v>
      </c>
    </row>
    <row r="68" spans="1:5" ht="14.25" hidden="1" customHeight="1" x14ac:dyDescent="0.2">
      <c r="A68" s="145" t="s">
        <v>31</v>
      </c>
      <c r="B68" s="260">
        <v>0</v>
      </c>
      <c r="C68" s="260">
        <v>0</v>
      </c>
      <c r="D68" s="261">
        <f t="shared" ref="D68" si="18">IF(ISERROR(B68-C68),"n/a",B68-C68)</f>
        <v>0</v>
      </c>
      <c r="E68" s="262" t="str">
        <f t="shared" ref="E68" si="19">IF(ISERROR(D68/C68),"n/a",(D68/C68))</f>
        <v>n/a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0</v>
      </c>
      <c r="C71" s="7">
        <f>C72</f>
        <v>0</v>
      </c>
      <c r="D71" s="7">
        <f t="shared" si="16"/>
        <v>0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0</v>
      </c>
      <c r="C72" s="192">
        <v>0</v>
      </c>
      <c r="D72" s="6">
        <f t="shared" si="16"/>
        <v>0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0</v>
      </c>
      <c r="D73" s="71">
        <f t="shared" si="16"/>
        <v>0</v>
      </c>
      <c r="E73" s="142" t="str">
        <f t="shared" si="17"/>
        <v>n/a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0</v>
      </c>
      <c r="D74" s="7">
        <f t="shared" si="16"/>
        <v>0</v>
      </c>
      <c r="E74" s="144" t="str">
        <f t="shared" si="17"/>
        <v>n/a</v>
      </c>
    </row>
    <row r="75" spans="1:5" hidden="1" x14ac:dyDescent="0.2">
      <c r="A75" s="145" t="s">
        <v>31</v>
      </c>
      <c r="B75" s="260">
        <v>0</v>
      </c>
      <c r="C75" s="260">
        <v>0</v>
      </c>
      <c r="D75" s="261">
        <f t="shared" si="16"/>
        <v>0</v>
      </c>
      <c r="E75" s="262" t="str">
        <f t="shared" si="17"/>
        <v>n/a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0</v>
      </c>
      <c r="C82" s="71">
        <f>(C66+C73)</f>
        <v>0</v>
      </c>
      <c r="D82" s="71">
        <f t="shared" si="16"/>
        <v>0</v>
      </c>
      <c r="E82" s="142" t="str">
        <f t="shared" si="17"/>
        <v>n/a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0</v>
      </c>
      <c r="C85" s="71">
        <f>(C86+C90+C88)</f>
        <v>0</v>
      </c>
      <c r="D85" s="71">
        <f t="shared" ref="D85:D101" si="20">IF(ISERROR(B85-C85),"n/a",B85-C85)</f>
        <v>0</v>
      </c>
      <c r="E85" s="142" t="str">
        <f t="shared" ref="E85:E101" si="21">IF(ISERROR(D85/C85),"n/a",(D85/C85))</f>
        <v>n/a</v>
      </c>
    </row>
    <row r="86" spans="1:5" ht="14.25" hidden="1" customHeight="1" x14ac:dyDescent="0.2">
      <c r="A86" s="143" t="s">
        <v>30</v>
      </c>
      <c r="B86" s="191">
        <f>SUM(B87:B87)</f>
        <v>0</v>
      </c>
      <c r="C86" s="191">
        <f>SUM(C87:C87)</f>
        <v>0</v>
      </c>
      <c r="D86" s="7">
        <f t="shared" si="20"/>
        <v>0</v>
      </c>
      <c r="E86" s="144" t="str">
        <f t="shared" si="21"/>
        <v>n/a</v>
      </c>
    </row>
    <row r="87" spans="1:5" ht="14.25" hidden="1" customHeight="1" x14ac:dyDescent="0.2">
      <c r="A87" s="145" t="s">
        <v>31</v>
      </c>
      <c r="B87" s="260">
        <v>0</v>
      </c>
      <c r="C87" s="260">
        <v>0</v>
      </c>
      <c r="D87" s="261">
        <f t="shared" ref="D87" si="22">IF(ISERROR(B87-C87),"n/a",B87-C87)</f>
        <v>0</v>
      </c>
      <c r="E87" s="262" t="str">
        <f t="shared" ref="E87" si="23">IF(ISERROR(D87/C87),"n/a",(D87/C87))</f>
        <v>n/a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0</v>
      </c>
      <c r="D92" s="71">
        <f t="shared" si="20"/>
        <v>0</v>
      </c>
      <c r="E92" s="142" t="str">
        <f t="shared" si="21"/>
        <v>n/a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0</v>
      </c>
      <c r="D93" s="7">
        <f t="shared" si="20"/>
        <v>0</v>
      </c>
      <c r="E93" s="144" t="str">
        <f t="shared" si="21"/>
        <v>n/a</v>
      </c>
    </row>
    <row r="94" spans="1:5" hidden="1" x14ac:dyDescent="0.2">
      <c r="A94" s="145" t="s">
        <v>31</v>
      </c>
      <c r="B94" s="261">
        <v>0</v>
      </c>
      <c r="C94" s="260">
        <v>0</v>
      </c>
      <c r="D94" s="261">
        <f t="shared" si="20"/>
        <v>0</v>
      </c>
      <c r="E94" s="262" t="str">
        <f t="shared" si="21"/>
        <v>n/a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0</v>
      </c>
      <c r="C101" s="316">
        <f>(C85+C92)</f>
        <v>0</v>
      </c>
      <c r="D101" s="316">
        <f t="shared" si="20"/>
        <v>0</v>
      </c>
      <c r="E101" s="317" t="str">
        <f t="shared" si="21"/>
        <v>n/a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81</v>
      </c>
    </row>
    <row r="153" spans="1:5" x14ac:dyDescent="0.2">
      <c r="A153" s="72" t="s">
        <v>82</v>
      </c>
    </row>
    <row r="154" spans="1:5" x14ac:dyDescent="0.2">
      <c r="A154" s="72" t="s">
        <v>86</v>
      </c>
    </row>
    <row r="155" spans="1:5" x14ac:dyDescent="0.2">
      <c r="A155" s="72" t="s">
        <v>83</v>
      </c>
    </row>
    <row r="156" spans="1:5" x14ac:dyDescent="0.2">
      <c r="A156" s="72" t="s">
        <v>84</v>
      </c>
    </row>
    <row r="157" spans="1:5" x14ac:dyDescent="0.2">
      <c r="A157" s="72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2/20/2024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February 16,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1913</v>
      </c>
      <c r="C10" s="318">
        <f t="shared" ref="C10:M10" si="0">SUM(C43,C74,C105,C136,C167,C198)</f>
        <v>1809</v>
      </c>
      <c r="D10" s="318">
        <f t="shared" si="0"/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45</v>
      </c>
      <c r="C11" s="318">
        <f t="shared" si="1"/>
        <v>47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17296</v>
      </c>
      <c r="C12" s="318">
        <f t="shared" si="1"/>
        <v>17599</v>
      </c>
      <c r="D12" s="318">
        <f t="shared" si="1"/>
        <v>0</v>
      </c>
      <c r="E12" s="318">
        <f t="shared" si="1"/>
        <v>0</v>
      </c>
      <c r="F12" s="318">
        <f t="shared" si="1"/>
        <v>0</v>
      </c>
      <c r="G12" s="318">
        <f t="shared" si="1"/>
        <v>0</v>
      </c>
      <c r="H12" s="318">
        <f t="shared" si="1"/>
        <v>0</v>
      </c>
      <c r="I12" s="318">
        <f t="shared" si="1"/>
        <v>0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60</v>
      </c>
      <c r="C13" s="318">
        <f t="shared" si="1"/>
        <v>73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21202</v>
      </c>
      <c r="C14" s="318">
        <f t="shared" si="1"/>
        <v>20330</v>
      </c>
      <c r="D14" s="318">
        <f t="shared" si="1"/>
        <v>0</v>
      </c>
      <c r="E14" s="318">
        <f t="shared" si="1"/>
        <v>0</v>
      </c>
      <c r="F14" s="318">
        <f t="shared" si="1"/>
        <v>0</v>
      </c>
      <c r="G14" s="318">
        <f t="shared" si="1"/>
        <v>0</v>
      </c>
      <c r="H14" s="318">
        <f t="shared" si="1"/>
        <v>0</v>
      </c>
      <c r="I14" s="318">
        <f t="shared" si="1"/>
        <v>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2782</v>
      </c>
      <c r="C15" s="318">
        <f t="shared" si="1"/>
        <v>2628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5848</v>
      </c>
      <c r="C16" s="318">
        <f t="shared" si="1"/>
        <v>5648</v>
      </c>
      <c r="D16" s="318">
        <f t="shared" si="1"/>
        <v>0</v>
      </c>
      <c r="E16" s="318">
        <f t="shared" si="1"/>
        <v>0</v>
      </c>
      <c r="F16" s="318">
        <f t="shared" si="1"/>
        <v>0</v>
      </c>
      <c r="G16" s="318">
        <f t="shared" si="1"/>
        <v>0</v>
      </c>
      <c r="H16" s="318">
        <f t="shared" si="1"/>
        <v>0</v>
      </c>
      <c r="I16" s="318">
        <f t="shared" si="1"/>
        <v>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1505</v>
      </c>
      <c r="C17" s="318">
        <f t="shared" si="1"/>
        <v>1220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5616</v>
      </c>
      <c r="C18" s="318">
        <f t="shared" si="1"/>
        <v>5745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56266</v>
      </c>
      <c r="C19" s="336">
        <f>SUM(C52,C83,C114,C145,C207)</f>
        <v>55099</v>
      </c>
      <c r="D19" s="336">
        <f t="shared" ref="D19:M19" si="2">SUM(D10:D18)</f>
        <v>1</v>
      </c>
      <c r="E19" s="336">
        <f t="shared" si="2"/>
        <v>0</v>
      </c>
      <c r="F19" s="336">
        <f t="shared" si="2"/>
        <v>1</v>
      </c>
      <c r="G19" s="336">
        <f t="shared" si="2"/>
        <v>0</v>
      </c>
      <c r="H19" s="336">
        <f t="shared" si="2"/>
        <v>1</v>
      </c>
      <c r="I19" s="336">
        <f t="shared" si="2"/>
        <v>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533</v>
      </c>
      <c r="C24" s="318">
        <f t="shared" si="3"/>
        <v>494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24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3270</v>
      </c>
      <c r="C26" s="318">
        <f t="shared" si="5"/>
        <v>3250</v>
      </c>
      <c r="D26" s="318">
        <f t="shared" si="5"/>
        <v>0</v>
      </c>
      <c r="E26" s="318">
        <f t="shared" si="5"/>
        <v>0</v>
      </c>
      <c r="F26" s="318">
        <f t="shared" si="5"/>
        <v>0</v>
      </c>
      <c r="G26" s="318">
        <f t="shared" si="5"/>
        <v>0</v>
      </c>
      <c r="H26" s="318">
        <f t="shared" si="5"/>
        <v>0</v>
      </c>
      <c r="I26" s="318">
        <f t="shared" si="5"/>
        <v>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4344</v>
      </c>
      <c r="C28" s="318">
        <f t="shared" si="7"/>
        <v>4188</v>
      </c>
      <c r="D28" s="318">
        <f t="shared" si="7"/>
        <v>0</v>
      </c>
      <c r="E28" s="318">
        <f t="shared" si="7"/>
        <v>0</v>
      </c>
      <c r="F28" s="318">
        <f t="shared" si="7"/>
        <v>0</v>
      </c>
      <c r="G28" s="318">
        <f t="shared" si="7"/>
        <v>0</v>
      </c>
      <c r="H28" s="318">
        <f t="shared" si="7"/>
        <v>0</v>
      </c>
      <c r="I28" s="318">
        <f t="shared" si="7"/>
        <v>0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693</v>
      </c>
      <c r="C29" s="318">
        <f t="shared" si="8"/>
        <v>680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817</v>
      </c>
      <c r="C30" s="318">
        <f t="shared" si="9"/>
        <v>816</v>
      </c>
      <c r="D30" s="318">
        <f t="shared" si="9"/>
        <v>0</v>
      </c>
      <c r="E30" s="318">
        <f t="shared" si="9"/>
        <v>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178</v>
      </c>
      <c r="C31" s="318">
        <f t="shared" si="10"/>
        <v>184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2190</v>
      </c>
      <c r="C32" s="318">
        <f t="shared" si="11"/>
        <v>2299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12067</v>
      </c>
      <c r="C33" s="336">
        <f t="shared" ref="C33:M33" si="12">SUM(C24:C32)</f>
        <v>11950</v>
      </c>
      <c r="D33" s="336">
        <f t="shared" si="12"/>
        <v>0</v>
      </c>
      <c r="E33" s="336">
        <f t="shared" si="12"/>
        <v>0</v>
      </c>
      <c r="F33" s="336">
        <f t="shared" si="12"/>
        <v>0</v>
      </c>
      <c r="G33" s="336">
        <f t="shared" si="12"/>
        <v>0</v>
      </c>
      <c r="H33" s="336">
        <f t="shared" si="12"/>
        <v>0</v>
      </c>
      <c r="I33" s="336">
        <f t="shared" si="12"/>
        <v>0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68333</v>
      </c>
      <c r="C35" s="334">
        <f t="shared" si="13"/>
        <v>67049</v>
      </c>
      <c r="D35" s="334">
        <f t="shared" si="13"/>
        <v>1</v>
      </c>
      <c r="E35" s="334">
        <f t="shared" si="13"/>
        <v>0</v>
      </c>
      <c r="F35" s="334">
        <f t="shared" si="13"/>
        <v>1</v>
      </c>
      <c r="G35" s="334">
        <f t="shared" si="13"/>
        <v>0</v>
      </c>
      <c r="H35" s="334">
        <f t="shared" si="13"/>
        <v>1</v>
      </c>
      <c r="I35" s="334">
        <f t="shared" si="13"/>
        <v>0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372</v>
      </c>
      <c r="C43" s="318">
        <v>352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5781</v>
      </c>
      <c r="C45" s="318">
        <v>6072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11</v>
      </c>
      <c r="C46" s="318">
        <v>23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4342</v>
      </c>
      <c r="C47" s="318">
        <v>4098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709</v>
      </c>
      <c r="C48" s="318">
        <v>667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1257</v>
      </c>
      <c r="C49" s="318">
        <v>1238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622</v>
      </c>
      <c r="C50" s="318">
        <v>511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1311</v>
      </c>
      <c r="C51" s="318">
        <v>1333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14409</v>
      </c>
      <c r="C52" s="321">
        <f t="shared" ref="C52:M52" si="14">SUM(C43:C51)</f>
        <v>14299</v>
      </c>
      <c r="D52" s="321">
        <f t="shared" si="14"/>
        <v>0</v>
      </c>
      <c r="E52" s="321">
        <f t="shared" si="14"/>
        <v>0</v>
      </c>
      <c r="F52" s="321">
        <f t="shared" si="14"/>
        <v>0</v>
      </c>
      <c r="G52" s="321">
        <f t="shared" si="14"/>
        <v>0</v>
      </c>
      <c r="H52" s="321">
        <f t="shared" si="14"/>
        <v>0</v>
      </c>
      <c r="I52" s="321">
        <f t="shared" si="14"/>
        <v>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101</v>
      </c>
      <c r="C57" s="318">
        <v>95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1061</v>
      </c>
      <c r="C59" s="318">
        <v>1068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823</v>
      </c>
      <c r="C61" s="318">
        <v>748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175</v>
      </c>
      <c r="C62" s="318">
        <v>167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228</v>
      </c>
      <c r="C63" s="318">
        <v>202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60</v>
      </c>
      <c r="C64" s="318">
        <v>68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510</v>
      </c>
      <c r="C65" s="318">
        <v>505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2962</v>
      </c>
      <c r="C66" s="330">
        <f t="shared" ref="C66:M66" si="15">SUM(C57:C65)</f>
        <v>2859</v>
      </c>
      <c r="D66" s="330">
        <f t="shared" si="15"/>
        <v>0</v>
      </c>
      <c r="E66" s="330">
        <f t="shared" si="15"/>
        <v>0</v>
      </c>
      <c r="F66" s="330">
        <f t="shared" si="15"/>
        <v>0</v>
      </c>
      <c r="G66" s="330">
        <f t="shared" si="15"/>
        <v>0</v>
      </c>
      <c r="H66" s="330">
        <f t="shared" si="15"/>
        <v>0</v>
      </c>
      <c r="I66" s="330">
        <f t="shared" si="15"/>
        <v>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17371</v>
      </c>
      <c r="C67" s="332">
        <f t="shared" ref="C67:M67" si="16">SUM(C52,C66)</f>
        <v>17158</v>
      </c>
      <c r="D67" s="332">
        <f t="shared" si="16"/>
        <v>0</v>
      </c>
      <c r="E67" s="332">
        <f t="shared" si="16"/>
        <v>0</v>
      </c>
      <c r="F67" s="332">
        <f t="shared" si="16"/>
        <v>0</v>
      </c>
      <c r="G67" s="332">
        <f t="shared" si="16"/>
        <v>0</v>
      </c>
      <c r="H67" s="332">
        <f t="shared" si="16"/>
        <v>0</v>
      </c>
      <c r="I67" s="332">
        <f t="shared" si="16"/>
        <v>0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1045</v>
      </c>
      <c r="C74" s="318">
        <v>952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27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6157</v>
      </c>
      <c r="C76" s="318">
        <v>6300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27</v>
      </c>
      <c r="C77" s="318">
        <v>28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10422</v>
      </c>
      <c r="C78" s="318">
        <v>10214</v>
      </c>
      <c r="D78" s="318">
        <v>0</v>
      </c>
      <c r="E78" s="318">
        <v>0</v>
      </c>
      <c r="F78" s="318">
        <v>0</v>
      </c>
      <c r="G78" s="318">
        <v>0</v>
      </c>
      <c r="H78" s="318">
        <v>0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1220</v>
      </c>
      <c r="C79" s="318">
        <v>1171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3198</v>
      </c>
      <c r="C80" s="318">
        <v>3159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507</v>
      </c>
      <c r="C81" s="318">
        <v>423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2622</v>
      </c>
      <c r="C82" s="318">
        <v>2692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25226</v>
      </c>
      <c r="C83" s="321">
        <f t="shared" ref="C83:M83" si="17">SUM(C74:C82)</f>
        <v>24966</v>
      </c>
      <c r="D83" s="321">
        <f t="shared" si="17"/>
        <v>0</v>
      </c>
      <c r="E83" s="321">
        <f t="shared" si="17"/>
        <v>0</v>
      </c>
      <c r="F83" s="321">
        <f t="shared" si="17"/>
        <v>0</v>
      </c>
      <c r="G83" s="321">
        <f t="shared" si="17"/>
        <v>0</v>
      </c>
      <c r="H83" s="321">
        <f t="shared" si="17"/>
        <v>0</v>
      </c>
      <c r="I83" s="321">
        <f t="shared" si="17"/>
        <v>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260</v>
      </c>
      <c r="C88" s="318">
        <v>263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16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976</v>
      </c>
      <c r="C90" s="318">
        <v>1021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2052</v>
      </c>
      <c r="C92" s="318">
        <v>2056</v>
      </c>
      <c r="D92" s="318">
        <v>0</v>
      </c>
      <c r="E92" s="318">
        <v>0</v>
      </c>
      <c r="F92" s="318">
        <v>0</v>
      </c>
      <c r="G92" s="318">
        <v>0</v>
      </c>
      <c r="H92" s="318">
        <v>0</v>
      </c>
      <c r="I92" s="318">
        <v>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290</v>
      </c>
      <c r="C93" s="318">
        <v>300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343</v>
      </c>
      <c r="C94" s="318">
        <v>401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67</v>
      </c>
      <c r="C95" s="318">
        <v>62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923</v>
      </c>
      <c r="C96" s="318">
        <v>1024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4934</v>
      </c>
      <c r="C97" s="321">
        <f t="shared" ref="C97:M97" si="18">SUM(C88:C96)</f>
        <v>5150</v>
      </c>
      <c r="D97" s="321">
        <f t="shared" si="18"/>
        <v>0</v>
      </c>
      <c r="E97" s="321">
        <f t="shared" si="18"/>
        <v>0</v>
      </c>
      <c r="F97" s="321">
        <f t="shared" si="18"/>
        <v>0</v>
      </c>
      <c r="G97" s="321">
        <f t="shared" si="18"/>
        <v>0</v>
      </c>
      <c r="H97" s="321">
        <f t="shared" si="18"/>
        <v>0</v>
      </c>
      <c r="I97" s="321">
        <f t="shared" si="18"/>
        <v>0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30160</v>
      </c>
      <c r="C98" s="334">
        <f t="shared" ref="C98:M98" si="19">SUM(C83,C97)</f>
        <v>30116</v>
      </c>
      <c r="D98" s="334">
        <f t="shared" si="19"/>
        <v>0</v>
      </c>
      <c r="E98" s="334">
        <f t="shared" si="19"/>
        <v>0</v>
      </c>
      <c r="F98" s="334">
        <f t="shared" si="19"/>
        <v>0</v>
      </c>
      <c r="G98" s="334">
        <f t="shared" si="19"/>
        <v>0</v>
      </c>
      <c r="H98" s="334">
        <f t="shared" si="19"/>
        <v>0</v>
      </c>
      <c r="I98" s="334">
        <f t="shared" si="19"/>
        <v>0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440</v>
      </c>
      <c r="C105" s="318">
        <v>462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5100</v>
      </c>
      <c r="C107" s="318">
        <v>4984</v>
      </c>
      <c r="D107" s="318">
        <v>0</v>
      </c>
      <c r="E107" s="318">
        <v>0</v>
      </c>
      <c r="F107" s="318">
        <v>0</v>
      </c>
      <c r="G107" s="318">
        <v>0</v>
      </c>
      <c r="H107" s="318">
        <v>0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5690</v>
      </c>
      <c r="C109" s="318">
        <v>5182</v>
      </c>
      <c r="D109" s="318">
        <v>0</v>
      </c>
      <c r="E109" s="318">
        <v>0</v>
      </c>
      <c r="F109" s="318">
        <v>0</v>
      </c>
      <c r="G109" s="318">
        <v>0</v>
      </c>
      <c r="H109" s="318">
        <v>0</v>
      </c>
      <c r="I109" s="318">
        <v>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797</v>
      </c>
      <c r="C110" s="318">
        <v>747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1293</v>
      </c>
      <c r="C111" s="318">
        <v>1129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358</v>
      </c>
      <c r="C112" s="318">
        <v>274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1585</v>
      </c>
      <c r="C113" s="318">
        <v>1606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15290</v>
      </c>
      <c r="C114" s="321">
        <f t="shared" ref="C114:M114" si="20">SUM(C105:C113)</f>
        <v>14416</v>
      </c>
      <c r="D114" s="321">
        <f t="shared" si="20"/>
        <v>0</v>
      </c>
      <c r="E114" s="321">
        <f t="shared" si="20"/>
        <v>0</v>
      </c>
      <c r="F114" s="321">
        <f t="shared" si="20"/>
        <v>0</v>
      </c>
      <c r="G114" s="321">
        <f t="shared" si="20"/>
        <v>0</v>
      </c>
      <c r="H114" s="321">
        <f t="shared" si="20"/>
        <v>0</v>
      </c>
      <c r="I114" s="321">
        <f t="shared" si="20"/>
        <v>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64</v>
      </c>
      <c r="C119" s="318">
        <v>58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576</v>
      </c>
      <c r="C121" s="318">
        <v>541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630</v>
      </c>
      <c r="C123" s="318">
        <v>683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111</v>
      </c>
      <c r="C124" s="318">
        <v>97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88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30</v>
      </c>
      <c r="C126" s="318">
        <v>24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422</v>
      </c>
      <c r="C127" s="318">
        <v>448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1938</v>
      </c>
      <c r="C128" s="321">
        <f t="shared" si="21"/>
        <v>1944</v>
      </c>
      <c r="D128" s="321">
        <f t="shared" si="21"/>
        <v>0</v>
      </c>
      <c r="E128" s="321">
        <f t="shared" si="21"/>
        <v>0</v>
      </c>
      <c r="F128" s="321">
        <f t="shared" si="21"/>
        <v>0</v>
      </c>
      <c r="G128" s="321">
        <f t="shared" si="21"/>
        <v>0</v>
      </c>
      <c r="H128" s="321">
        <f t="shared" si="21"/>
        <v>0</v>
      </c>
      <c r="I128" s="321">
        <f t="shared" si="21"/>
        <v>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17228</v>
      </c>
      <c r="C129" s="334">
        <f t="shared" ref="C129:M129" si="22">SUM(C114,C128)</f>
        <v>16360</v>
      </c>
      <c r="D129" s="334">
        <f t="shared" si="22"/>
        <v>0</v>
      </c>
      <c r="E129" s="334">
        <f t="shared" si="22"/>
        <v>0</v>
      </c>
      <c r="F129" s="334">
        <f t="shared" si="22"/>
        <v>0</v>
      </c>
      <c r="G129" s="334">
        <f t="shared" si="22"/>
        <v>0</v>
      </c>
      <c r="H129" s="334">
        <f t="shared" si="22"/>
        <v>0</v>
      </c>
      <c r="I129" s="334">
        <f t="shared" si="22"/>
        <v>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163</v>
      </c>
      <c r="C138" s="318">
        <v>133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608</v>
      </c>
      <c r="C140" s="318">
        <v>677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34</v>
      </c>
      <c r="C141" s="318">
        <v>27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88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8</v>
      </c>
      <c r="C143" s="318">
        <v>9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68</v>
      </c>
      <c r="C144" s="318">
        <v>81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997</v>
      </c>
      <c r="C145" s="321">
        <f t="shared" ref="C145:M145" si="23">SUM(C136:C144)</f>
        <v>1046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6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24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107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14</v>
      </c>
      <c r="C155" s="318">
        <v>10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28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204</v>
      </c>
      <c r="C159" s="321">
        <f t="shared" si="24"/>
        <v>185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1201</v>
      </c>
      <c r="C160" s="334">
        <f t="shared" ref="C160:M160" si="25">SUM(C145,C159)</f>
        <v>1231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93</v>
      </c>
      <c r="C181" s="318">
        <v>68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595</v>
      </c>
      <c r="C183" s="318">
        <v>564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700</v>
      </c>
      <c r="C185" s="318">
        <v>561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96</v>
      </c>
      <c r="C186" s="318">
        <v>100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134</v>
      </c>
      <c r="C187" s="318">
        <v>115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18</v>
      </c>
      <c r="C188" s="318">
        <v>27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287</v>
      </c>
      <c r="C189" s="318">
        <v>277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1931</v>
      </c>
      <c r="C190" s="353">
        <f t="shared" ref="C190:M190" si="28">SUM(C181:C189)</f>
        <v>1715</v>
      </c>
      <c r="D190" s="353">
        <f t="shared" si="28"/>
        <v>0</v>
      </c>
      <c r="E190" s="353">
        <f t="shared" si="28"/>
        <v>0</v>
      </c>
      <c r="F190" s="353">
        <f t="shared" si="28"/>
        <v>0</v>
      </c>
      <c r="G190" s="353">
        <f t="shared" si="28"/>
        <v>0</v>
      </c>
      <c r="H190" s="353">
        <f t="shared" si="28"/>
        <v>0</v>
      </c>
      <c r="I190" s="353">
        <f t="shared" si="28"/>
        <v>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1932</v>
      </c>
      <c r="C191" s="334">
        <f t="shared" ref="C191:M191" si="29">SUM(C176,C190)</f>
        <v>1715</v>
      </c>
      <c r="D191" s="334">
        <f t="shared" si="29"/>
        <v>1</v>
      </c>
      <c r="E191" s="334">
        <f t="shared" si="29"/>
        <v>0</v>
      </c>
      <c r="F191" s="334">
        <f t="shared" si="29"/>
        <v>1</v>
      </c>
      <c r="G191" s="334">
        <f t="shared" si="29"/>
        <v>0</v>
      </c>
      <c r="H191" s="334">
        <f t="shared" si="29"/>
        <v>1</v>
      </c>
      <c r="I191" s="334">
        <f t="shared" si="29"/>
        <v>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16</v>
      </c>
      <c r="C198" s="318">
        <v>15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95</v>
      </c>
      <c r="C200" s="318">
        <v>110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140</v>
      </c>
      <c r="C202" s="318">
        <v>159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22</v>
      </c>
      <c r="C203" s="318">
        <v>16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10</v>
      </c>
      <c r="C205" s="318">
        <v>3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30</v>
      </c>
      <c r="C206" s="318">
        <v>33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344</v>
      </c>
      <c r="C207" s="321">
        <f t="shared" ref="C207:M207" si="30">SUM(C198:C206)</f>
        <v>372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7</v>
      </c>
      <c r="C212" s="318">
        <v>4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32</v>
      </c>
      <c r="C216" s="318">
        <v>33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4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15</v>
      </c>
      <c r="C220" s="318">
        <v>17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97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442</v>
      </c>
      <c r="C222" s="334">
        <f t="shared" ref="C222:M222" si="32">SUM(C207,C221)</f>
        <v>469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2/20/2024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Fall 2024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Friday, February 16, 2024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69" t="s">
        <v>23</v>
      </c>
      <c r="E7" s="371" t="s">
        <v>24</v>
      </c>
      <c r="F7" s="32" t="str">
        <f>B7</f>
        <v>Fall 2024</v>
      </c>
      <c r="G7" s="34" t="str">
        <f>C7</f>
        <v>Fall 2023</v>
      </c>
      <c r="H7" s="373" t="s">
        <v>23</v>
      </c>
      <c r="I7" s="375" t="s">
        <v>24</v>
      </c>
      <c r="J7" s="36" t="str">
        <f>B7</f>
        <v>Fall 2024</v>
      </c>
      <c r="K7" s="38" t="str">
        <f>G7</f>
        <v>Fall 2023</v>
      </c>
      <c r="L7" s="385" t="s">
        <v>23</v>
      </c>
      <c r="M7" s="387" t="s">
        <v>24</v>
      </c>
      <c r="N7" s="40" t="str">
        <f>B7</f>
        <v>Fall 2024</v>
      </c>
      <c r="O7" s="42" t="str">
        <f>B7</f>
        <v>Fall 2024</v>
      </c>
      <c r="P7" s="365" t="s">
        <v>23</v>
      </c>
      <c r="Q7" s="367" t="s">
        <v>24</v>
      </c>
      <c r="R7" s="117" t="str">
        <f>B7</f>
        <v>Fall 2024</v>
      </c>
      <c r="S7" s="118" t="str">
        <f>C7</f>
        <v>Fall 2023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2/16/24</v>
      </c>
      <c r="C8" s="31" t="str">
        <f>Summary!C7</f>
        <v>as of 2/16/23</v>
      </c>
      <c r="D8" s="370"/>
      <c r="E8" s="372"/>
      <c r="F8" s="33" t="str">
        <f>B8</f>
        <v>as of 2/16/24</v>
      </c>
      <c r="G8" s="35" t="str">
        <f>C8</f>
        <v>as of 2/16/23</v>
      </c>
      <c r="H8" s="374"/>
      <c r="I8" s="376"/>
      <c r="J8" s="37" t="str">
        <f>F8</f>
        <v>as of 2/16/24</v>
      </c>
      <c r="K8" s="39" t="str">
        <f>G8</f>
        <v>as of 2/16/23</v>
      </c>
      <c r="L8" s="386"/>
      <c r="M8" s="388"/>
      <c r="N8" s="41" t="str">
        <f>J8</f>
        <v>as of 2/16/24</v>
      </c>
      <c r="O8" s="43" t="str">
        <f>K8</f>
        <v>as of 2/16/23</v>
      </c>
      <c r="P8" s="366"/>
      <c r="Q8" s="368"/>
      <c r="R8" s="119" t="str">
        <f>N8</f>
        <v>as of 2/16/24</v>
      </c>
      <c r="S8" s="120" t="str">
        <f>O8</f>
        <v>as of 2/16/23</v>
      </c>
      <c r="T8" s="382"/>
      <c r="U8" s="384"/>
    </row>
    <row r="9" spans="1:22" s="69" customFormat="1" ht="15.75" thickBot="1" x14ac:dyDescent="0.25">
      <c r="A9" s="193" t="s">
        <v>28</v>
      </c>
      <c r="B9" s="44">
        <f>B26+B74+B42+B10+B58+B90</f>
        <v>69479</v>
      </c>
      <c r="C9" s="44">
        <f>C26+C74+C42+C10+C58+C90</f>
        <v>68411</v>
      </c>
      <c r="D9" s="44">
        <f t="shared" ref="D9" si="0">IF(ISERROR(B9-C9),"n/a",B9-C9)</f>
        <v>1068</v>
      </c>
      <c r="E9" s="45">
        <f t="shared" ref="E9" si="1">IF(ISERROR(D9/C9),"n/a",(D9/C9))</f>
        <v>1.5611524462440251E-2</v>
      </c>
      <c r="F9" s="48">
        <f>F26+F74+F42+F10+F58+F90</f>
        <v>1</v>
      </c>
      <c r="G9" s="48">
        <f>G26+G74+G42+G10+G58+G90</f>
        <v>0</v>
      </c>
      <c r="H9" s="345">
        <f>IF(ISERROR(F9-G9),"n/a",F9-G9)</f>
        <v>1</v>
      </c>
      <c r="I9" s="49" t="str">
        <f t="shared" ref="I9" si="2">IF(ISERROR(H9/G9),"n/a",(H9/G9))</f>
        <v>n/a</v>
      </c>
      <c r="J9" s="46">
        <f>J26+J74+J42+J10+J58+J90</f>
        <v>1</v>
      </c>
      <c r="K9" s="46">
        <f>K26+K74+K42+K10+K58+K90</f>
        <v>0</v>
      </c>
      <c r="L9" s="47">
        <f t="shared" ref="L9" si="3">IF(ISERROR(J9-K9),"n/a",J9-K9)</f>
        <v>1</v>
      </c>
      <c r="M9" s="50" t="str">
        <f t="shared" ref="M9" si="4">IF(ISERROR(L9/K9),"n/a",(L9/K9))</f>
        <v>n/a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17371</v>
      </c>
      <c r="C10" s="54">
        <f>C11+C18</f>
        <v>17158</v>
      </c>
      <c r="D10" s="55">
        <f t="shared" ref="D10:D25" si="9">IF(ISERROR(B10-C10),"n/a",B10-C10)</f>
        <v>213</v>
      </c>
      <c r="E10" s="56">
        <f t="shared" ref="E10:E25" si="10">IF(ISERROR(D10/C10),"n/a",(D10/C10))</f>
        <v>1.2414034269728407E-2</v>
      </c>
      <c r="F10" s="57">
        <f>F11+F18</f>
        <v>0</v>
      </c>
      <c r="G10" s="58">
        <f>G11+G18</f>
        <v>0</v>
      </c>
      <c r="H10" s="59">
        <f t="shared" ref="H10:H24" si="11">IF(ISERROR(F10-G10),"n/a",F10-G10)</f>
        <v>0</v>
      </c>
      <c r="I10" s="60" t="str">
        <f t="shared" ref="I10:I25" si="12">IF(ISERROR(H10/G10),"n/a",(H10/G10))</f>
        <v>n/a</v>
      </c>
      <c r="J10" s="61">
        <f>J11+J18</f>
        <v>0</v>
      </c>
      <c r="K10" s="62">
        <f>K11+K18</f>
        <v>0</v>
      </c>
      <c r="L10" s="63">
        <f t="shared" ref="L10:L24" si="13">IF(ISERROR(J10-K10),"n/a",J10-K10)</f>
        <v>0</v>
      </c>
      <c r="M10" s="64" t="str">
        <f t="shared" ref="M10:M25" si="14">IF(ISERROR(L10/K10),"n/a",(L10/K10))</f>
        <v>n/a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14409</v>
      </c>
      <c r="C11" s="54">
        <f>C12+C14+C16</f>
        <v>14299</v>
      </c>
      <c r="D11" s="55">
        <f t="shared" si="9"/>
        <v>110</v>
      </c>
      <c r="E11" s="56">
        <f t="shared" si="10"/>
        <v>7.6928456535422058E-3</v>
      </c>
      <c r="F11" s="57">
        <f>F12+F16+F14</f>
        <v>0</v>
      </c>
      <c r="G11" s="58">
        <f>G12+G16+G14</f>
        <v>0</v>
      </c>
      <c r="H11" s="59">
        <f t="shared" si="11"/>
        <v>0</v>
      </c>
      <c r="I11" s="60" t="str">
        <f t="shared" si="12"/>
        <v>n/a</v>
      </c>
      <c r="J11" s="61">
        <f>J12+J16+J14</f>
        <v>0</v>
      </c>
      <c r="K11" s="62">
        <f>K12+K16+K14</f>
        <v>0</v>
      </c>
      <c r="L11" s="63">
        <f t="shared" si="13"/>
        <v>0</v>
      </c>
      <c r="M11" s="64" t="str">
        <f t="shared" si="14"/>
        <v>n/a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12448</v>
      </c>
      <c r="C12" s="94">
        <f>C13</f>
        <v>12401</v>
      </c>
      <c r="D12" s="95">
        <f t="shared" ref="D12:D15" si="19">IF(ISERROR(B12-C12),"n/a",B12-C12)</f>
        <v>47</v>
      </c>
      <c r="E12" s="96">
        <f t="shared" ref="E12:E15" si="20">IF(ISERROR(D12/C12),"n/a",(D12/C12))</f>
        <v>3.7900169341182162E-3</v>
      </c>
      <c r="F12" s="175">
        <f>F13</f>
        <v>0</v>
      </c>
      <c r="G12" s="176">
        <f>G13</f>
        <v>0</v>
      </c>
      <c r="H12" s="97">
        <f t="shared" ref="H12:H15" si="21">IF(ISERROR(F12-G12),"n/a",F12-G12)</f>
        <v>0</v>
      </c>
      <c r="I12" s="98" t="str">
        <f t="shared" ref="I12:I15" si="22">IF(ISERROR(H12/G12),"n/a",(H12/G12))</f>
        <v>n/a</v>
      </c>
      <c r="J12" s="177">
        <f>J13</f>
        <v>0</v>
      </c>
      <c r="K12" s="178">
        <f>K13</f>
        <v>0</v>
      </c>
      <c r="L12" s="99">
        <f t="shared" ref="L12:L15" si="23">IF(ISERROR(J12-K12),"n/a",J12-K12)</f>
        <v>0</v>
      </c>
      <c r="M12" s="100" t="str">
        <f t="shared" ref="M12:M15" si="24">IF(ISERROR(L12/K12),"n/a",(L12/K12))</f>
        <v>n/a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12448</v>
      </c>
      <c r="C13" s="291">
        <v>12401</v>
      </c>
      <c r="D13" s="106">
        <f t="shared" si="19"/>
        <v>47</v>
      </c>
      <c r="E13" s="300">
        <f t="shared" si="20"/>
        <v>3.7900169341182162E-3</v>
      </c>
      <c r="F13" s="292">
        <v>0</v>
      </c>
      <c r="G13" s="293">
        <v>0</v>
      </c>
      <c r="H13" s="110">
        <f t="shared" si="21"/>
        <v>0</v>
      </c>
      <c r="I13" s="111" t="str">
        <f t="shared" si="22"/>
        <v>n/a</v>
      </c>
      <c r="J13" s="294">
        <v>0</v>
      </c>
      <c r="K13" s="295">
        <v>0</v>
      </c>
      <c r="L13" s="114">
        <f t="shared" si="23"/>
        <v>0</v>
      </c>
      <c r="M13" s="115" t="str">
        <f t="shared" si="24"/>
        <v>n/a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1262</v>
      </c>
      <c r="C14" s="94">
        <f>C15</f>
        <v>1231</v>
      </c>
      <c r="D14" s="95">
        <f t="shared" si="19"/>
        <v>31</v>
      </c>
      <c r="E14" s="96">
        <f t="shared" si="20"/>
        <v>2.5182778229082048E-2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1262</v>
      </c>
      <c r="C15" s="105">
        <v>1231</v>
      </c>
      <c r="D15" s="106">
        <f t="shared" si="19"/>
        <v>31</v>
      </c>
      <c r="E15" s="107">
        <f t="shared" si="20"/>
        <v>2.5182778229082048E-2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699</v>
      </c>
      <c r="C16" s="94">
        <f>C17</f>
        <v>667</v>
      </c>
      <c r="D16" s="95">
        <f t="shared" si="9"/>
        <v>32</v>
      </c>
      <c r="E16" s="96">
        <f t="shared" si="10"/>
        <v>4.7976011994002997E-2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699</v>
      </c>
      <c r="C17" s="105">
        <v>667</v>
      </c>
      <c r="D17" s="106">
        <f t="shared" si="9"/>
        <v>32</v>
      </c>
      <c r="E17" s="107">
        <f t="shared" si="10"/>
        <v>4.7976011994002997E-2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2962</v>
      </c>
      <c r="C18" s="54">
        <f>C19+C22+C24</f>
        <v>2859</v>
      </c>
      <c r="D18" s="55">
        <f t="shared" si="9"/>
        <v>103</v>
      </c>
      <c r="E18" s="56">
        <f t="shared" si="10"/>
        <v>3.6026582721231201E-2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2691</v>
      </c>
      <c r="C19" s="238">
        <f>SUM(C20:C21)</f>
        <v>2606</v>
      </c>
      <c r="D19" s="227">
        <f t="shared" si="9"/>
        <v>85</v>
      </c>
      <c r="E19" s="228">
        <f t="shared" si="10"/>
        <v>3.2617037605525707E-2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2691</v>
      </c>
      <c r="C20" s="105">
        <v>2606</v>
      </c>
      <c r="D20" s="183">
        <f t="shared" si="9"/>
        <v>85</v>
      </c>
      <c r="E20" s="247">
        <f t="shared" si="10"/>
        <v>3.2617037605525707E-2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224</v>
      </c>
      <c r="C22" s="94">
        <f>C23</f>
        <v>197</v>
      </c>
      <c r="D22" s="95">
        <f>IF(ISERROR(B22-C22),"n/a",B22-C22)</f>
        <v>27</v>
      </c>
      <c r="E22" s="96">
        <f>IF(ISERROR(D22/C22),"n/a",(D22/C22))</f>
        <v>0.13705583756345177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224</v>
      </c>
      <c r="C23" s="105">
        <v>197</v>
      </c>
      <c r="D23" s="95">
        <f>IF(ISERROR(B23-C23),"n/a",B23-C23)</f>
        <v>27</v>
      </c>
      <c r="E23" s="107">
        <f>IF(ISERROR(D23/C23),"n/a",(D23/C23))</f>
        <v>0.13705583756345177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47</v>
      </c>
      <c r="C24" s="94">
        <f>C25</f>
        <v>56</v>
      </c>
      <c r="D24" s="209">
        <f t="shared" si="9"/>
        <v>-9</v>
      </c>
      <c r="E24" s="96">
        <f t="shared" si="10"/>
        <v>-0.16071428571428573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47</v>
      </c>
      <c r="C25" s="105">
        <v>56</v>
      </c>
      <c r="D25" s="106">
        <f t="shared" si="9"/>
        <v>-9</v>
      </c>
      <c r="E25" s="107">
        <f t="shared" si="10"/>
        <v>-0.16071428571428573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30160</v>
      </c>
      <c r="C26" s="54">
        <f>C27+C34</f>
        <v>30116</v>
      </c>
      <c r="D26" s="55">
        <f t="shared" ref="D26:D33" si="33">IF(ISERROR(B26-C26),"n/a",B26-C26)</f>
        <v>44</v>
      </c>
      <c r="E26" s="56">
        <f t="shared" ref="E26:E33" si="34">IF(ISERROR(D26/C26),"n/a",(D26/C26))</f>
        <v>1.461017399389029E-3</v>
      </c>
      <c r="F26" s="57">
        <f>F27+F34</f>
        <v>0</v>
      </c>
      <c r="G26" s="58">
        <f>G27+G34</f>
        <v>0</v>
      </c>
      <c r="H26" s="59">
        <f t="shared" ref="H26:H33" si="35">IF(ISERROR(F26-G26),"n/a",F26-G26)</f>
        <v>0</v>
      </c>
      <c r="I26" s="60" t="str">
        <f t="shared" ref="I26:I33" si="36">IF(ISERROR(H26/G26),"n/a",(H26/G26))</f>
        <v>n/a</v>
      </c>
      <c r="J26" s="61">
        <f>J27+J34</f>
        <v>0</v>
      </c>
      <c r="K26" s="62">
        <f>K27+K34</f>
        <v>0</v>
      </c>
      <c r="L26" s="63">
        <f t="shared" ref="L26:L33" si="37">IF(ISERROR(J26-K26),"n/a",J26-K26)</f>
        <v>0</v>
      </c>
      <c r="M26" s="64" t="str">
        <f t="shared" ref="M26:M33" si="38">IF(ISERROR(L26/K26),"n/a",(L26/K26))</f>
        <v>n/a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25226</v>
      </c>
      <c r="C27" s="54">
        <f>C28+C32+C30</f>
        <v>24966</v>
      </c>
      <c r="D27" s="55">
        <f t="shared" si="33"/>
        <v>260</v>
      </c>
      <c r="E27" s="56">
        <f t="shared" si="34"/>
        <v>1.0414163262036369E-2</v>
      </c>
      <c r="F27" s="57">
        <f>F28+F32+F30</f>
        <v>0</v>
      </c>
      <c r="G27" s="58">
        <f>G28+G32+G30</f>
        <v>0</v>
      </c>
      <c r="H27" s="59">
        <f t="shared" si="35"/>
        <v>0</v>
      </c>
      <c r="I27" s="60" t="str">
        <f t="shared" si="36"/>
        <v>n/a</v>
      </c>
      <c r="J27" s="61">
        <f>J28+J32+J30</f>
        <v>0</v>
      </c>
      <c r="K27" s="62">
        <f>K28+K32+K30</f>
        <v>0</v>
      </c>
      <c r="L27" s="63">
        <f t="shared" si="37"/>
        <v>0</v>
      </c>
      <c r="M27" s="64" t="str">
        <f t="shared" si="38"/>
        <v>n/a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20732</v>
      </c>
      <c r="C28" s="94">
        <f>C29</f>
        <v>20536</v>
      </c>
      <c r="D28" s="95">
        <f t="shared" ref="D28" si="43">IF(ISERROR(B28-C28),"n/a",B28-C28)</f>
        <v>196</v>
      </c>
      <c r="E28" s="96">
        <f t="shared" ref="E28" si="44">IF(ISERROR(D28/C28),"n/a",(D28/C28))</f>
        <v>9.5442150370081812E-3</v>
      </c>
      <c r="F28" s="175">
        <f>F29</f>
        <v>0</v>
      </c>
      <c r="G28" s="176">
        <f>G29</f>
        <v>0</v>
      </c>
      <c r="H28" s="97">
        <f t="shared" ref="H28" si="45">IF(ISERROR(F28-G28),"n/a",F28-G28)</f>
        <v>0</v>
      </c>
      <c r="I28" s="98" t="str">
        <f t="shared" ref="I28" si="46">IF(ISERROR(H28/G28),"n/a",(H28/G28))</f>
        <v>n/a</v>
      </c>
      <c r="J28" s="177">
        <f>J29</f>
        <v>0</v>
      </c>
      <c r="K28" s="178">
        <f>K29</f>
        <v>0</v>
      </c>
      <c r="L28" s="99">
        <f t="shared" ref="L28" si="47">IF(ISERROR(J28-K28),"n/a",J28-K28)</f>
        <v>0</v>
      </c>
      <c r="M28" s="100" t="str">
        <f t="shared" ref="M28" si="48">IF(ISERROR(L28/K28),"n/a",(L28/K28))</f>
        <v>n/a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20732</v>
      </c>
      <c r="C29" s="249">
        <v>20536</v>
      </c>
      <c r="D29" s="250">
        <f t="shared" ref="D29" si="53">IF(ISERROR(B29-C29),"n/a",B29-C29)</f>
        <v>196</v>
      </c>
      <c r="E29" s="251">
        <f t="shared" ref="E29" si="54">IF(ISERROR(D29/C29),"n/a",(D29/C29))</f>
        <v>9.5442150370081812E-3</v>
      </c>
      <c r="F29" s="252">
        <v>0</v>
      </c>
      <c r="G29" s="253">
        <v>0</v>
      </c>
      <c r="H29" s="254">
        <f t="shared" ref="H29" si="55">IF(ISERROR(F29-G29),"n/a",F29-G29)</f>
        <v>0</v>
      </c>
      <c r="I29" s="255" t="str">
        <f t="shared" ref="I29" si="56">IF(ISERROR(H29/G29),"n/a",(H29/G29))</f>
        <v>n/a</v>
      </c>
      <c r="J29" s="256">
        <v>0</v>
      </c>
      <c r="K29" s="257">
        <v>0</v>
      </c>
      <c r="L29" s="258">
        <f t="shared" ref="L29" si="57">IF(ISERROR(J29-K29),"n/a",J29-K29)</f>
        <v>0</v>
      </c>
      <c r="M29" s="259" t="str">
        <f t="shared" ref="M29" si="58">IF(ISERROR(L29/K29),"n/a",(L29/K29))</f>
        <v>n/a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3193</v>
      </c>
      <c r="C30" s="94">
        <f>C31</f>
        <v>3149</v>
      </c>
      <c r="D30" s="95">
        <f t="shared" si="33"/>
        <v>44</v>
      </c>
      <c r="E30" s="96">
        <f t="shared" si="34"/>
        <v>1.3972689742775483E-2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3193</v>
      </c>
      <c r="C31" s="105">
        <v>3149</v>
      </c>
      <c r="D31" s="106">
        <f t="shared" si="33"/>
        <v>44</v>
      </c>
      <c r="E31" s="107">
        <f t="shared" si="34"/>
        <v>1.3972689742775483E-2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1301</v>
      </c>
      <c r="C32" s="94">
        <f>C33</f>
        <v>1281</v>
      </c>
      <c r="D32" s="95">
        <f t="shared" si="33"/>
        <v>20</v>
      </c>
      <c r="E32" s="96">
        <f t="shared" si="34"/>
        <v>1.56128024980484E-2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1301</v>
      </c>
      <c r="C33" s="105">
        <v>1281</v>
      </c>
      <c r="D33" s="106">
        <f t="shared" si="33"/>
        <v>20</v>
      </c>
      <c r="E33" s="107">
        <f t="shared" si="34"/>
        <v>1.56128024980484E-2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4934</v>
      </c>
      <c r="C34" s="54">
        <f>C35+C40+C38</f>
        <v>5150</v>
      </c>
      <c r="D34" s="55">
        <f t="shared" ref="D34" si="63">IF(ISERROR(B34-C34),"n/a",B34-C34)</f>
        <v>-216</v>
      </c>
      <c r="E34" s="56">
        <f t="shared" ref="E34" si="64">IF(ISERROR(D34/C34),"n/a",(D34/C34))</f>
        <v>-4.1941747572815533E-2</v>
      </c>
      <c r="F34" s="57">
        <f>F35+F40+F38</f>
        <v>0</v>
      </c>
      <c r="G34" s="58">
        <f>G35+G40+G38</f>
        <v>0</v>
      </c>
      <c r="H34" s="59">
        <f t="shared" ref="H34" si="65">IF(ISERROR(F34-G34),"n/a",F34-G34)</f>
        <v>0</v>
      </c>
      <c r="I34" s="60" t="str">
        <f t="shared" ref="I34" si="66">IF(ISERROR(H34/G34),"n/a",(H34/G34))</f>
        <v>n/a</v>
      </c>
      <c r="J34" s="61">
        <f>J35+J40+J38</f>
        <v>0</v>
      </c>
      <c r="K34" s="62">
        <f>K35+K40+K38</f>
        <v>0</v>
      </c>
      <c r="L34" s="63">
        <f t="shared" ref="L34" si="67">IF(ISERROR(J34-K34),"n/a",J34-K34)</f>
        <v>0</v>
      </c>
      <c r="M34" s="64" t="str">
        <f t="shared" ref="M34" si="68">IF(ISERROR(L34/K34),"n/a",(L34/K34))</f>
        <v>n/a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4509</v>
      </c>
      <c r="C35" s="226">
        <f>SUM(C36:C37)</f>
        <v>4643</v>
      </c>
      <c r="D35" s="227">
        <f t="shared" ref="D35:D41" si="73">IF(ISERROR(B35-C35),"n/a",B35-C35)</f>
        <v>-134</v>
      </c>
      <c r="E35" s="228">
        <f t="shared" ref="E35:E41" si="74">IF(ISERROR(D35/C35),"n/a",(D35/C35))</f>
        <v>-2.8860650441524877E-2</v>
      </c>
      <c r="F35" s="229">
        <f>SUM(F36:F37)</f>
        <v>0</v>
      </c>
      <c r="G35" s="230">
        <f>SUM(G36:G37)</f>
        <v>0</v>
      </c>
      <c r="H35" s="231">
        <f t="shared" ref="H35:H41" si="75">IF(ISERROR(F35-G35),"n/a",F35-G35)</f>
        <v>0</v>
      </c>
      <c r="I35" s="232" t="str">
        <f t="shared" ref="I35:I41" si="76">IF(ISERROR(H35/G35),"n/a",(H35/G35))</f>
        <v>n/a</v>
      </c>
      <c r="J35" s="233">
        <f>SUM(J36:J37)</f>
        <v>0</v>
      </c>
      <c r="K35" s="234">
        <f>SUM(K36:K37)</f>
        <v>0</v>
      </c>
      <c r="L35" s="235">
        <f t="shared" ref="L35:L40" si="77">IF(ISERROR(J35-K35),"n/a",J35-K35)</f>
        <v>0</v>
      </c>
      <c r="M35" s="236" t="str">
        <f t="shared" ref="M35:M41" si="78">IF(ISERROR(L35/K35),"n/a",(L35/K35))</f>
        <v>n/a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4509</v>
      </c>
      <c r="C36" s="249">
        <v>4643</v>
      </c>
      <c r="D36" s="183">
        <f t="shared" si="73"/>
        <v>-134</v>
      </c>
      <c r="E36" s="247">
        <f t="shared" si="74"/>
        <v>-2.8860650441524877E-2</v>
      </c>
      <c r="F36" s="252">
        <v>0</v>
      </c>
      <c r="G36" s="253">
        <v>0</v>
      </c>
      <c r="H36" s="254">
        <f>IF(ISERROR(F36-G36),"n/a",F36-G36)</f>
        <v>0</v>
      </c>
      <c r="I36" s="255" t="str">
        <f>IF(ISERROR(H36/G36),"n/a",(H36/G36))</f>
        <v>n/a</v>
      </c>
      <c r="J36" s="256">
        <v>0</v>
      </c>
      <c r="K36" s="257">
        <v>0</v>
      </c>
      <c r="L36" s="258">
        <f>IF(ISERROR(J36-K36),"n/a",J36-K36)</f>
        <v>0</v>
      </c>
      <c r="M36" s="259" t="str">
        <f>IF(ISERROR(L36/K36),"n/a",(L36/K36))</f>
        <v>n/a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340</v>
      </c>
      <c r="C38" s="94">
        <f>C39</f>
        <v>393</v>
      </c>
      <c r="D38" s="95">
        <f>IF(ISERROR(B38-C38),"n/a",B38-C38)</f>
        <v>-53</v>
      </c>
      <c r="E38" s="96">
        <f>IF(ISERROR(D38/C38),"n/a",(D38/C38))</f>
        <v>-0.13486005089058525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340</v>
      </c>
      <c r="C39" s="105">
        <v>393</v>
      </c>
      <c r="D39" s="106">
        <f>IF(ISERROR(B39-C39),"n/a",B39-C39)</f>
        <v>-53</v>
      </c>
      <c r="E39" s="107">
        <f>IF(ISERROR(D39/C39),"n/a",(D39/C39))</f>
        <v>-0.13486005089058525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85</v>
      </c>
      <c r="C40" s="94">
        <f>C41</f>
        <v>114</v>
      </c>
      <c r="D40" s="95">
        <f t="shared" si="73"/>
        <v>-29</v>
      </c>
      <c r="E40" s="96">
        <f t="shared" si="74"/>
        <v>-0.25438596491228072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85</v>
      </c>
      <c r="C41" s="105">
        <v>114</v>
      </c>
      <c r="D41" s="106">
        <f t="shared" si="73"/>
        <v>-29</v>
      </c>
      <c r="E41" s="107">
        <f t="shared" si="74"/>
        <v>-0.25438596491228072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17228</v>
      </c>
      <c r="C42" s="54">
        <f>C43+C50</f>
        <v>16360</v>
      </c>
      <c r="D42" s="55">
        <f t="shared" ref="D42:D57" si="87">IF(ISERROR(B42-C42),"n/a",B42-C42)</f>
        <v>868</v>
      </c>
      <c r="E42" s="56">
        <f t="shared" ref="E42:E57" si="88">IF(ISERROR(D42/C42),"n/a",(D42/C42))</f>
        <v>5.3056234718826409E-2</v>
      </c>
      <c r="F42" s="57">
        <f>F43+F50</f>
        <v>0</v>
      </c>
      <c r="G42" s="58">
        <f>G43+G50</f>
        <v>0</v>
      </c>
      <c r="H42" s="59">
        <f t="shared" ref="H42:H57" si="89">IF(ISERROR(F42-G42),"n/a",F42-G42)</f>
        <v>0</v>
      </c>
      <c r="I42" s="60" t="str">
        <f t="shared" ref="I42:I57" si="90">IF(ISERROR(H42/G42),"n/a",(H42/G42))</f>
        <v>n/a</v>
      </c>
      <c r="J42" s="61">
        <f>J43+J50</f>
        <v>0</v>
      </c>
      <c r="K42" s="62">
        <f>K43+K50</f>
        <v>0</v>
      </c>
      <c r="L42" s="63">
        <f t="shared" ref="L42:L56" si="91">IF(ISERROR(J42-K42),"n/a",J42-K42)</f>
        <v>0</v>
      </c>
      <c r="M42" s="64" t="str">
        <f t="shared" ref="M42:M57" si="92">IF(ISERROR(L42/K42),"n/a",(L42/K42))</f>
        <v>n/a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15290</v>
      </c>
      <c r="C43" s="54">
        <f>C44+C48+C46</f>
        <v>14416</v>
      </c>
      <c r="D43" s="55">
        <f t="shared" si="87"/>
        <v>874</v>
      </c>
      <c r="E43" s="56">
        <f t="shared" si="88"/>
        <v>6.062708102108768E-2</v>
      </c>
      <c r="F43" s="57">
        <f>F44+F48+F46</f>
        <v>0</v>
      </c>
      <c r="G43" s="58">
        <f>G44+G48+G46</f>
        <v>0</v>
      </c>
      <c r="H43" s="59">
        <f t="shared" si="89"/>
        <v>0</v>
      </c>
      <c r="I43" s="60" t="str">
        <f t="shared" si="90"/>
        <v>n/a</v>
      </c>
      <c r="J43" s="61">
        <f>J44+J48+J46</f>
        <v>0</v>
      </c>
      <c r="K43" s="62">
        <f>K44+K48+K46</f>
        <v>0</v>
      </c>
      <c r="L43" s="63">
        <f t="shared" si="91"/>
        <v>0</v>
      </c>
      <c r="M43" s="64" t="str">
        <f t="shared" si="92"/>
        <v>n/a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13338</v>
      </c>
      <c r="C44" s="80">
        <f>C45</f>
        <v>12638</v>
      </c>
      <c r="D44" s="80">
        <f t="shared" si="87"/>
        <v>700</v>
      </c>
      <c r="E44" s="81">
        <f t="shared" si="88"/>
        <v>5.5388510840322834E-2</v>
      </c>
      <c r="F44" s="82">
        <f>F45</f>
        <v>0</v>
      </c>
      <c r="G44" s="84">
        <f>G45</f>
        <v>0</v>
      </c>
      <c r="H44" s="84">
        <f t="shared" si="89"/>
        <v>0</v>
      </c>
      <c r="I44" s="85" t="str">
        <f t="shared" si="90"/>
        <v>n/a</v>
      </c>
      <c r="J44" s="86">
        <f>J45</f>
        <v>0</v>
      </c>
      <c r="K44" s="88">
        <f>K45</f>
        <v>0</v>
      </c>
      <c r="L44" s="88">
        <f t="shared" si="91"/>
        <v>0</v>
      </c>
      <c r="M44" s="89" t="str">
        <f t="shared" si="92"/>
        <v>n/a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13338</v>
      </c>
      <c r="C45" s="249">
        <v>12638</v>
      </c>
      <c r="D45" s="183">
        <f t="shared" ref="D45" si="97">IF(ISERROR(B45-C45),"n/a",B45-C45)</f>
        <v>700</v>
      </c>
      <c r="E45" s="247">
        <f t="shared" ref="E45" si="98">IF(ISERROR(D45/C45),"n/a",(D45/C45))</f>
        <v>5.5388510840322834E-2</v>
      </c>
      <c r="F45" s="287">
        <v>0</v>
      </c>
      <c r="G45" s="283">
        <v>0</v>
      </c>
      <c r="H45" s="283">
        <f t="shared" ref="H45" si="99">IF(ISERROR(F45-G45),"n/a",F45-G45)</f>
        <v>0</v>
      </c>
      <c r="I45" s="284" t="str">
        <f t="shared" ref="I45" si="100">IF(ISERROR(H45/G45),"n/a",(H45/G45))</f>
        <v>n/a</v>
      </c>
      <c r="J45" s="256">
        <v>0</v>
      </c>
      <c r="K45" s="285">
        <v>0</v>
      </c>
      <c r="L45" s="285">
        <f t="shared" ref="L45" si="101">IF(ISERROR(J45-K45),"n/a",J45-K45)</f>
        <v>0</v>
      </c>
      <c r="M45" s="286" t="str">
        <f t="shared" ref="M45" si="102">IF(ISERROR(L45/K45),"n/a",(L45/K45))</f>
        <v>n/a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1294</v>
      </c>
      <c r="C46" s="94">
        <f>C47</f>
        <v>1126</v>
      </c>
      <c r="D46" s="95">
        <f>IF(ISERROR(B46-C46),"n/a",B46-C46)</f>
        <v>168</v>
      </c>
      <c r="E46" s="96">
        <f>IF(ISERROR(D46/C46),"n/a",(D46/C46))</f>
        <v>0.1492007104795737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1294</v>
      </c>
      <c r="C47" s="105">
        <v>1126</v>
      </c>
      <c r="D47" s="106">
        <f>IF(ISERROR(B47-C47),"n/a",B47-C47)</f>
        <v>168</v>
      </c>
      <c r="E47" s="107">
        <f>IF(ISERROR(D47/C47),"n/a",(D47/C47))</f>
        <v>0.1492007104795737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658</v>
      </c>
      <c r="C48" s="94">
        <f>C49</f>
        <v>652</v>
      </c>
      <c r="D48" s="95">
        <f t="shared" si="87"/>
        <v>6</v>
      </c>
      <c r="E48" s="96">
        <f t="shared" si="88"/>
        <v>9.202453987730062E-3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658</v>
      </c>
      <c r="C49" s="105">
        <v>652</v>
      </c>
      <c r="D49" s="106">
        <f t="shared" si="87"/>
        <v>6</v>
      </c>
      <c r="E49" s="107">
        <f t="shared" si="88"/>
        <v>9.202453987730062E-3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1938</v>
      </c>
      <c r="C50" s="54">
        <f>C51+C56+C54</f>
        <v>1944</v>
      </c>
      <c r="D50" s="55">
        <f t="shared" si="87"/>
        <v>-6</v>
      </c>
      <c r="E50" s="56">
        <f t="shared" si="88"/>
        <v>-3.0864197530864196E-3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1782</v>
      </c>
      <c r="C51" s="79">
        <f>SUM(C52:C53)</f>
        <v>1802</v>
      </c>
      <c r="D51" s="80">
        <f t="shared" si="87"/>
        <v>-20</v>
      </c>
      <c r="E51" s="81">
        <f t="shared" si="88"/>
        <v>-1.1098779134295227E-2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1782</v>
      </c>
      <c r="C52" s="249">
        <v>1802</v>
      </c>
      <c r="D52" s="250">
        <f>IF(ISERROR(B52-C52),"n/a",B52-C52)</f>
        <v>-20</v>
      </c>
      <c r="E52" s="251">
        <f>IF(ISERROR(D52/C52),"n/a",(D52/C52))</f>
        <v>-1.1098779134295227E-2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102</v>
      </c>
      <c r="C54" s="94">
        <f>C55</f>
        <v>85</v>
      </c>
      <c r="D54" s="95">
        <f>IF(ISERROR(B54-C54),"n/a",B54-C54)</f>
        <v>17</v>
      </c>
      <c r="E54" s="96">
        <f>IF(ISERROR(D54/C54),"n/a",(D54/C54))</f>
        <v>0.2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102</v>
      </c>
      <c r="C55" s="105">
        <v>85</v>
      </c>
      <c r="D55" s="106">
        <f>IF(ISERROR(B55-C55),"n/a",B55-C55)</f>
        <v>17</v>
      </c>
      <c r="E55" s="107">
        <f>IF(ISERROR(D55/C55),"n/a",(D55/C55))</f>
        <v>0.2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54</v>
      </c>
      <c r="C56" s="94">
        <f>C57</f>
        <v>57</v>
      </c>
      <c r="D56" s="95">
        <f t="shared" si="87"/>
        <v>-3</v>
      </c>
      <c r="E56" s="96">
        <f t="shared" si="88"/>
        <v>-5.2631578947368418E-2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54</v>
      </c>
      <c r="C57" s="105">
        <v>57</v>
      </c>
      <c r="D57" s="106">
        <f t="shared" si="87"/>
        <v>-3</v>
      </c>
      <c r="E57" s="107">
        <f t="shared" si="88"/>
        <v>-5.2631578947368418E-2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1201</v>
      </c>
      <c r="C58" s="54">
        <f>C59+C66</f>
        <v>1231</v>
      </c>
      <c r="D58" s="55">
        <f t="shared" ref="D58:D61" si="111">IF(ISERROR(B58-C58),"n/a",B58-C58)</f>
        <v>-30</v>
      </c>
      <c r="E58" s="56">
        <f t="shared" ref="E58:E61" si="112">IF(ISERROR(D58/C58),"n/a",(D58/C58))</f>
        <v>-2.4370430544272948E-2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997</v>
      </c>
      <c r="C59" s="54">
        <f>C60+C64+C62</f>
        <v>1046</v>
      </c>
      <c r="D59" s="55">
        <f t="shared" si="111"/>
        <v>-49</v>
      </c>
      <c r="E59" s="56">
        <f t="shared" si="112"/>
        <v>-4.6845124282982792E-2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901</v>
      </c>
      <c r="C60" s="80">
        <f>C61</f>
        <v>944</v>
      </c>
      <c r="D60" s="80">
        <f t="shared" si="111"/>
        <v>-43</v>
      </c>
      <c r="E60" s="81">
        <f t="shared" si="112"/>
        <v>-4.5550847457627115E-2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901</v>
      </c>
      <c r="C61" s="249">
        <v>944</v>
      </c>
      <c r="D61" s="183">
        <f t="shared" si="111"/>
        <v>-43</v>
      </c>
      <c r="E61" s="247">
        <f t="shared" si="112"/>
        <v>-4.5550847457627115E-2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87</v>
      </c>
      <c r="D62" s="95">
        <f>IF(ISERROR(B62-C62),"n/a",B62-C62)</f>
        <v>-18</v>
      </c>
      <c r="E62" s="96">
        <f>IF(ISERROR(D62/C62),"n/a",(D62/C62))</f>
        <v>-0.20689655172413793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87</v>
      </c>
      <c r="D63" s="106">
        <f>IF(ISERROR(B63-C63),"n/a",B63-C63)</f>
        <v>-18</v>
      </c>
      <c r="E63" s="107">
        <f>IF(ISERROR(D63/C63),"n/a",(D63/C63))</f>
        <v>-0.20689655172413793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27</v>
      </c>
      <c r="C64" s="94">
        <f>C65</f>
        <v>15</v>
      </c>
      <c r="D64" s="95">
        <f t="shared" ref="D64:D67" si="121">IF(ISERROR(B64-C64),"n/a",B64-C64)</f>
        <v>12</v>
      </c>
      <c r="E64" s="96">
        <f t="shared" ref="E64:E67" si="122">IF(ISERROR(D64/C64),"n/a",(D64/C64))</f>
        <v>0.8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27</v>
      </c>
      <c r="C65" s="105">
        <v>15</v>
      </c>
      <c r="D65" s="106">
        <f t="shared" si="121"/>
        <v>12</v>
      </c>
      <c r="E65" s="107">
        <f t="shared" si="122"/>
        <v>0.8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204</v>
      </c>
      <c r="C66" s="54">
        <f>C67+C72+C70</f>
        <v>185</v>
      </c>
      <c r="D66" s="55">
        <f t="shared" si="121"/>
        <v>19</v>
      </c>
      <c r="E66" s="56">
        <f t="shared" si="122"/>
        <v>0.10270270270270271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195</v>
      </c>
      <c r="C67" s="79">
        <f>SUM(C68:C69)</f>
        <v>178</v>
      </c>
      <c r="D67" s="80">
        <f t="shared" si="121"/>
        <v>17</v>
      </c>
      <c r="E67" s="81">
        <f t="shared" si="122"/>
        <v>9.5505617977528087E-2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195</v>
      </c>
      <c r="C68" s="249">
        <v>178</v>
      </c>
      <c r="D68" s="250">
        <f>IF(ISERROR(B68-C68),"n/a",B68-C68)</f>
        <v>17</v>
      </c>
      <c r="E68" s="251">
        <f>IF(ISERROR(D68/C68),"n/a",(D68/C68))</f>
        <v>9.5505617977528087E-2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3077</v>
      </c>
      <c r="C74" s="54">
        <f>C75+C82</f>
        <v>3077</v>
      </c>
      <c r="D74" s="55">
        <f>IF(ISERROR(B74-C74),"n/a",B74-C74)</f>
        <v>0</v>
      </c>
      <c r="E74" s="56">
        <f>IF(ISERROR(D74/C74),"n/a",(D74/C74))</f>
        <v>0</v>
      </c>
      <c r="F74" s="57">
        <f>F75+F82</f>
        <v>1</v>
      </c>
      <c r="G74" s="58">
        <f>G75+G82</f>
        <v>0</v>
      </c>
      <c r="H74" s="59">
        <f>IF(ISERROR(F74-G74),"n/a",F74-G74)</f>
        <v>1</v>
      </c>
      <c r="I74" s="60" t="str">
        <f>IF(ISERROR(H74/G74),"n/a",(H74/G74))</f>
        <v>n/a</v>
      </c>
      <c r="J74" s="61">
        <f>J75+J82</f>
        <v>1</v>
      </c>
      <c r="K74" s="62">
        <f>K75+K82</f>
        <v>0</v>
      </c>
      <c r="L74" s="63">
        <f>IF(ISERROR(J74-K74),"n/a",J74-K74)</f>
        <v>1</v>
      </c>
      <c r="M74" s="64" t="str">
        <f>IF(ISERROR(L74/K74),"n/a",(L74/K74))</f>
        <v>n/a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1146</v>
      </c>
      <c r="C75" s="54">
        <f>C76+C80+C78</f>
        <v>1362</v>
      </c>
      <c r="D75" s="55">
        <f t="shared" ref="D75:D77" si="141">IF(ISERROR(B75-C75),"n/a",B75-C75)</f>
        <v>-216</v>
      </c>
      <c r="E75" s="56">
        <f t="shared" ref="E75:E77" si="142">IF(ISERROR(D75/C75),"n/a",(D75/C75))</f>
        <v>-0.15859030837004406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1012</v>
      </c>
      <c r="C76" s="80">
        <f>C77</f>
        <v>1181</v>
      </c>
      <c r="D76" s="80">
        <f t="shared" si="141"/>
        <v>-169</v>
      </c>
      <c r="E76" s="81">
        <f t="shared" si="142"/>
        <v>-0.14309906858594412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1012</v>
      </c>
      <c r="C77" s="249">
        <v>1181</v>
      </c>
      <c r="D77" s="183">
        <f t="shared" si="141"/>
        <v>-169</v>
      </c>
      <c r="E77" s="247">
        <f t="shared" si="142"/>
        <v>-0.14309906858594412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81</v>
      </c>
      <c r="C78" s="94">
        <f>C79</f>
        <v>106</v>
      </c>
      <c r="D78" s="95">
        <f>IF(ISERROR(B78-C78),"n/a",B78-C78)</f>
        <v>-25</v>
      </c>
      <c r="E78" s="96">
        <f>IF(ISERROR(D78/C78),"n/a",(D78/C78))</f>
        <v>-0.23584905660377359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81</v>
      </c>
      <c r="C79" s="105">
        <v>106</v>
      </c>
      <c r="D79" s="106">
        <f>IF(ISERROR(B79-C79),"n/a",B79-C79)</f>
        <v>-25</v>
      </c>
      <c r="E79" s="107">
        <f>IF(ISERROR(D79/C79),"n/a",(D79/C79))</f>
        <v>-0.23584905660377359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1931</v>
      </c>
      <c r="C82" s="54">
        <f>C83+C88+C86</f>
        <v>1715</v>
      </c>
      <c r="D82" s="55">
        <f t="shared" ref="D82:D93" si="161">IF(ISERROR(B82-C82),"n/a",B82-C82)</f>
        <v>216</v>
      </c>
      <c r="E82" s="56">
        <f t="shared" ref="E82:E93" si="162">IF(ISERROR(D82/C82),"n/a",(D82/C82))</f>
        <v>0.1259475218658892</v>
      </c>
      <c r="F82" s="57">
        <f>F83+F88+F86</f>
        <v>0</v>
      </c>
      <c r="G82" s="58">
        <f>G83+G88+G86</f>
        <v>0</v>
      </c>
      <c r="H82" s="59">
        <f t="shared" ref="H82:H93" si="163">IF(ISERROR(F82-G82),"n/a",F82-G82)</f>
        <v>0</v>
      </c>
      <c r="I82" s="60" t="str">
        <f t="shared" ref="I82:I93" si="164">IF(ISERROR(H82/G82),"n/a",(H82/G82))</f>
        <v>n/a</v>
      </c>
      <c r="J82" s="61">
        <f>J83+J88+J86</f>
        <v>0</v>
      </c>
      <c r="K82" s="62">
        <f>K83+K88+K86</f>
        <v>0</v>
      </c>
      <c r="L82" s="63">
        <f t="shared" ref="L82:L93" si="165">IF(ISERROR(J82-K82),"n/a",J82-K82)</f>
        <v>0</v>
      </c>
      <c r="M82" s="64" t="str">
        <f t="shared" ref="M82:M93" si="166">IF(ISERROR(L82/K82),"n/a",(L82/K82))</f>
        <v>n/a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1764</v>
      </c>
      <c r="C83" s="79">
        <f>SUM(C84:C85)</f>
        <v>1574</v>
      </c>
      <c r="D83" s="80">
        <f t="shared" si="161"/>
        <v>190</v>
      </c>
      <c r="E83" s="81">
        <f t="shared" si="162"/>
        <v>0.1207115628970775</v>
      </c>
      <c r="F83" s="82">
        <f>SUM(F84:F85)</f>
        <v>0</v>
      </c>
      <c r="G83" s="83">
        <f>SUM(G84:G85)</f>
        <v>0</v>
      </c>
      <c r="H83" s="84">
        <f t="shared" si="163"/>
        <v>0</v>
      </c>
      <c r="I83" s="85" t="str">
        <f t="shared" si="164"/>
        <v>n/a</v>
      </c>
      <c r="J83" s="86">
        <f>SUM(J84:J85)</f>
        <v>0</v>
      </c>
      <c r="K83" s="87">
        <f>SUM(K84:K85)</f>
        <v>0</v>
      </c>
      <c r="L83" s="88">
        <f t="shared" si="165"/>
        <v>0</v>
      </c>
      <c r="M83" s="89" t="str">
        <f t="shared" si="166"/>
        <v>n/a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1764</v>
      </c>
      <c r="C84" s="249">
        <v>1574</v>
      </c>
      <c r="D84" s="250">
        <f>IF(ISERROR(B84-C84),"n/a",B84-C84)</f>
        <v>190</v>
      </c>
      <c r="E84" s="251">
        <f>IF(ISERROR(D84/C84),"n/a",(D84/C84))</f>
        <v>0.1207115628970775</v>
      </c>
      <c r="F84" s="252">
        <v>0</v>
      </c>
      <c r="G84" s="253">
        <v>0</v>
      </c>
      <c r="H84" s="254">
        <f>IF(ISERROR(F84-G84),"n/a",F84-G84)</f>
        <v>0</v>
      </c>
      <c r="I84" s="255" t="str">
        <f>IF(ISERROR(H84/G84),"n/a",(H84/G84))</f>
        <v>n/a</v>
      </c>
      <c r="J84" s="256">
        <v>0</v>
      </c>
      <c r="K84" s="257">
        <v>0</v>
      </c>
      <c r="L84" s="258">
        <f>IF(ISERROR(J84-K84),"n/a",J84-K84)</f>
        <v>0</v>
      </c>
      <c r="M84" s="259" t="str">
        <f>IF(ISERROR(L84/K84),"n/a",(L84/K84))</f>
        <v>n/a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132</v>
      </c>
      <c r="C86" s="94">
        <f>C87</f>
        <v>113</v>
      </c>
      <c r="D86" s="95">
        <f>IF(ISERROR(B86-C86),"n/a",B86-C86)</f>
        <v>19</v>
      </c>
      <c r="E86" s="96">
        <f>IF(ISERROR(D86/C86),"n/a",(D86/C86))</f>
        <v>0.16814159292035399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132</v>
      </c>
      <c r="C87" s="105">
        <v>113</v>
      </c>
      <c r="D87" s="106">
        <f>IF(ISERROR(B87-C87),"n/a",B87-C87)</f>
        <v>19</v>
      </c>
      <c r="E87" s="107">
        <f>IF(ISERROR(D87/C87),"n/a",(D87/C87))</f>
        <v>0.16814159292035399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35</v>
      </c>
      <c r="C88" s="94">
        <f>C89</f>
        <v>28</v>
      </c>
      <c r="D88" s="95">
        <f t="shared" si="161"/>
        <v>7</v>
      </c>
      <c r="E88" s="96">
        <f t="shared" si="162"/>
        <v>0.25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35</v>
      </c>
      <c r="C89" s="196">
        <v>28</v>
      </c>
      <c r="D89" s="116">
        <f t="shared" si="161"/>
        <v>7</v>
      </c>
      <c r="E89" s="197">
        <f t="shared" si="162"/>
        <v>0.25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442</v>
      </c>
      <c r="C90" s="54">
        <f>C91+C98</f>
        <v>469</v>
      </c>
      <c r="D90" s="55">
        <f t="shared" si="161"/>
        <v>-27</v>
      </c>
      <c r="E90" s="56">
        <f t="shared" si="162"/>
        <v>-5.7569296375266525E-2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344</v>
      </c>
      <c r="C91" s="54">
        <f>C92+C96+C94</f>
        <v>372</v>
      </c>
      <c r="D91" s="55">
        <f t="shared" si="161"/>
        <v>-28</v>
      </c>
      <c r="E91" s="56">
        <f t="shared" si="162"/>
        <v>-7.5268817204301078E-2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298</v>
      </c>
      <c r="C92" s="80">
        <f>C93</f>
        <v>306</v>
      </c>
      <c r="D92" s="80">
        <f t="shared" si="161"/>
        <v>-8</v>
      </c>
      <c r="E92" s="81">
        <f t="shared" si="162"/>
        <v>-2.6143790849673203E-2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298</v>
      </c>
      <c r="C93" s="249">
        <v>306</v>
      </c>
      <c r="D93" s="183">
        <f t="shared" si="161"/>
        <v>-8</v>
      </c>
      <c r="E93" s="247">
        <f t="shared" si="162"/>
        <v>-2.6143790849673203E-2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16</v>
      </c>
      <c r="C96" s="94">
        <f>C97</f>
        <v>32</v>
      </c>
      <c r="D96" s="95">
        <f t="shared" ref="D96:D99" si="175">IF(ISERROR(B96-C96),"n/a",B96-C96)</f>
        <v>-16</v>
      </c>
      <c r="E96" s="96">
        <f t="shared" ref="E96:E99" si="176">IF(ISERROR(D96/C96),"n/a",(D96/C96))</f>
        <v>-0.5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16</v>
      </c>
      <c r="C97" s="105">
        <v>32</v>
      </c>
      <c r="D97" s="106">
        <f t="shared" si="175"/>
        <v>-16</v>
      </c>
      <c r="E97" s="107">
        <f t="shared" si="176"/>
        <v>-0.5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98</v>
      </c>
      <c r="C98" s="54">
        <f>C99+C104+C102</f>
        <v>97</v>
      </c>
      <c r="D98" s="55">
        <f t="shared" si="175"/>
        <v>1</v>
      </c>
      <c r="E98" s="56">
        <f t="shared" si="176"/>
        <v>1.0309278350515464E-2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93</v>
      </c>
      <c r="C99" s="79">
        <f>SUM(C100:C101)</f>
        <v>91</v>
      </c>
      <c r="D99" s="80">
        <f t="shared" si="175"/>
        <v>2</v>
      </c>
      <c r="E99" s="81">
        <f t="shared" si="176"/>
        <v>2.197802197802198E-2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93</v>
      </c>
      <c r="C100" s="249">
        <v>91</v>
      </c>
      <c r="D100" s="250">
        <f>IF(ISERROR(B100-C100),"n/a",B100-C100)</f>
        <v>2</v>
      </c>
      <c r="E100" s="251">
        <f>IF(ISERROR(D100/C100),"n/a",(D100/C100))</f>
        <v>2.197802197802198E-2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2/20/2024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16,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2/16/24</v>
      </c>
      <c r="C8" s="326" t="str">
        <f>Summary!C7</f>
        <v>as of 2/16/23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</v>
      </c>
      <c r="C10" s="9">
        <f>IF(ISERROR(Summary!C48/Summary!C10),"n/a",Summary!C48/Summary!C10)</f>
        <v>0</v>
      </c>
      <c r="D10" s="11">
        <f>IF(ISERROR(B10-C10),"n/a",B10-C10)</f>
        <v>0</v>
      </c>
    </row>
    <row r="11" spans="1:4" ht="15" x14ac:dyDescent="0.2">
      <c r="A11" s="13" t="s">
        <v>13</v>
      </c>
      <c r="B11" s="9" t="str">
        <f>IF(ISERROR(Summary!B67/Summary!B48),"n/a",Summary!B67/Summary!B48)</f>
        <v>n/a</v>
      </c>
      <c r="C11" s="9" t="str">
        <f>IF(ISERROR(Summary!C67/Summary!C48),"n/a",Summary!C67/Summary!C48)</f>
        <v>n/a</v>
      </c>
      <c r="D11" s="11" t="str">
        <f>IF(ISERROR(B11-C11),"n/a",B11-C11)</f>
        <v>n/a</v>
      </c>
    </row>
    <row r="12" spans="1:4" ht="15" x14ac:dyDescent="0.2">
      <c r="A12" s="13" t="s">
        <v>14</v>
      </c>
      <c r="B12" s="9" t="str">
        <f>IF(ISERROR(Summary!B110/Summary!B48),"n/a",Summary!B110/Summary!B48)</f>
        <v>n/a</v>
      </c>
      <c r="C12" s="9" t="str">
        <f>IF(ISERROR(Summary!C110/Summary!C48),"n/a",Summary!C110/Summary!C48)</f>
        <v>n/a</v>
      </c>
      <c r="D12" s="11" t="str">
        <f>IF(ISERROR(B12-C12),"n/a",B12-C12)</f>
        <v>n/a</v>
      </c>
    </row>
    <row r="13" spans="1:4" ht="15" x14ac:dyDescent="0.2">
      <c r="A13" s="13" t="s">
        <v>15</v>
      </c>
      <c r="B13" s="9" t="str">
        <f>IF(ISERROR(Summary!B110/Summary!B67),"n/a",Summary!B110/Summary!B67)</f>
        <v>n/a</v>
      </c>
      <c r="C13" s="9" t="str">
        <f>IF(ISERROR(Summary!C110/Summary!C67),"n/a",Summary!C110/Summary!C67)</f>
        <v>n/a</v>
      </c>
      <c r="D13" s="11" t="str">
        <f>IF(ISERROR(B13-C13),"n/a",B13-C13)</f>
        <v>n/a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</v>
      </c>
      <c r="C16" s="9">
        <f>IF(ISERROR(Summary!C53/Summary!C15),"n/a",Summary!C53/Summary!C15)</f>
        <v>0</v>
      </c>
      <c r="D16" s="11">
        <f>IF(ISERROR(B16-C16),"n/a",B16-C16)</f>
        <v>0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IF(ISERROR(Summary!B116/Summary!B53),"n/a",Summary!B116/Summary!B53)</f>
        <v>n/a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IF(ISERROR(Summary!B116/Summary!B72),"n/a",Summary!B116/Summary!B72)</f>
        <v>n/a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</v>
      </c>
      <c r="C22" s="9">
        <f>IF(ISERROR(Summary!C51/Summary!C13),"n/a",Summary!C51/Summary!C13)</f>
        <v>0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IF(ISERROR(Summary!B114/Summary!B51),"n/a",Summary!B114/Summary!B51)</f>
        <v>n/a</v>
      </c>
      <c r="C24" s="9" t="str">
        <f>IF(ISERROR(Summary!C114/Summary!C51),"n/a",Summary!C114/Summary!C51)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IF(ISERROR(Summary!B114/Summary!B70),"n/a",Summary!B114/Summary!B70)</f>
        <v>n/a</v>
      </c>
      <c r="C25" s="9" t="str">
        <f>IF(ISERROR(Summary!C114/Summary!C70),"n/a",Summary!C114/Summary!C70)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</v>
      </c>
      <c r="C28" s="9">
        <f>IF(ISERROR(Summary!C47/Summary!C9),"n/a",Summary!C47/Summary!C9)</f>
        <v>0</v>
      </c>
      <c r="D28" s="11">
        <f>IF(ISERROR(B28-C28),"n/a",B28-C28)</f>
        <v>0</v>
      </c>
    </row>
    <row r="29" spans="1:4" ht="15" x14ac:dyDescent="0.2">
      <c r="A29" s="13" t="s">
        <v>13</v>
      </c>
      <c r="B29" s="9" t="str">
        <f>IF(ISERROR(Summary!B66/Summary!B47),"n/a",Summary!B66/Summary!B47)</f>
        <v>n/a</v>
      </c>
      <c r="C29" s="9" t="str">
        <f>IF(ISERROR(Summary!C66/Summary!C47),"n/a",Summary!C66/Summary!C47)</f>
        <v>n/a</v>
      </c>
      <c r="D29" s="11" t="str">
        <f>IF(ISERROR(B29-C29),"n/a",B29-C29)</f>
        <v>n/a</v>
      </c>
    </row>
    <row r="30" spans="1:4" ht="15" x14ac:dyDescent="0.2">
      <c r="A30" s="13" t="s">
        <v>14</v>
      </c>
      <c r="B30" s="9" t="str">
        <f>IF(ISERROR(Summary!B109/Summary!B47),"n/a",Summary!B109/Summary!B47)</f>
        <v>n/a</v>
      </c>
      <c r="C30" s="9" t="str">
        <f>IF(ISERROR(Summary!C109/Summary!C47),"n/a",Summary!C109/Summary!C47)</f>
        <v>n/a</v>
      </c>
      <c r="D30" s="11" t="str">
        <f>IF(ISERROR(B30-C30),"n/a",B30-C30)</f>
        <v>n/a</v>
      </c>
    </row>
    <row r="31" spans="1:4" ht="15" x14ac:dyDescent="0.2">
      <c r="A31" s="13" t="s">
        <v>15</v>
      </c>
      <c r="B31" s="9" t="str">
        <f>IF(ISERROR(Summary!B109/Summary!B66),"n/a",Summary!B109/Summary!B66)</f>
        <v>n/a</v>
      </c>
      <c r="C31" s="9" t="str">
        <f>IF(ISERROR(Summary!C109/Summary!C66),"n/a",Summary!C109/Summary!C66)</f>
        <v>n/a</v>
      </c>
      <c r="D31" s="11" t="str">
        <f>IF(ISERROR(B31-C31),"n/a",B31-C31)</f>
        <v>n/a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2/16/24</v>
      </c>
      <c r="C36" s="326" t="str">
        <f>Summary!C7</f>
        <v>as of 2/16/23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 t="str">
        <f>IF(ISERROR(Summary!C75/Summary!C56),"n/a",Summary!C75/Summary!C56)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IF(ISERROR(Summary!B119/Summary!B56),"n/a",Summary!B119/Summary!B56)</f>
        <v>n/a</v>
      </c>
      <c r="C41" s="9" t="str">
        <f>IF(ISERROR(Summary!C119/Summary!C56),"n/a",Summary!C119/Summary!C56)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IF(ISERROR(Summary!B119/Summary!B75),"n/a",Summary!B119/Summary!B75)</f>
        <v>n/a</v>
      </c>
      <c r="C42" s="9" t="str">
        <f>IF(ISERROR(Summary!C119/Summary!C75),"n/a",Summary!C119/Summary!C75)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IF(ISERROR(Summary!B125/Summary!B62),"n/a",Summary!B125/Summary!B62)</f>
        <v>n/a</v>
      </c>
      <c r="C53" s="9" t="str">
        <f>IF(ISERROR(Summary!C125/Summary!C62),"n/a",Summary!C125/Summary!C62)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IF(ISERROR(Summary!B125/Summary!B81),"n/a",Summary!B125/Summary!B81)</f>
        <v>n/a</v>
      </c>
      <c r="C54" s="9" t="str">
        <f>IF(ISERROR(Summary!C125/Summary!C81),"n/a",Summary!C125/Summary!C81)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IF(ISERROR(Summary!B122/Summary!B59),"n/a",Summary!B122/Summary!B59)</f>
        <v>n/a</v>
      </c>
      <c r="C59" s="9" t="str">
        <f>IF(ISERROR(Summary!C122/Summary!C59),"n/a",Summary!C122/Summary!C59)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IF(ISERROR(Summary!B122/Summary!B78),"n/a",Summary!B122/Summary!B78)</f>
        <v>n/a</v>
      </c>
      <c r="C60" s="9" t="str">
        <f>IF(ISERROR(Summary!C122/Summary!C78),"n/a",Summary!C122/Summary!C78)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 t="str">
        <f>IF(ISERROR(Summary!C73/Summary!C54),"n/a",Summary!C73/Summary!C54)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IF(ISERROR(Summary!B117/Summary!B54),"n/a",Summary!B117/Summary!B54)</f>
        <v>n/a</v>
      </c>
      <c r="C65" s="9" t="str">
        <f>IF(ISERROR(Summary!C117/Summary!C54),"n/a",Summary!C117/Summary!C54)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IF(ISERROR(Summary!B117/Summary!B73),"n/a",Summary!B117/Summary!B73)</f>
        <v>n/a</v>
      </c>
      <c r="C66" s="9" t="str">
        <f>IF(ISERROR(Summary!C117/Summary!C73),"n/a",Summary!C117/Summary!C73)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2/20/2024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February 16,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2/16/24</v>
      </c>
      <c r="C9" s="328" t="str">
        <f>Summary!C7</f>
        <v>as of 2/16/23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</v>
      </c>
      <c r="C11" s="9">
        <f>IF(ISERROR(College!G13/College!C13),"n/a",College!G13/College!C13)</f>
        <v>0</v>
      </c>
      <c r="D11" s="11">
        <f>IF(ISERROR(B11-C11),"n/a",B11-C11)</f>
        <v>0</v>
      </c>
    </row>
    <row r="12" spans="1:5" ht="15" x14ac:dyDescent="0.2">
      <c r="A12" s="13" t="s">
        <v>13</v>
      </c>
      <c r="B12" s="9" t="str">
        <f>IF(ISERROR(College!J13/College!F13),"n/a",College!J13/College!F13)</f>
        <v>n/a</v>
      </c>
      <c r="C12" s="9" t="str">
        <f>IF(ISERROR(College!K13/College!G13),"n/a",College!K13/College!G13)</f>
        <v>n/a</v>
      </c>
      <c r="D12" s="11" t="str">
        <f>IF(ISERROR(B12-C12),"n/a",B12-C12)</f>
        <v>n/a</v>
      </c>
    </row>
    <row r="13" spans="1:5" ht="15" x14ac:dyDescent="0.2">
      <c r="A13" s="13" t="s">
        <v>14</v>
      </c>
      <c r="B13" s="9" t="str">
        <f>IF(ISERROR(College!N13/College!F13),"n/a",College!N13/College!F13)</f>
        <v>n/a</v>
      </c>
      <c r="C13" s="9" t="str">
        <f>IF(ISERROR(College!O13/College!G13),"n/a",College!O13/College!G13)</f>
        <v>n/a</v>
      </c>
      <c r="D13" s="11" t="str">
        <f>IF(ISERROR(B13-C13),"n/a",B13-C13)</f>
        <v>n/a</v>
      </c>
    </row>
    <row r="14" spans="1:5" ht="15" x14ac:dyDescent="0.2">
      <c r="A14" s="13" t="s">
        <v>15</v>
      </c>
      <c r="B14" s="9" t="str">
        <f>IF(ISERROR(College!N13/College!J13),"n/a",College!N13/College!J13)</f>
        <v>n/a</v>
      </c>
      <c r="C14" s="9" t="str">
        <f>IF(ISERROR(College!O13/College!K13),"n/a",College!O13/College!K13)</f>
        <v>n/a</v>
      </c>
      <c r="D14" s="11" t="str">
        <f>IF(ISERROR(B14-C14),"n/a",B14-C14)</f>
        <v>n/a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</v>
      </c>
      <c r="C17" s="9">
        <f>IF(ISERROR(College!G17/College!C17),"n/a",College!G17/College!C17)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</v>
      </c>
      <c r="C23" s="9">
        <f>IF(ISERROR(College!G15/College!C15),"n/a",College!G15/College!C15)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</v>
      </c>
      <c r="C29" s="9">
        <f>IF(ISERROR(College!G11/College!C11),"n/a",College!G11/College!C11)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IF(ISERROR(College!J11/College!F11),"n/a",College!J11/College!F11)</f>
        <v>n/a</v>
      </c>
      <c r="C30" s="9" t="str">
        <f>IF(ISERROR(College!K11/College!G11),"n/a",College!K11/College!G11)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IF(ISERROR(College!N11/College!F11),"n/a",College!N11/College!F11)</f>
        <v>n/a</v>
      </c>
      <c r="C31" s="9" t="str">
        <f>IF(ISERROR(College!O11/College!G11),"n/a",College!O11/College!G11)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IF(ISERROR(College!N11/College!J11),"n/a",College!N11/College!J11)</f>
        <v>n/a</v>
      </c>
      <c r="C32" s="9" t="str">
        <f>IF(ISERROR(College!O11/College!K11),"n/a",College!O11/College!K11)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2/16/24</v>
      </c>
      <c r="C36" s="326" t="str">
        <f>(Summary!C7)</f>
        <v>as of 2/16/23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2/20/2024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February 16,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2/16/24</v>
      </c>
      <c r="C9" s="328" t="str">
        <f>Summary!C7</f>
        <v>as of 2/16/23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</v>
      </c>
      <c r="C11" s="9">
        <f>IF(ISERROR(College!G29/College!C29),"n/a",College!G29/College!C29)</f>
        <v>0</v>
      </c>
      <c r="D11" s="11">
        <f>IF(ISERROR(B11-C11),"n/a",B11-C11)</f>
        <v>0</v>
      </c>
    </row>
    <row r="12" spans="1:19" ht="15" x14ac:dyDescent="0.2">
      <c r="A12" s="13" t="s">
        <v>13</v>
      </c>
      <c r="B12" s="9" t="str">
        <f>IF(ISERROR(College!J29/College!F29),"n/a",College!J29/College!F29)</f>
        <v>n/a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 t="str">
        <f>IF(ISERROR(College!N29/College!F29),"n/a",College!N29/College!F29)</f>
        <v>n/a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 t="str">
        <f>IF(ISERROR(College!N29/College!J29),"n/a",College!N29/College!J29)</f>
        <v>n/a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</v>
      </c>
      <c r="C17" s="9">
        <f>IF(ISERROR(College!G33/College!C33),"n/a",College!G33/College!C33)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</v>
      </c>
      <c r="C23" s="9">
        <f>IF(ISERROR(College!G31/College!C31),"n/a",College!G31/College!C31)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</v>
      </c>
      <c r="C29" s="9">
        <f>IF(ISERROR(College!G27/College!C27),"n/a",College!G27/College!C27)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IF(ISERROR(College!J27/College!F27),"n/a",College!J27/College!F27)</f>
        <v>n/a</v>
      </c>
      <c r="C30" s="9" t="str">
        <f>IF(ISERROR(College!K27/College!G27),"n/a",College!K27/College!G27)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IF(ISERROR(College!N27/College!F27),"n/a",College!N27/College!F27)</f>
        <v>n/a</v>
      </c>
      <c r="C31" s="9" t="str">
        <f>IF(ISERROR(College!O27/College!G27),"n/a",College!O27/College!G27)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IF(ISERROR(College!N27/College!J27),"n/a",College!N27/College!J27)</f>
        <v>n/a</v>
      </c>
      <c r="C32" s="9" t="str">
        <f>IF(ISERROR(College!O27/College!K27),"n/a",College!O27/College!K27)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2/16/24</v>
      </c>
      <c r="C36" s="326" t="str">
        <f>(Summary!C7)</f>
        <v>as of 2/16/23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 t="str">
        <f>IF(ISERROR(College!K36/College!G36),"n/a",College!K36/College!G36)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 t="str">
        <f>IF(ISERROR(College!O36/College!G36),"n/a",College!O36/College!G36)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 t="str">
        <f>IF(ISERROR(College!O36/College!K36),"n/a",College!O36/College!K36)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 t="str">
        <f>IF(ISERROR(College!K34/College!G34),"n/a",College!K34/College!G34)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 t="str">
        <f>IF(ISERROR(College!O34/College!G34),"n/a",College!O34/College!G34)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 t="str">
        <f>IF(ISERROR(College!O34/College!K34),"n/a",College!O34/College!K34)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2/20/2024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16,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2/16/24</v>
      </c>
      <c r="C9" s="328" t="str">
        <f>Summary!C7</f>
        <v>as of 2/16/23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</v>
      </c>
      <c r="C11" s="9">
        <f>IF(ISERROR(College!G45/College!C45),"n/a",College!G45/College!C45)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IF(ISERROR(College!J45/College!F45),"n/a",College!J45/College!F45)</f>
        <v>n/a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IF(ISERROR(College!N45/College!F45),"n/a",College!N45/College!F45)</f>
        <v>n/a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IF(ISERROR(College!N45/College!J45),"n/a",College!N45/College!J45)</f>
        <v>n/a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</v>
      </c>
      <c r="C17" s="9">
        <f>IF(ISERROR(College!G49/College!C49),"n/a",College!G49/College!C49)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</v>
      </c>
      <c r="C23" s="9">
        <f>IF(ISERROR(College!G47/College!C47),"n/a",College!G47/College!C47)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</v>
      </c>
      <c r="C29" s="9">
        <f>IF(ISERROR(College!G43/College!C43),"n/a",College!G43/College!C43)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IF(ISERROR(College!J43/College!F43),"n/a",College!J43/College!F43)</f>
        <v>n/a</v>
      </c>
      <c r="C30" s="9" t="str">
        <f>IF(ISERROR(College!K43/College!G43),"n/a",College!K43/College!G43)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IF(ISERROR(College!N43/College!F43),"n/a",College!N43/College!F43)</f>
        <v>n/a</v>
      </c>
      <c r="C31" s="9" t="str">
        <f>IF(ISERROR(College!O43/College!G43),"n/a",College!O43/College!G43)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IF(ISERROR(College!N43/College!J43),"n/a",College!N43/College!J43)</f>
        <v>n/a</v>
      </c>
      <c r="C32" s="9" t="str">
        <f>IF(ISERROR(College!O43/College!K43),"n/a",College!O43/College!K43)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2/16/24</v>
      </c>
      <c r="C36" s="326" t="str">
        <f>(Summary!C7)</f>
        <v>as of 2/16/23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2/20/2024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16,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2/16/24</v>
      </c>
      <c r="C9" s="328" t="str">
        <f>Summary!C7</f>
        <v>as of 2/16/23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</v>
      </c>
      <c r="C11" s="9">
        <f>IF(ISERROR(College!G61/College!C61),"n/a",College!G61/College!C61)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</v>
      </c>
      <c r="C17" s="9">
        <f>IF(ISERROR(College!G65/College!C65),"n/a",College!G65/College!C65)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</v>
      </c>
      <c r="C23" s="9">
        <f>IF(ISERROR(College!G63/College!C63),"n/a",College!G63/College!C63)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</v>
      </c>
      <c r="C29" s="9">
        <f>IF(ISERROR(College!G59/College!C59),"n/a",College!G59/College!C59)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2/16/24</v>
      </c>
      <c r="C36" s="326" t="str">
        <f>(Summary!C7)</f>
        <v>as of 2/16/23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2/20/2024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16,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2/16/24</v>
      </c>
      <c r="C9" s="326" t="str">
        <f>(Summary!C7)</f>
        <v>as of 2/16/23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0</v>
      </c>
      <c r="D12" s="11">
        <f>IF(ISERROR(B12-C12),"n/a",B12-C12)</f>
        <v>0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 t="str">
        <f>IF(ISERROR(College!K84/College!G84),"n/a",College!K84/College!G84)</f>
        <v>n/a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 t="str">
        <f>IF(ISERROR(College!O84/College!G84),"n/a",College!O84/College!G84)</f>
        <v>n/a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 t="str">
        <f>IF(ISERROR(College!O84/College!K84),"n/a",College!O84/College!K84)</f>
        <v>n/a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 t="str">
        <f>IF(ISERROR(College!K87/College!G87),"n/a",College!K87/College!G87)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 t="str">
        <f>IF(ISERROR(College!O87/College!G87),"n/a",College!O87/College!G87)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0</v>
      </c>
      <c r="D36" s="11">
        <f>IF(ISERROR(B36-C36),"n/a",B36-C36)</f>
        <v>0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 t="str">
        <f>IF(ISERROR(College!K82/College!G82),"n/a",College!K82/College!G82)</f>
        <v>n/a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 t="str">
        <f>IF(ISERROR(College!O82/College!G82),"n/a",College!O82/College!G82)</f>
        <v>n/a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 t="str">
        <f>IF(ISERROR(College!O82/College!K82),"n/a",College!O82/College!K82)</f>
        <v>n/a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2/20/2024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16,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2/16/24</v>
      </c>
      <c r="C9" s="328" t="str">
        <f>Summary!C7</f>
        <v>as of 2/16/23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</v>
      </c>
      <c r="C11" s="9">
        <f>IF(ISERROR(College!G93/College!C93),"n/a",College!G93/College!C93)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</v>
      </c>
      <c r="C17" s="9">
        <f>IF(ISERROR(College!G97/College!C97),"n/a",College!G97/College!C97)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</v>
      </c>
      <c r="C23" s="9">
        <f>IF(ISERROR(College!G95/College!C95),"n/a",College!G95/College!C95)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</v>
      </c>
      <c r="C29" s="9">
        <f>IF(ISERROR(College!G91/College!C91),"n/a",College!G91/College!C91)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2/16/24</v>
      </c>
      <c r="C36" s="326" t="str">
        <f>(Summary!C7)</f>
        <v>as of 2/16/23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2/20/2024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2024-02-20T15:30:39Z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