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" documentId="8_{AA0269DE-26A6-4E23-863E-3DCB9331B7AA}" xr6:coauthVersionLast="47" xr6:coauthVersionMax="47" xr10:uidLastSave="{1485E54F-F9E3-4BAF-9ACF-02C56C3BF1A1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<sst xmlns="http://schemas.openxmlformats.org/spreadsheetml/2006/main" count="945" uniqueCount="85">
  <si>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</si>
  <si>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</si>
  <si>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</si>
  <si>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</si>
  <si>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</si>
  <si>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</si>
  <si>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</si>
  <si>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</si>
  <si>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</si>
  <si>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</si>
  <si>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</si>
  <si>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</si>
  <si>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</si>
  <si>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</si>
  <si>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</si>
  <si>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</si>
  <si>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</si>
  <si>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</si>
  <si>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</si>
  <si>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</si>
  <si>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</si>
  <si>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</si>
  <si>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</si>
  <si>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</si>
  <si>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</si>
  <si>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</si>
  <si>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</si>
  <si>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</si>
  <si>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</si>
  <si>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</si>
  <si>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</si>
  <si>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</si>
  <si>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</si>
  <si>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</si>
  <si>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</si>
  <si>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</si>
  <si>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</si>
  <si>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</si>
  <si>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</si>
  <si>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</si>
  <si>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</si>
  <si>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</si>
  <si>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</si>
  <si>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</si>
  <si>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</si>
  <si>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</si>
  <si>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</si>
  <si>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</si>
  <si>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</si>
  <si>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</si>
  <si>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</si>
  <si>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</si>
  <si>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</si>
  <si>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</si>
  <si>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</si>
  <si>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</si>
  <si>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</si>
  <si>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</si>
  <si>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</si>
  <si>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</si>
  <si>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</si>
  <si>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</si>
  <si>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</si>
  <si>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</si>
  <si>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</si>
  <si>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</si>
  <si>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</si>
  <si>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</si>
  <si>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</si>
  <si>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</si>
  <si>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</si>
  <si>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</si>
  <si>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</si>
  <si>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</si>
  <si>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</si>
  <si>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</si>
  <si>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</si>
  <si>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</si>
  <si>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</si>
  <si>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January 5, 2024</t>
  </si>
  <si>
    <t>as of 1/5/24</t>
  </si>
  <si>
    <t>as of 1/5/23</t>
  </si>
  <si>
    <t>Winter 2024</t>
  </si>
  <si>
    <t>Winter 2023</t>
  </si>
  <si>
    <t>Winter 2024 Enrollment Target = 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</si>
</sst>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82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82</v>
      </c>
      <c r="C6" s="165" t="s">
        <v>83</v>
      </c>
      <c r="D6" s="166"/>
      <c r="E6" s="167"/>
    </row>
    <row r="7" spans="1:7" ht="15" x14ac:dyDescent="0.25">
      <c r="A7" s="27"/>
      <c r="B7" s="168" t="s">
        <v>80</v>
      </c>
      <c r="C7" s="169" t="s">
        <v>81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17</v>
      </c>
      <c r="C9" s="71">
        <f>(C10+C14+C12)</f>
        <v>11</v>
      </c>
      <c r="D9" s="71">
        <f>IF(ISERROR(B9-C9),"n/a",B9-C9)</f>
        <v>6</v>
      </c>
      <c r="E9" s="142">
        <f>IF(ISERROR(D9/C9),"n/a",(D9/C9))</f>
        <v>0.54545454545454541</v>
      </c>
    </row>
    <row r="10" spans="1:7" x14ac:dyDescent="0.2">
      <c r="A10" s="143" t="s">
        <v>30</v>
      </c>
      <c r="B10" s="191">
        <f>SUM(B11:B11)</f>
        <v>8</v>
      </c>
      <c r="C10" s="191">
        <f>SUM(C11:C11)</f>
        <v>7</v>
      </c>
      <c r="D10" s="7">
        <f t="shared" ref="D10:D16" si="0">IF(ISERROR(B10-C10),"n/a",B10-C10)</f>
        <v>1</v>
      </c>
      <c r="E10" s="144">
        <f t="shared" ref="E10:E16" si="1">IF(ISERROR(D10/C10),"n/a",(D10/C10))</f>
        <v>0.14285714285714285</v>
      </c>
    </row>
    <row r="11" spans="1:7" x14ac:dyDescent="0.2">
      <c r="A11" s="145" t="s">
        <v>31</v>
      </c>
      <c r="B11" s="260">
        <v>8</v>
      </c>
      <c r="C11" s="260">
        <v>7</v>
      </c>
      <c r="D11" s="261">
        <f t="shared" ref="D11" si="2">IF(ISERROR(B11-C11),"n/a",B11-C11)</f>
        <v>1</v>
      </c>
      <c r="E11" s="262">
        <f t="shared" ref="E11" si="3">IF(ISERROR(D11/C11),"n/a",(D11/C11))</f>
        <v>0.14285714285714285</v>
      </c>
    </row>
    <row r="12" spans="1:7" x14ac:dyDescent="0.2">
      <c r="A12" s="143" t="s">
        <v>29</v>
      </c>
      <c r="B12" s="7">
        <f>B13</f>
        <v>8</v>
      </c>
      <c r="C12" s="191">
        <f>C13</f>
        <v>4</v>
      </c>
      <c r="D12" s="7">
        <f>IF(ISERROR(B12-C12),"n/a",B12-C12)</f>
        <v>4</v>
      </c>
      <c r="E12" s="144">
        <f>IF(ISERROR(D12/C12),"n/a",(D12/C12))</f>
        <v>1</v>
      </c>
    </row>
    <row r="13" spans="1:7" x14ac:dyDescent="0.2">
      <c r="A13" s="145" t="s">
        <v>31</v>
      </c>
      <c r="B13" s="192">
        <v>8</v>
      </c>
      <c r="C13" s="192">
        <v>4</v>
      </c>
      <c r="D13" s="6">
        <f>IF(ISERROR(B13-C13),"n/a",B13-C13)</f>
        <v>4</v>
      </c>
      <c r="E13" s="146">
        <f>IF(ISERROR(D13/C13),"n/a",(D13/C13))</f>
        <v>1</v>
      </c>
    </row>
    <row r="14" spans="1:7" x14ac:dyDescent="0.2">
      <c r="A14" s="143" t="s">
        <v>32</v>
      </c>
      <c r="B14" s="7">
        <f>B15</f>
        <v>1</v>
      </c>
      <c r="C14" s="7">
        <f>C15</f>
        <v>0</v>
      </c>
      <c r="D14" s="7">
        <f t="shared" si="0"/>
        <v>1</v>
      </c>
      <c r="E14" s="144" t="str">
        <f t="shared" si="1"/>
        <v>n/a</v>
      </c>
    </row>
    <row r="15" spans="1:7" x14ac:dyDescent="0.2">
      <c r="A15" s="145" t="s">
        <v>31</v>
      </c>
      <c r="B15" s="192">
        <v>1</v>
      </c>
      <c r="C15" s="192">
        <v>0</v>
      </c>
      <c r="D15" s="6">
        <v>0</v>
      </c>
      <c r="E15" s="146" t="str">
        <f t="shared" si="1"/>
        <v>n/a</v>
      </c>
    </row>
    <row r="16" spans="1:7" x14ac:dyDescent="0.2">
      <c r="A16" s="141" t="s">
        <v>7</v>
      </c>
      <c r="B16" s="71">
        <f>(B17+B23+B20)</f>
        <v>850</v>
      </c>
      <c r="C16" s="71">
        <f>(C17+C23+C20)</f>
        <v>916</v>
      </c>
      <c r="D16" s="71">
        <f t="shared" si="0"/>
        <v>-66</v>
      </c>
      <c r="E16" s="142">
        <f t="shared" si="1"/>
        <v>-7.2052401746724892E-2</v>
      </c>
    </row>
    <row r="17" spans="1:5" x14ac:dyDescent="0.2">
      <c r="A17" s="143" t="s">
        <v>30</v>
      </c>
      <c r="B17" s="191">
        <f>SUM(B18:B19)</f>
        <v>781</v>
      </c>
      <c r="C17" s="191">
        <f>SUM(C18:C19)</f>
        <v>822</v>
      </c>
      <c r="D17" s="7">
        <f t="shared" ref="D17:D23" si="4">IF(ISERROR(B17-C17),"n/a",B17-C17)</f>
        <v>-41</v>
      </c>
      <c r="E17" s="144">
        <f t="shared" ref="E17:E24" si="5">IF(ISERROR(D17/C17),"n/a",(D17/C17))</f>
        <v>-4.9878345498783457E-2</v>
      </c>
    </row>
    <row r="18" spans="1:5" x14ac:dyDescent="0.2">
      <c r="A18" s="145" t="s">
        <v>31</v>
      </c>
      <c r="B18" s="260">
        <v>781</v>
      </c>
      <c r="C18" s="261">
        <v>822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46</v>
      </c>
      <c r="C20" s="7">
        <f>C21+C22</f>
        <v>53</v>
      </c>
      <c r="D20" s="7">
        <f>IF(ISERROR(B20-C20),"n/a",B20-C20)</f>
        <v>-7</v>
      </c>
      <c r="E20" s="144">
        <f>IF(ISERROR(D20/C20),"n/a",(D20/C20))</f>
        <v>-0.13207547169811321</v>
      </c>
    </row>
    <row r="21" spans="1:5" x14ac:dyDescent="0.2">
      <c r="A21" s="145" t="s">
        <v>31</v>
      </c>
      <c r="B21" s="192">
        <v>46</v>
      </c>
      <c r="C21" s="192">
        <v>53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</v>
      </c>
      <c r="C23" s="7">
        <f>C24</f>
        <v>41</v>
      </c>
      <c r="D23" s="7">
        <f t="shared" si="4"/>
        <v>-18</v>
      </c>
      <c r="E23" s="144">
        <f t="shared" si="5"/>
        <v>-0.43902439024390244</v>
      </c>
    </row>
    <row r="24" spans="1:5" x14ac:dyDescent="0.2">
      <c r="A24" s="145" t="s">
        <v>31</v>
      </c>
      <c r="B24" s="192">
        <v>23</v>
      </c>
      <c r="C24" s="192">
        <v>41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867</v>
      </c>
      <c r="C25" s="71">
        <f>(C9+C16)</f>
        <v>927</v>
      </c>
      <c r="D25" s="71">
        <f>IF(ISERROR(B25-C25),"n/a",B25-C25)</f>
        <v>-60</v>
      </c>
      <c r="E25" s="142">
        <f>IF(ISERROR(D25/C25),"n/a",(D25/C25))</f>
        <v>-6.4724919093851127E-2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SUM(B30:B30)</f>
        <v>0</v>
      </c>
      <c r="C29" s="191">
        <f>SUM(C30:C30)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0</v>
      </c>
      <c r="D35" s="71">
        <f t="shared" si="6"/>
        <v>0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0</v>
      </c>
      <c r="D44" s="71">
        <f t="shared" si="6"/>
        <v>0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17</v>
      </c>
      <c r="C47" s="71">
        <f>(C48+C52+C50)</f>
        <v>11</v>
      </c>
      <c r="D47" s="71">
        <f t="shared" ref="D47:D53" si="10">IF(ISERROR(B47-C47),"n/a",B47-C47)</f>
        <v>6</v>
      </c>
      <c r="E47" s="142">
        <f t="shared" ref="E47:E53" si="11">IF(ISERROR(D47/C47),"n/a",(D47/C47))</f>
        <v>0.54545454545454541</v>
      </c>
    </row>
    <row r="48" spans="1:5" x14ac:dyDescent="0.2">
      <c r="A48" s="143" t="s">
        <v>30</v>
      </c>
      <c r="B48" s="191">
        <f>SUM(B49:B49)</f>
        <v>8</v>
      </c>
      <c r="C48" s="191">
        <f>SUM(C49:C49)</f>
        <v>7</v>
      </c>
      <c r="D48" s="7">
        <f t="shared" si="10"/>
        <v>1</v>
      </c>
      <c r="E48" s="144">
        <f t="shared" si="11"/>
        <v>0.14285714285714285</v>
      </c>
    </row>
    <row r="49" spans="1:5" x14ac:dyDescent="0.2">
      <c r="A49" s="145" t="s">
        <v>31</v>
      </c>
      <c r="B49" s="260">
        <v>8</v>
      </c>
      <c r="C49" s="260">
        <v>7</v>
      </c>
      <c r="D49" s="261">
        <f t="shared" ref="D49" si="12">IF(ISERROR(B49-C49),"n/a",B49-C49)</f>
        <v>1</v>
      </c>
      <c r="E49" s="262">
        <f t="shared" ref="E49" si="13">IF(ISERROR(D49/C49),"n/a",(D49/C49))</f>
        <v>0.14285714285714285</v>
      </c>
    </row>
    <row r="50" spans="1:5" x14ac:dyDescent="0.2">
      <c r="A50" s="143" t="s">
        <v>29</v>
      </c>
      <c r="B50" s="7">
        <f>B51</f>
        <v>8</v>
      </c>
      <c r="C50" s="7">
        <f>C51</f>
        <v>4</v>
      </c>
      <c r="D50" s="7">
        <f>IF(ISERROR(B50-C50),"n/a",B50-C50)</f>
        <v>4</v>
      </c>
      <c r="E50" s="144">
        <f>IF(ISERROR(D50/C50),"n/a",(D50/C50))</f>
        <v>1</v>
      </c>
    </row>
    <row r="51" spans="1:5" x14ac:dyDescent="0.2">
      <c r="A51" s="145" t="s">
        <v>31</v>
      </c>
      <c r="B51" s="192">
        <v>8</v>
      </c>
      <c r="C51" s="192">
        <v>4</v>
      </c>
      <c r="D51" s="6">
        <f>IF(ISERROR(B51-C51),"n/a",B51-C51)</f>
        <v>4</v>
      </c>
      <c r="E51" s="146">
        <f>IF(ISERROR(D51/C51),"n/a",(D51/C51))</f>
        <v>1</v>
      </c>
    </row>
    <row r="52" spans="1:5" x14ac:dyDescent="0.2">
      <c r="A52" s="143" t="s">
        <v>32</v>
      </c>
      <c r="B52" s="7">
        <f>B53</f>
        <v>1</v>
      </c>
      <c r="C52" s="7">
        <f>C53</f>
        <v>0</v>
      </c>
      <c r="D52" s="7">
        <f t="shared" si="10"/>
        <v>1</v>
      </c>
      <c r="E52" s="144" t="str">
        <f t="shared" si="11"/>
        <v>n/a</v>
      </c>
    </row>
    <row r="53" spans="1:5" x14ac:dyDescent="0.2">
      <c r="A53" s="145" t="s">
        <v>31</v>
      </c>
      <c r="B53" s="192">
        <v>1</v>
      </c>
      <c r="C53" s="192">
        <v>0</v>
      </c>
      <c r="D53" s="6">
        <f t="shared" si="10"/>
        <v>1</v>
      </c>
      <c r="E53" s="146" t="str">
        <f t="shared" si="11"/>
        <v>n/a</v>
      </c>
    </row>
    <row r="54" spans="1:5" x14ac:dyDescent="0.2">
      <c r="A54" s="141" t="s">
        <v>7</v>
      </c>
      <c r="B54" s="71">
        <f>(B55+B61+B58)</f>
        <v>488</v>
      </c>
      <c r="C54" s="71">
        <f>(C55+C61+C58)</f>
        <v>483</v>
      </c>
      <c r="D54" s="71">
        <f t="shared" ref="D54:D63" si="14">IF(ISERROR(B54-C54),"n/a",B54-C54)</f>
        <v>5</v>
      </c>
      <c r="E54" s="142">
        <f t="shared" ref="E54:E63" si="15">IF(ISERROR(D54/C54),"n/a",(D54/C54))</f>
        <v>1.0351966873706004E-2</v>
      </c>
    </row>
    <row r="55" spans="1:5" x14ac:dyDescent="0.2">
      <c r="A55" s="143" t="s">
        <v>30</v>
      </c>
      <c r="B55" s="191">
        <f>SUM(B56:B57)</f>
        <v>458</v>
      </c>
      <c r="C55" s="191">
        <f>SUM(C56:C57)</f>
        <v>442</v>
      </c>
      <c r="D55" s="7">
        <f t="shared" si="14"/>
        <v>16</v>
      </c>
      <c r="E55" s="144">
        <f t="shared" si="15"/>
        <v>3.6199095022624438E-2</v>
      </c>
    </row>
    <row r="56" spans="1:5" x14ac:dyDescent="0.2">
      <c r="A56" s="145" t="s">
        <v>31</v>
      </c>
      <c r="B56" s="260">
        <v>458</v>
      </c>
      <c r="C56" s="260">
        <v>442</v>
      </c>
      <c r="D56" s="261">
        <f t="shared" si="14"/>
        <v>16</v>
      </c>
      <c r="E56" s="262">
        <f t="shared" si="15"/>
        <v>3.6199095022624438E-2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26</v>
      </c>
      <c r="C58" s="7">
        <f>C59+C60</f>
        <v>33</v>
      </c>
      <c r="D58" s="7">
        <f>IF(ISERROR(B58-C58),"n/a",B58-C58)</f>
        <v>-7</v>
      </c>
      <c r="E58" s="144">
        <f>IF(ISERROR(D58/C58),"n/a",(D58/C58))</f>
        <v>-0.21212121212121213</v>
      </c>
    </row>
    <row r="59" spans="1:5" s="2" customFormat="1" x14ac:dyDescent="0.2">
      <c r="A59" s="145" t="s">
        <v>31</v>
      </c>
      <c r="B59" s="192">
        <v>26</v>
      </c>
      <c r="C59" s="192">
        <v>33</v>
      </c>
      <c r="D59" s="6">
        <f>IF(ISERROR(B59-C59),"n/a",B59-C59)</f>
        <v>-7</v>
      </c>
      <c r="E59" s="146">
        <f>IF(ISERROR(D59/C59),"n/a",(D59/C59))</f>
        <v>-0.21212121212121213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4</v>
      </c>
      <c r="C61" s="7">
        <f>C62</f>
        <v>8</v>
      </c>
      <c r="D61" s="7">
        <f t="shared" si="14"/>
        <v>-4</v>
      </c>
      <c r="E61" s="144">
        <f t="shared" si="15"/>
        <v>-0.5</v>
      </c>
    </row>
    <row r="62" spans="1:5" s="2" customFormat="1" x14ac:dyDescent="0.2">
      <c r="A62" s="145" t="s">
        <v>31</v>
      </c>
      <c r="B62" s="192">
        <v>4</v>
      </c>
      <c r="C62" s="192">
        <v>8</v>
      </c>
      <c r="D62" s="6">
        <f t="shared" si="14"/>
        <v>-4</v>
      </c>
      <c r="E62" s="146">
        <f t="shared" si="15"/>
        <v>-0.5</v>
      </c>
    </row>
    <row r="63" spans="1:5" ht="15.75" customHeight="1" x14ac:dyDescent="0.2">
      <c r="A63" s="147" t="s">
        <v>5</v>
      </c>
      <c r="B63" s="71">
        <f>(B47+B54)</f>
        <v>505</v>
      </c>
      <c r="C63" s="71">
        <f>(C47+C54)</f>
        <v>494</v>
      </c>
      <c r="D63" s="71">
        <f t="shared" si="14"/>
        <v>11</v>
      </c>
      <c r="E63" s="142">
        <f t="shared" si="15"/>
        <v>2.2267206477732792E-2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17</v>
      </c>
      <c r="C66" s="71">
        <f>(C67+C71+C69)</f>
        <v>11</v>
      </c>
      <c r="D66" s="71">
        <f t="shared" ref="D66:D82" si="16">IF(ISERROR(B66-C66),"n/a",B66-C66)</f>
        <v>6</v>
      </c>
      <c r="E66" s="142">
        <f t="shared" ref="E66:E82" si="17">IF(ISERROR(D66/C66),"n/a",(D66/C66))</f>
        <v>0.54545454545454541</v>
      </c>
    </row>
    <row r="67" spans="1:5" ht="14.25" customHeight="1" x14ac:dyDescent="0.2">
      <c r="A67" s="143" t="s">
        <v>30</v>
      </c>
      <c r="B67" s="191">
        <f>SUM(B68:B68)</f>
        <v>8</v>
      </c>
      <c r="C67" s="191">
        <f>SUM(C68:C68)</f>
        <v>7</v>
      </c>
      <c r="D67" s="7">
        <f t="shared" si="16"/>
        <v>1</v>
      </c>
      <c r="E67" s="144">
        <f t="shared" si="17"/>
        <v>0.14285714285714285</v>
      </c>
    </row>
    <row r="68" spans="1:5" ht="14.25" customHeight="1" x14ac:dyDescent="0.2">
      <c r="A68" s="145" t="s">
        <v>31</v>
      </c>
      <c r="B68" s="260">
        <v>8</v>
      </c>
      <c r="C68" s="260">
        <v>7</v>
      </c>
      <c r="D68" s="261">
        <f t="shared" ref="D68" si="18">IF(ISERROR(B68-C68),"n/a",B68-C68)</f>
        <v>1</v>
      </c>
      <c r="E68" s="262">
        <f t="shared" ref="E68" si="19">IF(ISERROR(D68/C68),"n/a",(D68/C68))</f>
        <v>0.14285714285714285</v>
      </c>
    </row>
    <row r="69" spans="1:5" ht="14.25" customHeight="1" x14ac:dyDescent="0.2">
      <c r="A69" s="143" t="s">
        <v>29</v>
      </c>
      <c r="B69" s="7">
        <f>B70</f>
        <v>8</v>
      </c>
      <c r="C69" s="7">
        <f>C70</f>
        <v>4</v>
      </c>
      <c r="D69" s="7">
        <f>IF(ISERROR(B69-C69),"n/a",B69-C69)</f>
        <v>4</v>
      </c>
      <c r="E69" s="144">
        <f>IF(ISERROR(D69/C69),"n/a",(D69/C69))</f>
        <v>1</v>
      </c>
    </row>
    <row r="70" spans="1:5" ht="14.25" customHeight="1" x14ac:dyDescent="0.2">
      <c r="A70" s="145" t="s">
        <v>31</v>
      </c>
      <c r="B70" s="192">
        <v>8</v>
      </c>
      <c r="C70" s="192">
        <v>4</v>
      </c>
      <c r="D70" s="6">
        <f>IF(ISERROR(B70-C70),"n/a",B70-C70)</f>
        <v>4</v>
      </c>
      <c r="E70" s="146">
        <f>IF(ISERROR(D70/C70),"n/a",(D70/C70))</f>
        <v>1</v>
      </c>
    </row>
    <row r="71" spans="1:5" ht="14.25" customHeight="1" x14ac:dyDescent="0.2">
      <c r="A71" s="143" t="s">
        <v>32</v>
      </c>
      <c r="B71" s="7">
        <f>B72</f>
        <v>1</v>
      </c>
      <c r="C71" s="7">
        <f>C72</f>
        <v>0</v>
      </c>
      <c r="D71" s="7">
        <f t="shared" si="16"/>
        <v>1</v>
      </c>
      <c r="E71" s="144" t="str">
        <f t="shared" si="17"/>
        <v>n/a</v>
      </c>
    </row>
    <row r="72" spans="1:5" ht="14.25" customHeight="1" x14ac:dyDescent="0.2">
      <c r="A72" s="145" t="s">
        <v>31</v>
      </c>
      <c r="B72" s="192">
        <v>1</v>
      </c>
      <c r="C72" s="192">
        <v>0</v>
      </c>
      <c r="D72" s="6">
        <f t="shared" si="16"/>
        <v>1</v>
      </c>
      <c r="E72" s="146" t="str">
        <f t="shared" si="17"/>
        <v>n/a</v>
      </c>
    </row>
    <row r="73" spans="1:5" ht="14.25" customHeight="1" x14ac:dyDescent="0.2">
      <c r="A73" s="141" t="s">
        <v>7</v>
      </c>
      <c r="B73" s="71">
        <f>(B74+B80+B77)</f>
        <v>349</v>
      </c>
      <c r="C73" s="71">
        <f>(C74+C80+C77)</f>
        <v>351</v>
      </c>
      <c r="D73" s="71">
        <f t="shared" si="16"/>
        <v>-2</v>
      </c>
      <c r="E73" s="142">
        <f t="shared" si="17"/>
        <v>-5.6980056980056983E-3</v>
      </c>
    </row>
    <row r="74" spans="1:5" x14ac:dyDescent="0.2">
      <c r="A74" s="143" t="s">
        <v>30</v>
      </c>
      <c r="B74" s="191">
        <f>SUM(B75:B76)</f>
        <v>327</v>
      </c>
      <c r="C74" s="191">
        <f>SUM(C75:C76)</f>
        <v>322</v>
      </c>
      <c r="D74" s="7">
        <f t="shared" si="16"/>
        <v>5</v>
      </c>
      <c r="E74" s="144">
        <f t="shared" si="17"/>
        <v>1.5527950310559006E-2</v>
      </c>
    </row>
    <row r="75" spans="1:5" x14ac:dyDescent="0.2">
      <c r="A75" s="145" t="s">
        <v>31</v>
      </c>
      <c r="B75" s="260">
        <v>327</v>
      </c>
      <c r="C75" s="260">
        <v>322</v>
      </c>
      <c r="D75" s="261">
        <f t="shared" si="16"/>
        <v>5</v>
      </c>
      <c r="E75" s="262">
        <f t="shared" si="17"/>
        <v>1.5527950310559006E-2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21</v>
      </c>
      <c r="C77" s="7">
        <f>C78+C79</f>
        <v>27</v>
      </c>
      <c r="D77" s="7">
        <f>IF(ISERROR(B77-C77),"n/a",B77-C77)</f>
        <v>-6</v>
      </c>
      <c r="E77" s="144">
        <f>IF(ISERROR(D77/C77),"n/a",(D77/C77))</f>
        <v>-0.22222222222222221</v>
      </c>
    </row>
    <row r="78" spans="1:5" ht="12" customHeight="1" x14ac:dyDescent="0.2">
      <c r="A78" s="145" t="s">
        <v>31</v>
      </c>
      <c r="B78" s="192">
        <v>21</v>
      </c>
      <c r="C78" s="192">
        <v>27</v>
      </c>
      <c r="D78" s="6">
        <f>IF(ISERROR(B78-C78),"n/a",B78-C78)</f>
        <v>-6</v>
      </c>
      <c r="E78" s="146">
        <f>IF(ISERROR(D78/C78),"n/a",(D78/C78))</f>
        <v>-0.22222222222222221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1</v>
      </c>
      <c r="C80" s="7">
        <f>C81</f>
        <v>2</v>
      </c>
      <c r="D80" s="7">
        <f t="shared" si="16"/>
        <v>-1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1</v>
      </c>
      <c r="C81" s="192">
        <v>2</v>
      </c>
      <c r="D81" s="6">
        <f t="shared" si="16"/>
        <v>-1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366</v>
      </c>
      <c r="C82" s="71">
        <f>(C66+C73)</f>
        <v>362</v>
      </c>
      <c r="D82" s="71">
        <f t="shared" si="16"/>
        <v>4</v>
      </c>
      <c r="E82" s="142">
        <f t="shared" si="17"/>
        <v>1.1049723756906077E-2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12</v>
      </c>
      <c r="C85" s="71">
        <f>(C86+C90+C88)</f>
        <v>11</v>
      </c>
      <c r="D85" s="71">
        <f t="shared" ref="D85:D101" si="20">IF(ISERROR(B85-C85),"n/a",B85-C85)</f>
        <v>1</v>
      </c>
      <c r="E85" s="142">
        <f t="shared" ref="E85:E101" si="21">IF(ISERROR(D85/C85),"n/a",(D85/C85))</f>
        <v>9.0909090909090912E-2</v>
      </c>
    </row>
    <row r="86" spans="1:5" ht="14.25" customHeight="1" x14ac:dyDescent="0.2">
      <c r="A86" s="143" t="s">
        <v>30</v>
      </c>
      <c r="B86" s="191">
        <f>SUM(B87:B87)</f>
        <v>5</v>
      </c>
      <c r="C86" s="191">
        <f>SUM(C87:C87)</f>
        <v>7</v>
      </c>
      <c r="D86" s="7">
        <f t="shared" si="20"/>
        <v>-2</v>
      </c>
      <c r="E86" s="144">
        <f t="shared" si="21"/>
        <v>-0.2857142857142857</v>
      </c>
    </row>
    <row r="87" spans="1:5" ht="14.25" customHeight="1" x14ac:dyDescent="0.2">
      <c r="A87" s="145" t="s">
        <v>31</v>
      </c>
      <c r="B87" s="260">
        <v>5</v>
      </c>
      <c r="C87" s="260">
        <v>7</v>
      </c>
      <c r="D87" s="261">
        <f t="shared" ref="D87" si="22">IF(ISERROR(B87-C87),"n/a",B87-C87)</f>
        <v>-2</v>
      </c>
      <c r="E87" s="262">
        <f t="shared" ref="E87" si="23">IF(ISERROR(D87/C87),"n/a",(D87/C87))</f>
        <v>-0.2857142857142857</v>
      </c>
    </row>
    <row r="88" spans="1:5" ht="14.25" customHeight="1" x14ac:dyDescent="0.2">
      <c r="A88" s="143" t="s">
        <v>29</v>
      </c>
      <c r="B88" s="7">
        <f>B89</f>
        <v>7</v>
      </c>
      <c r="C88" s="7">
        <f>C89</f>
        <v>4</v>
      </c>
      <c r="D88" s="7">
        <f>IF(ISERROR(B88-C88),"n/a",B88-C88)</f>
        <v>3</v>
      </c>
      <c r="E88" s="144">
        <f>IF(ISERROR(D88/C88),"n/a",(D88/C88))</f>
        <v>0.75</v>
      </c>
    </row>
    <row r="89" spans="1:5" ht="14.25" customHeight="1" x14ac:dyDescent="0.2">
      <c r="A89" s="145" t="s">
        <v>31</v>
      </c>
      <c r="B89" s="192">
        <v>7</v>
      </c>
      <c r="C89" s="192">
        <v>4</v>
      </c>
      <c r="D89" s="6">
        <f>IF(ISERROR(B89-C89),"n/a",B89-C89)</f>
        <v>3</v>
      </c>
      <c r="E89" s="146">
        <f>IF(ISERROR(D89/C89),"n/a",(D89/C89))</f>
        <v>0.75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customHeight="1" x14ac:dyDescent="0.2">
      <c r="A92" s="141" t="s">
        <v>7</v>
      </c>
      <c r="B92" s="71">
        <f>(B93+B99+B96)</f>
        <v>313</v>
      </c>
      <c r="C92" s="71">
        <f>(C93+C99+C96)</f>
        <v>324</v>
      </c>
      <c r="D92" s="71">
        <f t="shared" si="20"/>
        <v>-11</v>
      </c>
      <c r="E92" s="142">
        <f t="shared" si="21"/>
        <v>-3.3950617283950615E-2</v>
      </c>
    </row>
    <row r="93" spans="1:5" x14ac:dyDescent="0.2">
      <c r="A93" s="143" t="s">
        <v>30</v>
      </c>
      <c r="B93" s="7">
        <f>SUM(B94:B95)</f>
        <v>293</v>
      </c>
      <c r="C93" s="7">
        <f>SUM(C94:C95)</f>
        <v>295</v>
      </c>
      <c r="D93" s="7">
        <f t="shared" si="20"/>
        <v>-2</v>
      </c>
      <c r="E93" s="144">
        <f t="shared" si="21"/>
        <v>-6.7796610169491523E-3</v>
      </c>
    </row>
    <row r="94" spans="1:5" x14ac:dyDescent="0.2">
      <c r="A94" s="145" t="s">
        <v>31</v>
      </c>
      <c r="B94" s="261">
        <v>293</v>
      </c>
      <c r="C94" s="260">
        <v>295</v>
      </c>
      <c r="D94" s="261">
        <f t="shared" si="20"/>
        <v>-2</v>
      </c>
      <c r="E94" s="262">
        <f t="shared" si="21"/>
        <v>-6.7796610169491523E-3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20</v>
      </c>
      <c r="C96" s="7">
        <f>C97+C98</f>
        <v>27</v>
      </c>
      <c r="D96" s="7">
        <f>IF(ISERROR(B96-C96),"n/a",B96-C96)</f>
        <v>-7</v>
      </c>
      <c r="E96" s="144">
        <f>IF(ISERROR(D96/C96),"n/a",(D96/C96))</f>
        <v>-0.25925925925925924</v>
      </c>
    </row>
    <row r="97" spans="1:5" x14ac:dyDescent="0.2">
      <c r="A97" s="145" t="s">
        <v>31</v>
      </c>
      <c r="B97" s="192">
        <v>20</v>
      </c>
      <c r="C97" s="192">
        <v>27</v>
      </c>
      <c r="D97" s="6">
        <f>IF(ISERROR(B97-C97),"n/a",B97-C97)</f>
        <v>-7</v>
      </c>
      <c r="E97" s="146">
        <f>IF(ISERROR(D97/C97),"n/a",(D97/C97))</f>
        <v>-0.25925925925925924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2</v>
      </c>
      <c r="D99" s="7">
        <f t="shared" si="20"/>
        <v>-2</v>
      </c>
      <c r="E99" s="144">
        <f t="shared" si="21"/>
        <v>-1</v>
      </c>
    </row>
    <row r="100" spans="1:5" x14ac:dyDescent="0.2">
      <c r="A100" s="145" t="s">
        <v>31</v>
      </c>
      <c r="B100" s="192">
        <v>0</v>
      </c>
      <c r="C100" s="192">
        <v>2</v>
      </c>
      <c r="D100" s="6">
        <f t="shared" si="20"/>
        <v>-2</v>
      </c>
      <c r="E100" s="146">
        <f t="shared" si="21"/>
        <v>-1</v>
      </c>
    </row>
    <row r="101" spans="1:5" x14ac:dyDescent="0.2">
      <c r="A101" s="315" t="s">
        <v>5</v>
      </c>
      <c r="B101" s="316">
        <f>(B85+B92)</f>
        <v>325</v>
      </c>
      <c r="C101" s="316">
        <f>(C85+C92)</f>
        <v>335</v>
      </c>
      <c r="D101" s="316">
        <f t="shared" si="20"/>
        <v>-10</v>
      </c>
      <c r="E101" s="317">
        <f t="shared" si="21"/>
        <v>-2.9850746268656716E-2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11</v>
      </c>
      <c r="C104" s="6">
        <v>11</v>
      </c>
      <c r="D104" s="6">
        <f>IF(ISERROR(B104-C104),"n/a",B104-C104)</f>
        <v>0</v>
      </c>
      <c r="E104" s="158">
        <f>IF(ISERROR(D104/C104),"n/a",(D104/C104))</f>
        <v>0</v>
      </c>
    </row>
    <row r="105" spans="1:5" x14ac:dyDescent="0.2">
      <c r="A105" s="159" t="s">
        <v>7</v>
      </c>
      <c r="B105" s="6">
        <v>92</v>
      </c>
      <c r="C105" s="6">
        <v>120</v>
      </c>
      <c r="D105" s="6">
        <f>IF(ISERROR(B105-C105),"n/a",B105-C105)</f>
        <v>-28</v>
      </c>
      <c r="E105" s="158">
        <f>IF(ISERROR(D105/C105),"n/a",(D105/C105))</f>
        <v>-0.23333333333333334</v>
      </c>
    </row>
    <row r="106" spans="1:5" x14ac:dyDescent="0.2">
      <c r="A106" s="160" t="s">
        <v>5</v>
      </c>
      <c r="B106" s="7">
        <f>SUM(B104:B105)</f>
        <v>103</v>
      </c>
      <c r="C106" s="7">
        <f>SUM(C104:C105)</f>
        <v>131</v>
      </c>
      <c r="D106" s="7">
        <f>IF(ISERROR(B106-C106),"n/a",B106-C106)</f>
        <v>-28</v>
      </c>
      <c r="E106" s="161">
        <f>IF(ISERROR(D106/C106),"n/a",(D106/C106))</f>
        <v>-0.21374045801526717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(B110+B115+B113)</f>
        <v>6</v>
      </c>
      <c r="C109" s="71">
        <f>(C110+C115+C113)</f>
        <v>8</v>
      </c>
      <c r="D109" s="71">
        <f t="shared" ref="D109:D126" si="24">IF(ISERROR(B109-C109),"n/a",B109-C109)</f>
        <v>-2</v>
      </c>
      <c r="E109" s="142">
        <f t="shared" ref="E109:E126" si="25">IF(ISERROR(D109/C109),"n/a",(D109/C109))</f>
        <v>-0.25</v>
      </c>
    </row>
    <row r="110" spans="1:5" s="72" customFormat="1" x14ac:dyDescent="0.2">
      <c r="A110" s="143" t="s">
        <v>30</v>
      </c>
      <c r="B110" s="7">
        <f>SUM(B111:B112)</f>
        <v>3</v>
      </c>
      <c r="C110" s="7">
        <f>SUM(C111:C112)</f>
        <v>5</v>
      </c>
      <c r="D110" s="7">
        <f t="shared" si="24"/>
        <v>-2</v>
      </c>
      <c r="E110" s="144">
        <f t="shared" si="25"/>
        <v>-0.4</v>
      </c>
    </row>
    <row r="111" spans="1:5" s="72" customFormat="1" x14ac:dyDescent="0.2">
      <c r="A111" s="145" t="s">
        <v>31</v>
      </c>
      <c r="B111" s="261">
        <v>3</v>
      </c>
      <c r="C111" s="261">
        <v>5</v>
      </c>
      <c r="D111" s="261">
        <f t="shared" ref="D111" si="26">IF(ISERROR(B111-C111),"n/a",B111-C111)</f>
        <v>-2</v>
      </c>
      <c r="E111" s="262">
        <f t="shared" ref="E111" si="27">IF(ISERROR(D111/C111),"n/a",(D111/C111))</f>
        <v>-0.4</v>
      </c>
    </row>
    <row r="112" spans="1:5" s="72" customFormat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x14ac:dyDescent="0.2">
      <c r="A113" s="143" t="s">
        <v>29</v>
      </c>
      <c r="B113" s="7">
        <v>3</v>
      </c>
      <c r="C113" s="7">
        <v>3</v>
      </c>
      <c r="D113" s="7">
        <f>IF(ISERROR(B113-C113),"n/a",B113-C113)</f>
        <v>0</v>
      </c>
      <c r="E113" s="144">
        <f>IF(ISERROR(D113/C113),"n/a",(D113/C113))</f>
        <v>0</v>
      </c>
    </row>
    <row r="114" spans="1:5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x14ac:dyDescent="0.2">
      <c r="A117" s="141" t="s">
        <v>7</v>
      </c>
      <c r="B117" s="71">
        <f>(B118+B124+B121)</f>
        <v>277</v>
      </c>
      <c r="C117" s="71">
        <f>(C118+C124+C121)</f>
        <v>275</v>
      </c>
      <c r="D117" s="71">
        <f t="shared" si="24"/>
        <v>2</v>
      </c>
      <c r="E117" s="142">
        <f t="shared" si="25"/>
        <v>7.2727272727272727E-3</v>
      </c>
    </row>
    <row r="118" spans="1:5" x14ac:dyDescent="0.2">
      <c r="A118" s="143" t="s">
        <v>30</v>
      </c>
      <c r="B118" s="7">
        <v>263</v>
      </c>
      <c r="C118" s="7">
        <v>251</v>
      </c>
      <c r="D118" s="7">
        <f t="shared" si="24"/>
        <v>12</v>
      </c>
      <c r="E118" s="146">
        <f t="shared" si="25"/>
        <v>4.7808764940239043E-2</v>
      </c>
    </row>
    <row r="119" spans="1:5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x14ac:dyDescent="0.2">
      <c r="A121" s="143" t="s">
        <v>29</v>
      </c>
      <c r="B121" s="7">
        <v>14</v>
      </c>
      <c r="C121" s="7">
        <v>22</v>
      </c>
      <c r="D121" s="7">
        <f>IF(ISERROR(B121-C121),"n/a",B121-C121)</f>
        <v>-8</v>
      </c>
      <c r="E121" s="144">
        <f>IF(ISERROR(D121/C121),"n/a",(D121/C121))</f>
        <v>-0.36363636363636365</v>
      </c>
    </row>
    <row r="122" spans="1:5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x14ac:dyDescent="0.2">
      <c r="A124" s="143" t="s">
        <v>32</v>
      </c>
      <c r="B124" s="7">
        <v>0</v>
      </c>
      <c r="C124" s="7">
        <v>2</v>
      </c>
      <c r="D124" s="7">
        <f t="shared" si="24"/>
        <v>-2</v>
      </c>
      <c r="E124" s="144">
        <f t="shared" si="25"/>
        <v>-1</v>
      </c>
    </row>
    <row r="125" spans="1:5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x14ac:dyDescent="0.2">
      <c r="A126" s="147" t="s">
        <v>5</v>
      </c>
      <c r="B126" s="71">
        <f>(B109+B117)</f>
        <v>283</v>
      </c>
      <c r="C126" s="71">
        <f>(C109+C117)</f>
        <v>283</v>
      </c>
      <c r="D126" s="71">
        <f t="shared" si="24"/>
        <v>0</v>
      </c>
      <c r="E126" s="142">
        <f t="shared" si="25"/>
        <v>0</v>
      </c>
    </row>
    <row r="127" spans="1:5" ht="16.5" customHeight="1" x14ac:dyDescent="0.2">
      <c r="A127" s="162"/>
      <c r="B127" s="24"/>
      <c r="C127" s="24"/>
      <c r="D127" s="24"/>
      <c r="E127" s="156"/>
    </row>
    <row r="128" spans="1:5" ht="15" customHeight="1" x14ac:dyDescent="0.25">
      <c r="A128" s="157" t="s">
        <v>10</v>
      </c>
      <c r="B128" s="6"/>
      <c r="C128" s="6"/>
      <c r="D128" s="6"/>
      <c r="E128" s="158"/>
    </row>
    <row r="129" spans="1:5" ht="12.75" customHeight="1" x14ac:dyDescent="0.2">
      <c r="A129" s="141" t="s">
        <v>77</v>
      </c>
      <c r="B129" s="71">
        <f>(B130+B135+B133)</f>
        <v>2</v>
      </c>
      <c r="C129" s="71">
        <f>(C130+C135+C133)</f>
        <v>5</v>
      </c>
      <c r="D129" s="71">
        <f t="shared" ref="D129:D146" si="34">IF(ISERROR(B129-C129),"n/a",B129-C129)</f>
        <v>-3</v>
      </c>
      <c r="E129" s="142">
        <f t="shared" ref="E129:E146" si="35">IF(ISERROR(D129/C129),"n/a",(D129/C129))</f>
        <v>-0.6</v>
      </c>
    </row>
    <row r="130" spans="1:5" ht="12.75" customHeight="1" x14ac:dyDescent="0.2">
      <c r="A130" s="143" t="s">
        <v>30</v>
      </c>
      <c r="B130" s="7">
        <v>2</v>
      </c>
      <c r="C130" s="7">
        <v>5</v>
      </c>
      <c r="D130" s="7">
        <f t="shared" si="34"/>
        <v>-3</v>
      </c>
      <c r="E130" s="144">
        <f t="shared" si="35"/>
        <v>-0.6</v>
      </c>
    </row>
    <row r="131" spans="1:5" ht="12.75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customHeight="1" x14ac:dyDescent="0.2">
      <c r="A132" s="145" t="s">
        <v>22</v>
      </c>
      <c r="B132" s="261">
        <v>2</v>
      </c>
      <c r="C132" s="261">
        <v>1</v>
      </c>
      <c r="D132" s="261">
        <f t="shared" ref="D132" si="38">IF(ISERROR(B132-C132),"n/a",B132-C132)</f>
        <v>1</v>
      </c>
      <c r="E132" s="262">
        <f t="shared" ref="E132" si="39">IF(ISERROR(D132/C132),"n/a",(D132/C132))</f>
        <v>1</v>
      </c>
    </row>
    <row r="133" spans="1:5" ht="12.75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customHeight="1" x14ac:dyDescent="0.2">
      <c r="A137" s="141" t="s">
        <v>7</v>
      </c>
      <c r="B137" s="71">
        <v>234</v>
      </c>
      <c r="C137" s="71">
        <v>221</v>
      </c>
      <c r="D137" s="71">
        <f t="shared" si="34"/>
        <v>13</v>
      </c>
      <c r="E137" s="142">
        <f t="shared" si="35"/>
        <v>5.8823529411764705E-2</v>
      </c>
    </row>
    <row r="138" spans="1:5" ht="12.75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customHeight="1" x14ac:dyDescent="0.2">
      <c r="A140" s="145" t="s">
        <v>22</v>
      </c>
      <c r="B140" s="261">
        <v>14</v>
      </c>
      <c r="C140" s="261">
        <v>20</v>
      </c>
      <c r="D140" s="261">
        <f t="shared" si="40"/>
        <v>-6</v>
      </c>
      <c r="E140" s="262">
        <f t="shared" si="41"/>
        <v>-0.3</v>
      </c>
    </row>
    <row r="141" spans="1:5" ht="12.75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customHeight="1" x14ac:dyDescent="0.2">
      <c r="A143" s="145" t="s">
        <v>22</v>
      </c>
      <c r="B143" s="6">
        <v>0</v>
      </c>
      <c r="C143" s="6">
        <v>2</v>
      </c>
      <c r="D143" s="6">
        <f>IF(ISERROR(B143-C143),"n/a",B143-C143)</f>
        <v>-2</v>
      </c>
      <c r="E143" s="146">
        <f>IF(ISERROR(D143/C143),"n/a",(D143/C143))</f>
        <v>-1</v>
      </c>
    </row>
    <row r="144" spans="1:5" ht="12.75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x14ac:dyDescent="0.2">
      <c r="A146" s="147" t="s">
        <v>5</v>
      </c>
      <c r="B146" s="71">
        <f>(B129+B137)</f>
        <v>236</v>
      </c>
      <c r="C146" s="71">
        <f>(C129+C137)</f>
        <v>226</v>
      </c>
      <c r="D146" s="71">
        <f t="shared" si="34"/>
        <v>10</v>
      </c>
      <c r="E146" s="142">
        <f t="shared" si="35"/>
        <v>4.4247787610619468E-2</v>
      </c>
    </row>
    <row r="147" spans="1:5" x14ac:dyDescent="0.2">
      <c r="A147" s="163"/>
      <c r="B147" s="26"/>
      <c r="C147" s="26"/>
      <c r="D147" s="26"/>
      <c r="E147" s="164"/>
    </row>
    <row r="149" spans="1:5" ht="3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84</v>
      </c>
    </row>
    <row r="153" spans="1:5" x14ac:dyDescent="0.2">
      <c r="A153" s="72"/>
    </row>
    <row r="154" spans="1:5" x14ac:dyDescent="0.2">
      <c r="A154" s="72"/>
    </row>
    <row r="155" spans="1:5" x14ac:dyDescent="0.2">
      <c r="A155" s="72"/>
    </row>
    <row r="156" spans="1:5" x14ac:dyDescent="0.2">
      <c r="A156" s="72"/>
    </row>
    <row r="157" spans="1:5" x14ac:dyDescent="0.2">
      <c r="A157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1/5/2024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Winter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January 5,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0</v>
      </c>
      <c r="C10" s="318">
        <f t="shared" ref="C10:M10" si="0">SUM(C43,C74,C105,C136,C167,C198)</f>
        <v>1</v>
      </c>
      <c r="D10" s="318">
        <f t="shared" si="0"/>
        <v>0</v>
      </c>
      <c r="E10" s="318">
        <f t="shared" si="0"/>
        <v>1</v>
      </c>
      <c r="F10" s="318">
        <f t="shared" si="0"/>
        <v>0</v>
      </c>
      <c r="G10" s="318">
        <f t="shared" si="0"/>
        <v>1</v>
      </c>
      <c r="H10" s="318">
        <f t="shared" si="0"/>
        <v>0</v>
      </c>
      <c r="I10" s="318">
        <f t="shared" si="0"/>
        <v>1</v>
      </c>
      <c r="J10" s="318">
        <f t="shared" si="0"/>
        <v>0</v>
      </c>
      <c r="K10" s="318">
        <f t="shared" si="0"/>
        <v>1</v>
      </c>
      <c r="L10" s="318">
        <f t="shared" si="0"/>
        <v>0</v>
      </c>
      <c r="M10" s="318">
        <f t="shared" si="0"/>
        <v>1</v>
      </c>
    </row>
    <row r="11" spans="1:16" x14ac:dyDescent="0.25">
      <c r="A11" s="314" t="s">
        <v>53</v>
      </c>
      <c r="B11" s="318">
        <f t="shared" ref="B11:M18" si="1">SUM(B44,B75,B106,B137,B168,B199)</f>
        <v>1</v>
      </c>
      <c r="C11" s="318">
        <f t="shared" si="1"/>
        <v>0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0</v>
      </c>
      <c r="C12" s="318">
        <f t="shared" si="1"/>
        <v>2</v>
      </c>
      <c r="D12" s="318">
        <f t="shared" si="1"/>
        <v>0</v>
      </c>
      <c r="E12" s="318">
        <f t="shared" si="1"/>
        <v>2</v>
      </c>
      <c r="F12" s="318">
        <f t="shared" si="1"/>
        <v>0</v>
      </c>
      <c r="G12" s="318">
        <f t="shared" si="1"/>
        <v>2</v>
      </c>
      <c r="H12" s="318">
        <f t="shared" si="1"/>
        <v>0</v>
      </c>
      <c r="I12" s="318">
        <f t="shared" si="1"/>
        <v>2</v>
      </c>
      <c r="J12" s="318">
        <f t="shared" si="1"/>
        <v>0</v>
      </c>
      <c r="K12" s="318">
        <f t="shared" si="1"/>
        <v>1</v>
      </c>
      <c r="L12" s="318">
        <f t="shared" si="1"/>
        <v>0</v>
      </c>
      <c r="M12" s="318">
        <f t="shared" si="1"/>
        <v>1</v>
      </c>
    </row>
    <row r="13" spans="1:16" x14ac:dyDescent="0.25">
      <c r="A13" s="314" t="s">
        <v>52</v>
      </c>
      <c r="B13" s="318">
        <f t="shared" si="1"/>
        <v>0</v>
      </c>
      <c r="C13" s="318">
        <f t="shared" si="1"/>
        <v>0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7</v>
      </c>
      <c r="C14" s="318">
        <f t="shared" si="1"/>
        <v>4</v>
      </c>
      <c r="D14" s="318">
        <f t="shared" si="1"/>
        <v>7</v>
      </c>
      <c r="E14" s="318">
        <f t="shared" si="1"/>
        <v>4</v>
      </c>
      <c r="F14" s="318">
        <f t="shared" si="1"/>
        <v>7</v>
      </c>
      <c r="G14" s="318">
        <f t="shared" si="1"/>
        <v>4</v>
      </c>
      <c r="H14" s="318">
        <f t="shared" si="1"/>
        <v>4</v>
      </c>
      <c r="I14" s="318">
        <f t="shared" si="1"/>
        <v>4</v>
      </c>
      <c r="J14" s="318">
        <f t="shared" si="1"/>
        <v>2</v>
      </c>
      <c r="K14" s="318">
        <f t="shared" si="1"/>
        <v>3</v>
      </c>
      <c r="L14" s="318">
        <f t="shared" si="1"/>
        <v>2</v>
      </c>
      <c r="M14" s="318">
        <f t="shared" si="1"/>
        <v>3</v>
      </c>
    </row>
    <row r="15" spans="1:16" x14ac:dyDescent="0.25">
      <c r="A15" s="314" t="s">
        <v>50</v>
      </c>
      <c r="B15" s="318">
        <f t="shared" si="1"/>
        <v>0</v>
      </c>
      <c r="C15" s="318">
        <f t="shared" si="1"/>
        <v>0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8</v>
      </c>
      <c r="C16" s="318">
        <f t="shared" si="1"/>
        <v>4</v>
      </c>
      <c r="D16" s="318">
        <f t="shared" si="1"/>
        <v>8</v>
      </c>
      <c r="E16" s="318">
        <f t="shared" si="1"/>
        <v>4</v>
      </c>
      <c r="F16" s="318">
        <f t="shared" si="1"/>
        <v>8</v>
      </c>
      <c r="G16" s="318">
        <f t="shared" si="1"/>
        <v>4</v>
      </c>
      <c r="H16" s="318">
        <f t="shared" si="1"/>
        <v>7</v>
      </c>
      <c r="I16" s="318">
        <f t="shared" si="1"/>
        <v>4</v>
      </c>
      <c r="J16" s="318">
        <f t="shared" si="1"/>
        <v>3</v>
      </c>
      <c r="K16" s="318">
        <f t="shared" si="1"/>
        <v>3</v>
      </c>
      <c r="L16" s="318">
        <f t="shared" si="1"/>
        <v>2</v>
      </c>
      <c r="M16" s="318">
        <f t="shared" si="1"/>
        <v>1</v>
      </c>
    </row>
    <row r="17" spans="1:13" x14ac:dyDescent="0.25">
      <c r="A17" s="314" t="s">
        <v>48</v>
      </c>
      <c r="B17" s="318">
        <f t="shared" si="1"/>
        <v>0</v>
      </c>
      <c r="C17" s="318">
        <f t="shared" si="1"/>
        <v>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1</v>
      </c>
      <c r="C18" s="318">
        <f t="shared" si="1"/>
        <v>0</v>
      </c>
      <c r="D18" s="318">
        <f t="shared" si="1"/>
        <v>1</v>
      </c>
      <c r="E18" s="318">
        <f t="shared" si="1"/>
        <v>0</v>
      </c>
      <c r="F18" s="318">
        <f t="shared" si="1"/>
        <v>1</v>
      </c>
      <c r="G18" s="318">
        <f t="shared" si="1"/>
        <v>0</v>
      </c>
      <c r="H18" s="318">
        <f t="shared" si="1"/>
        <v>1</v>
      </c>
      <c r="I18" s="318">
        <f t="shared" si="1"/>
        <v>0</v>
      </c>
      <c r="J18" s="318">
        <f t="shared" si="1"/>
        <v>1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16</v>
      </c>
      <c r="C19" s="336">
        <f>SUM(C52,C83,C114,C145,C207)</f>
        <v>11</v>
      </c>
      <c r="D19" s="336">
        <f t="shared" ref="D19:M19" si="2">SUM(D10:D18)</f>
        <v>17</v>
      </c>
      <c r="E19" s="336">
        <f t="shared" si="2"/>
        <v>11</v>
      </c>
      <c r="F19" s="336">
        <f t="shared" si="2"/>
        <v>17</v>
      </c>
      <c r="G19" s="336">
        <f t="shared" si="2"/>
        <v>11</v>
      </c>
      <c r="H19" s="336">
        <f t="shared" si="2"/>
        <v>13</v>
      </c>
      <c r="I19" s="336">
        <f t="shared" si="2"/>
        <v>11</v>
      </c>
      <c r="J19" s="336">
        <f t="shared" si="2"/>
        <v>6</v>
      </c>
      <c r="K19" s="336">
        <f t="shared" si="2"/>
        <v>8</v>
      </c>
      <c r="L19" s="336">
        <f t="shared" si="2"/>
        <v>4</v>
      </c>
      <c r="M19" s="337">
        <f t="shared" si="2"/>
        <v>6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60</v>
      </c>
      <c r="C24" s="318">
        <f t="shared" si="3"/>
        <v>53</v>
      </c>
      <c r="D24" s="318">
        <f t="shared" si="3"/>
        <v>24</v>
      </c>
      <c r="E24" s="318">
        <f t="shared" si="3"/>
        <v>24</v>
      </c>
      <c r="F24" s="318">
        <f t="shared" si="3"/>
        <v>21</v>
      </c>
      <c r="G24" s="318">
        <f t="shared" si="3"/>
        <v>16</v>
      </c>
      <c r="H24" s="318">
        <f t="shared" si="3"/>
        <v>19</v>
      </c>
      <c r="I24" s="318">
        <f t="shared" si="3"/>
        <v>15</v>
      </c>
      <c r="J24" s="318">
        <f t="shared" si="3"/>
        <v>17</v>
      </c>
      <c r="K24" s="318">
        <f t="shared" si="3"/>
        <v>13</v>
      </c>
      <c r="L24" s="318">
        <f t="shared" si="3"/>
        <v>14</v>
      </c>
      <c r="M24" s="318">
        <f t="shared" si="3"/>
        <v>13</v>
      </c>
    </row>
    <row r="25" spans="1:13" x14ac:dyDescent="0.25">
      <c r="A25" s="313" t="s">
        <v>53</v>
      </c>
      <c r="B25" s="318">
        <f t="shared" ref="B25:M25" si="4">SUM(B58,B89,B120,B151,B182,B213)</f>
        <v>3</v>
      </c>
      <c r="C25" s="318">
        <f t="shared" si="4"/>
        <v>5</v>
      </c>
      <c r="D25" s="318">
        <f t="shared" si="4"/>
        <v>1</v>
      </c>
      <c r="E25" s="318">
        <f t="shared" si="4"/>
        <v>1</v>
      </c>
      <c r="F25" s="318">
        <f t="shared" si="4"/>
        <v>1</v>
      </c>
      <c r="G25" s="318">
        <f t="shared" si="4"/>
        <v>0</v>
      </c>
      <c r="H25" s="318">
        <f t="shared" si="4"/>
        <v>1</v>
      </c>
      <c r="I25" s="318">
        <f t="shared" si="4"/>
        <v>0</v>
      </c>
      <c r="J25" s="318">
        <f t="shared" si="4"/>
        <v>1</v>
      </c>
      <c r="K25" s="318">
        <f t="shared" si="4"/>
        <v>0</v>
      </c>
      <c r="L25" s="318">
        <f t="shared" si="4"/>
        <v>1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141</v>
      </c>
      <c r="C26" s="318">
        <f t="shared" si="5"/>
        <v>185</v>
      </c>
      <c r="D26" s="318">
        <f t="shared" si="5"/>
        <v>68</v>
      </c>
      <c r="E26" s="318">
        <f t="shared" si="5"/>
        <v>93</v>
      </c>
      <c r="F26" s="318">
        <f t="shared" si="5"/>
        <v>46</v>
      </c>
      <c r="G26" s="318">
        <f t="shared" si="5"/>
        <v>70</v>
      </c>
      <c r="H26" s="318">
        <f t="shared" si="5"/>
        <v>41</v>
      </c>
      <c r="I26" s="318">
        <f t="shared" si="5"/>
        <v>65</v>
      </c>
      <c r="J26" s="318">
        <f t="shared" si="5"/>
        <v>34</v>
      </c>
      <c r="K26" s="318">
        <f t="shared" si="5"/>
        <v>53</v>
      </c>
      <c r="L26" s="318">
        <f t="shared" si="5"/>
        <v>29</v>
      </c>
      <c r="M26" s="318">
        <f t="shared" si="5"/>
        <v>48</v>
      </c>
    </row>
    <row r="27" spans="1:13" x14ac:dyDescent="0.25">
      <c r="A27" s="313" t="s">
        <v>52</v>
      </c>
      <c r="B27" s="318">
        <f t="shared" ref="B27:M27" si="6">SUM(B60,B91,B122,B153,B184,B215)</f>
        <v>6</v>
      </c>
      <c r="C27" s="318">
        <f t="shared" si="6"/>
        <v>1</v>
      </c>
      <c r="D27" s="318">
        <f t="shared" si="6"/>
        <v>2</v>
      </c>
      <c r="E27" s="318">
        <f t="shared" si="6"/>
        <v>0</v>
      </c>
      <c r="F27" s="318">
        <f t="shared" si="6"/>
        <v>1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363</v>
      </c>
      <c r="C28" s="318">
        <f t="shared" si="7"/>
        <v>377</v>
      </c>
      <c r="D28" s="318">
        <f t="shared" si="7"/>
        <v>240</v>
      </c>
      <c r="E28" s="318">
        <f t="shared" si="7"/>
        <v>208</v>
      </c>
      <c r="F28" s="318">
        <f t="shared" si="7"/>
        <v>176</v>
      </c>
      <c r="G28" s="318">
        <f t="shared" si="7"/>
        <v>150</v>
      </c>
      <c r="H28" s="318">
        <f t="shared" si="7"/>
        <v>154</v>
      </c>
      <c r="I28" s="318">
        <f t="shared" si="7"/>
        <v>135</v>
      </c>
      <c r="J28" s="318">
        <f t="shared" si="7"/>
        <v>140</v>
      </c>
      <c r="K28" s="318">
        <f t="shared" si="7"/>
        <v>118</v>
      </c>
      <c r="L28" s="318">
        <f t="shared" si="7"/>
        <v>123</v>
      </c>
      <c r="M28" s="318">
        <f t="shared" si="7"/>
        <v>100</v>
      </c>
    </row>
    <row r="29" spans="1:13" x14ac:dyDescent="0.25">
      <c r="A29" s="313" t="s">
        <v>50</v>
      </c>
      <c r="B29" s="318">
        <f t="shared" ref="B29:M29" si="8">SUM(B62,B93,B124,B155,B186,B217)</f>
        <v>46</v>
      </c>
      <c r="C29" s="318">
        <f t="shared" si="8"/>
        <v>47</v>
      </c>
      <c r="D29" s="318">
        <f t="shared" si="8"/>
        <v>21</v>
      </c>
      <c r="E29" s="318">
        <f t="shared" si="8"/>
        <v>25</v>
      </c>
      <c r="F29" s="318">
        <f t="shared" si="8"/>
        <v>11</v>
      </c>
      <c r="G29" s="318">
        <f t="shared" si="8"/>
        <v>23</v>
      </c>
      <c r="H29" s="318">
        <f t="shared" si="8"/>
        <v>11</v>
      </c>
      <c r="I29" s="318">
        <f t="shared" si="8"/>
        <v>21</v>
      </c>
      <c r="J29" s="318">
        <f t="shared" si="8"/>
        <v>10</v>
      </c>
      <c r="K29" s="318">
        <f t="shared" si="8"/>
        <v>16</v>
      </c>
      <c r="L29" s="318">
        <f t="shared" si="8"/>
        <v>10</v>
      </c>
      <c r="M29" s="318">
        <f t="shared" si="8"/>
        <v>14</v>
      </c>
    </row>
    <row r="30" spans="1:13" x14ac:dyDescent="0.25">
      <c r="A30" s="313" t="s">
        <v>49</v>
      </c>
      <c r="B30" s="318">
        <f t="shared" ref="B30:M30" si="9">SUM(B63,B94,B125,B156,B187,B218)</f>
        <v>48</v>
      </c>
      <c r="C30" s="318">
        <f t="shared" si="9"/>
        <v>55</v>
      </c>
      <c r="D30" s="318">
        <f t="shared" si="9"/>
        <v>27</v>
      </c>
      <c r="E30" s="318">
        <f t="shared" si="9"/>
        <v>34</v>
      </c>
      <c r="F30" s="318">
        <f t="shared" si="9"/>
        <v>21</v>
      </c>
      <c r="G30" s="318">
        <f t="shared" si="9"/>
        <v>27</v>
      </c>
      <c r="H30" s="318">
        <f t="shared" si="9"/>
        <v>20</v>
      </c>
      <c r="I30" s="318">
        <f t="shared" si="9"/>
        <v>27</v>
      </c>
      <c r="J30" s="318">
        <f t="shared" si="9"/>
        <v>14</v>
      </c>
      <c r="K30" s="318">
        <f t="shared" si="9"/>
        <v>22</v>
      </c>
      <c r="L30" s="318">
        <f t="shared" si="9"/>
        <v>14</v>
      </c>
      <c r="M30" s="318">
        <f t="shared" si="9"/>
        <v>20</v>
      </c>
    </row>
    <row r="31" spans="1:13" x14ac:dyDescent="0.25">
      <c r="A31" s="313" t="s">
        <v>48</v>
      </c>
      <c r="B31" s="318">
        <f t="shared" ref="B31:M31" si="10">SUM(B64,B95,B126,B157,B188,B219)</f>
        <v>6</v>
      </c>
      <c r="C31" s="318">
        <f t="shared" si="10"/>
        <v>11</v>
      </c>
      <c r="D31" s="318">
        <f t="shared" si="10"/>
        <v>3</v>
      </c>
      <c r="E31" s="318">
        <f t="shared" si="10"/>
        <v>6</v>
      </c>
      <c r="F31" s="318">
        <f t="shared" si="10"/>
        <v>2</v>
      </c>
      <c r="G31" s="318">
        <f t="shared" si="10"/>
        <v>4</v>
      </c>
      <c r="H31" s="318">
        <f t="shared" si="10"/>
        <v>1</v>
      </c>
      <c r="I31" s="318">
        <f t="shared" si="10"/>
        <v>3</v>
      </c>
      <c r="J31" s="318">
        <f t="shared" si="10"/>
        <v>1</v>
      </c>
      <c r="K31" s="318">
        <f t="shared" si="10"/>
        <v>3</v>
      </c>
      <c r="L31" s="318">
        <f t="shared" si="10"/>
        <v>0</v>
      </c>
      <c r="M31" s="318">
        <f t="shared" si="10"/>
        <v>3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177</v>
      </c>
      <c r="C32" s="318">
        <f t="shared" si="11"/>
        <v>182</v>
      </c>
      <c r="D32" s="318">
        <f t="shared" si="11"/>
        <v>102</v>
      </c>
      <c r="E32" s="318">
        <f t="shared" si="11"/>
        <v>92</v>
      </c>
      <c r="F32" s="318">
        <f t="shared" si="11"/>
        <v>70</v>
      </c>
      <c r="G32" s="318">
        <f t="shared" si="11"/>
        <v>61</v>
      </c>
      <c r="H32" s="318">
        <f t="shared" si="11"/>
        <v>65</v>
      </c>
      <c r="I32" s="318">
        <f t="shared" si="11"/>
        <v>58</v>
      </c>
      <c r="J32" s="318">
        <f t="shared" si="11"/>
        <v>59</v>
      </c>
      <c r="K32" s="318">
        <f t="shared" si="11"/>
        <v>50</v>
      </c>
      <c r="L32" s="318">
        <f t="shared" si="11"/>
        <v>56</v>
      </c>
      <c r="M32" s="318">
        <f t="shared" si="11"/>
        <v>45</v>
      </c>
    </row>
    <row r="33" spans="1:13" ht="16.5" thickTop="1" thickBot="1" x14ac:dyDescent="0.3">
      <c r="A33" s="343" t="s">
        <v>69</v>
      </c>
      <c r="B33" s="336">
        <f>SUM(B24:B32)</f>
        <v>850</v>
      </c>
      <c r="C33" s="336">
        <f t="shared" ref="C33:M33" si="12">SUM(C24:C32)</f>
        <v>916</v>
      </c>
      <c r="D33" s="336">
        <f t="shared" si="12"/>
        <v>488</v>
      </c>
      <c r="E33" s="336">
        <f t="shared" si="12"/>
        <v>483</v>
      </c>
      <c r="F33" s="336">
        <f t="shared" si="12"/>
        <v>349</v>
      </c>
      <c r="G33" s="336">
        <f t="shared" si="12"/>
        <v>351</v>
      </c>
      <c r="H33" s="336">
        <f t="shared" si="12"/>
        <v>313</v>
      </c>
      <c r="I33" s="336">
        <f t="shared" si="12"/>
        <v>324</v>
      </c>
      <c r="J33" s="336">
        <f t="shared" si="12"/>
        <v>277</v>
      </c>
      <c r="K33" s="336">
        <f t="shared" si="12"/>
        <v>275</v>
      </c>
      <c r="L33" s="336">
        <f t="shared" si="12"/>
        <v>248</v>
      </c>
      <c r="M33" s="337">
        <f t="shared" si="12"/>
        <v>243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866</v>
      </c>
      <c r="C35" s="334">
        <f t="shared" si="13"/>
        <v>927</v>
      </c>
      <c r="D35" s="334">
        <f t="shared" si="13"/>
        <v>505</v>
      </c>
      <c r="E35" s="334">
        <f t="shared" si="13"/>
        <v>494</v>
      </c>
      <c r="F35" s="334">
        <f t="shared" si="13"/>
        <v>366</v>
      </c>
      <c r="G35" s="334">
        <f t="shared" si="13"/>
        <v>362</v>
      </c>
      <c r="H35" s="334">
        <f t="shared" si="13"/>
        <v>326</v>
      </c>
      <c r="I35" s="334">
        <f t="shared" si="13"/>
        <v>335</v>
      </c>
      <c r="J35" s="334">
        <f t="shared" si="13"/>
        <v>283</v>
      </c>
      <c r="K35" s="334">
        <f t="shared" si="13"/>
        <v>283</v>
      </c>
      <c r="L35" s="334">
        <f t="shared" si="13"/>
        <v>252</v>
      </c>
      <c r="M35" s="334">
        <f t="shared" si="13"/>
        <v>249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2</v>
      </c>
      <c r="C47" s="318">
        <v>1</v>
      </c>
      <c r="D47" s="318">
        <v>2</v>
      </c>
      <c r="E47" s="318">
        <v>1</v>
      </c>
      <c r="F47" s="318">
        <v>2</v>
      </c>
      <c r="G47" s="318">
        <v>1</v>
      </c>
      <c r="H47" s="318">
        <v>2</v>
      </c>
      <c r="I47" s="318">
        <v>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4</v>
      </c>
      <c r="C49" s="318">
        <v>0</v>
      </c>
      <c r="D49" s="318">
        <v>4</v>
      </c>
      <c r="E49" s="318">
        <v>0</v>
      </c>
      <c r="F49" s="318">
        <v>4</v>
      </c>
      <c r="G49" s="318">
        <v>0</v>
      </c>
      <c r="H49" s="318">
        <v>3</v>
      </c>
      <c r="I49" s="318">
        <v>0</v>
      </c>
      <c r="J49" s="318">
        <v>1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6</v>
      </c>
      <c r="C52" s="321">
        <f t="shared" ref="C52:M52" si="14">SUM(C43:C51)</f>
        <v>1</v>
      </c>
      <c r="D52" s="321">
        <f t="shared" si="14"/>
        <v>6</v>
      </c>
      <c r="E52" s="321">
        <f t="shared" si="14"/>
        <v>1</v>
      </c>
      <c r="F52" s="321">
        <f t="shared" si="14"/>
        <v>6</v>
      </c>
      <c r="G52" s="321">
        <f t="shared" si="14"/>
        <v>1</v>
      </c>
      <c r="H52" s="321">
        <f t="shared" si="14"/>
        <v>5</v>
      </c>
      <c r="I52" s="321">
        <f t="shared" si="14"/>
        <v>1</v>
      </c>
      <c r="J52" s="321">
        <f t="shared" si="14"/>
        <v>1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8</v>
      </c>
      <c r="C57" s="318">
        <v>11</v>
      </c>
      <c r="D57" s="318">
        <v>4</v>
      </c>
      <c r="E57" s="318">
        <v>1</v>
      </c>
      <c r="F57" s="318">
        <v>2</v>
      </c>
      <c r="G57" s="318">
        <v>0</v>
      </c>
      <c r="H57" s="318">
        <v>2</v>
      </c>
      <c r="I57" s="318">
        <v>0</v>
      </c>
      <c r="J57" s="318">
        <v>2</v>
      </c>
      <c r="K57" s="318">
        <v>0</v>
      </c>
      <c r="L57" s="318">
        <v>1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1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23</v>
      </c>
      <c r="C59" s="318">
        <v>40</v>
      </c>
      <c r="D59" s="318">
        <v>8</v>
      </c>
      <c r="E59" s="318">
        <v>13</v>
      </c>
      <c r="F59" s="318">
        <v>6</v>
      </c>
      <c r="G59" s="318">
        <v>12</v>
      </c>
      <c r="H59" s="318">
        <v>5</v>
      </c>
      <c r="I59" s="318">
        <v>12</v>
      </c>
      <c r="J59" s="318">
        <v>4</v>
      </c>
      <c r="K59" s="318">
        <v>11</v>
      </c>
      <c r="L59" s="318">
        <v>4</v>
      </c>
      <c r="M59" s="318">
        <v>10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44</v>
      </c>
      <c r="C61" s="318">
        <v>37</v>
      </c>
      <c r="D61" s="318">
        <v>17</v>
      </c>
      <c r="E61" s="318">
        <v>12</v>
      </c>
      <c r="F61" s="318">
        <v>15</v>
      </c>
      <c r="G61" s="318">
        <v>8</v>
      </c>
      <c r="H61" s="318">
        <v>14</v>
      </c>
      <c r="I61" s="318">
        <v>8</v>
      </c>
      <c r="J61" s="318">
        <v>14</v>
      </c>
      <c r="K61" s="318">
        <v>8</v>
      </c>
      <c r="L61" s="318">
        <v>12</v>
      </c>
      <c r="M61" s="318">
        <v>8</v>
      </c>
    </row>
    <row r="62" spans="1:15" x14ac:dyDescent="0.25">
      <c r="A62" s="314" t="s">
        <v>50</v>
      </c>
      <c r="B62" s="318">
        <v>6</v>
      </c>
      <c r="C62" s="318">
        <v>8</v>
      </c>
      <c r="D62" s="318">
        <v>0</v>
      </c>
      <c r="E62" s="318">
        <v>1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1</v>
      </c>
      <c r="L62" s="318">
        <v>0</v>
      </c>
      <c r="M62" s="318">
        <v>1</v>
      </c>
    </row>
    <row r="63" spans="1:15" x14ac:dyDescent="0.25">
      <c r="A63" s="314" t="s">
        <v>49</v>
      </c>
      <c r="B63" s="318">
        <v>9</v>
      </c>
      <c r="C63" s="318">
        <v>11</v>
      </c>
      <c r="D63" s="318">
        <v>5</v>
      </c>
      <c r="E63" s="318">
        <v>6</v>
      </c>
      <c r="F63" s="318">
        <v>4</v>
      </c>
      <c r="G63" s="318">
        <v>4</v>
      </c>
      <c r="H63" s="318">
        <v>4</v>
      </c>
      <c r="I63" s="318">
        <v>4</v>
      </c>
      <c r="J63" s="318">
        <v>3</v>
      </c>
      <c r="K63" s="318">
        <v>4</v>
      </c>
      <c r="L63" s="318">
        <v>3</v>
      </c>
      <c r="M63" s="318">
        <v>4</v>
      </c>
    </row>
    <row r="64" spans="1:15" x14ac:dyDescent="0.25">
      <c r="A64" s="314" t="s">
        <v>48</v>
      </c>
      <c r="B64" s="318">
        <v>0</v>
      </c>
      <c r="C64" s="318">
        <v>2</v>
      </c>
      <c r="D64" s="318">
        <v>0</v>
      </c>
      <c r="E64" s="318">
        <v>1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25</v>
      </c>
      <c r="C65" s="318">
        <v>30</v>
      </c>
      <c r="D65" s="318">
        <v>7</v>
      </c>
      <c r="E65" s="318">
        <v>9</v>
      </c>
      <c r="F65" s="318">
        <v>5</v>
      </c>
      <c r="G65" s="318">
        <v>8</v>
      </c>
      <c r="H65" s="318">
        <v>4</v>
      </c>
      <c r="I65" s="318">
        <v>7</v>
      </c>
      <c r="J65" s="318">
        <v>3</v>
      </c>
      <c r="K65" s="318">
        <v>7</v>
      </c>
      <c r="L65" s="318">
        <v>3</v>
      </c>
      <c r="M65" s="318">
        <v>6</v>
      </c>
    </row>
    <row r="66" spans="1:13" ht="16.5" thickTop="1" thickBot="1" x14ac:dyDescent="0.3">
      <c r="A66" s="329" t="s">
        <v>5</v>
      </c>
      <c r="B66" s="330">
        <f>SUM(B57:B65)</f>
        <v>116</v>
      </c>
      <c r="C66" s="330">
        <f t="shared" ref="C66:M66" si="15">SUM(C57:C65)</f>
        <v>140</v>
      </c>
      <c r="D66" s="330">
        <f t="shared" si="15"/>
        <v>41</v>
      </c>
      <c r="E66" s="330">
        <f t="shared" si="15"/>
        <v>43</v>
      </c>
      <c r="F66" s="330">
        <f t="shared" si="15"/>
        <v>32</v>
      </c>
      <c r="G66" s="330">
        <f t="shared" si="15"/>
        <v>33</v>
      </c>
      <c r="H66" s="330">
        <f t="shared" si="15"/>
        <v>29</v>
      </c>
      <c r="I66" s="330">
        <f t="shared" si="15"/>
        <v>32</v>
      </c>
      <c r="J66" s="330">
        <f t="shared" si="15"/>
        <v>26</v>
      </c>
      <c r="K66" s="330">
        <f t="shared" si="15"/>
        <v>31</v>
      </c>
      <c r="L66" s="330">
        <f t="shared" si="15"/>
        <v>23</v>
      </c>
      <c r="M66" s="330">
        <f t="shared" si="15"/>
        <v>29</v>
      </c>
    </row>
    <row r="67" spans="1:13" ht="15.75" thickBot="1" x14ac:dyDescent="0.3">
      <c r="A67" s="331" t="s">
        <v>56</v>
      </c>
      <c r="B67" s="332">
        <f>SUM(B52,B66)</f>
        <v>122</v>
      </c>
      <c r="C67" s="332">
        <f t="shared" ref="C67:M67" si="16">SUM(C52,C66)</f>
        <v>141</v>
      </c>
      <c r="D67" s="332">
        <f t="shared" si="16"/>
        <v>47</v>
      </c>
      <c r="E67" s="332">
        <f t="shared" si="16"/>
        <v>44</v>
      </c>
      <c r="F67" s="332">
        <f t="shared" si="16"/>
        <v>38</v>
      </c>
      <c r="G67" s="332">
        <f t="shared" si="16"/>
        <v>34</v>
      </c>
      <c r="H67" s="332">
        <f t="shared" si="16"/>
        <v>34</v>
      </c>
      <c r="I67" s="332">
        <f t="shared" si="16"/>
        <v>33</v>
      </c>
      <c r="J67" s="332">
        <f t="shared" si="16"/>
        <v>27</v>
      </c>
      <c r="K67" s="332">
        <f t="shared" si="16"/>
        <v>31</v>
      </c>
      <c r="L67" s="332">
        <f t="shared" si="16"/>
        <v>23</v>
      </c>
      <c r="M67" s="333">
        <f t="shared" si="16"/>
        <v>29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0</v>
      </c>
      <c r="C76" s="318">
        <v>1</v>
      </c>
      <c r="D76" s="318">
        <v>0</v>
      </c>
      <c r="E76" s="318">
        <v>1</v>
      </c>
      <c r="F76" s="318">
        <v>0</v>
      </c>
      <c r="G76" s="318">
        <v>1</v>
      </c>
      <c r="H76" s="318">
        <v>0</v>
      </c>
      <c r="I76" s="318">
        <v>1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2</v>
      </c>
      <c r="C78" s="318">
        <v>1</v>
      </c>
      <c r="D78" s="318">
        <v>2</v>
      </c>
      <c r="E78" s="318">
        <v>1</v>
      </c>
      <c r="F78" s="318">
        <v>2</v>
      </c>
      <c r="G78" s="318">
        <v>1</v>
      </c>
      <c r="H78" s="318">
        <v>0</v>
      </c>
      <c r="I78" s="318">
        <v>1</v>
      </c>
      <c r="J78" s="318">
        <v>0</v>
      </c>
      <c r="K78" s="318">
        <v>1</v>
      </c>
      <c r="L78" s="318">
        <v>0</v>
      </c>
      <c r="M78" s="318">
        <v>1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</v>
      </c>
      <c r="C80" s="318">
        <v>4</v>
      </c>
      <c r="D80" s="318">
        <v>3</v>
      </c>
      <c r="E80" s="318">
        <v>4</v>
      </c>
      <c r="F80" s="318">
        <v>3</v>
      </c>
      <c r="G80" s="318">
        <v>4</v>
      </c>
      <c r="H80" s="318">
        <v>3</v>
      </c>
      <c r="I80" s="318">
        <v>4</v>
      </c>
      <c r="J80" s="318">
        <v>2</v>
      </c>
      <c r="K80" s="318">
        <v>3</v>
      </c>
      <c r="L80" s="318">
        <v>2</v>
      </c>
      <c r="M80" s="318">
        <v>1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1</v>
      </c>
      <c r="C82" s="318">
        <v>0</v>
      </c>
      <c r="D82" s="318">
        <v>1</v>
      </c>
      <c r="E82" s="318">
        <v>0</v>
      </c>
      <c r="F82" s="318">
        <v>1</v>
      </c>
      <c r="G82" s="318">
        <v>0</v>
      </c>
      <c r="H82" s="318">
        <v>1</v>
      </c>
      <c r="I82" s="318">
        <v>0</v>
      </c>
      <c r="J82" s="318">
        <v>1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7">SUM(C74:C82)</f>
        <v>6</v>
      </c>
      <c r="D83" s="321">
        <f t="shared" si="17"/>
        <v>6</v>
      </c>
      <c r="E83" s="321">
        <f t="shared" si="17"/>
        <v>6</v>
      </c>
      <c r="F83" s="321">
        <f t="shared" si="17"/>
        <v>6</v>
      </c>
      <c r="G83" s="321">
        <f t="shared" si="17"/>
        <v>6</v>
      </c>
      <c r="H83" s="321">
        <f t="shared" si="17"/>
        <v>4</v>
      </c>
      <c r="I83" s="321">
        <f t="shared" si="17"/>
        <v>6</v>
      </c>
      <c r="J83" s="321">
        <f t="shared" si="17"/>
        <v>3</v>
      </c>
      <c r="K83" s="321">
        <f t="shared" si="17"/>
        <v>4</v>
      </c>
      <c r="L83" s="321">
        <f t="shared" si="17"/>
        <v>2</v>
      </c>
      <c r="M83" s="321">
        <f t="shared" si="17"/>
        <v>2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16</v>
      </c>
      <c r="C88" s="318">
        <v>23</v>
      </c>
      <c r="D88" s="318">
        <v>8</v>
      </c>
      <c r="E88" s="318">
        <v>14</v>
      </c>
      <c r="F88" s="318">
        <v>7</v>
      </c>
      <c r="G88" s="318">
        <v>10</v>
      </c>
      <c r="H88" s="318">
        <v>6</v>
      </c>
      <c r="I88" s="318">
        <v>9</v>
      </c>
      <c r="J88" s="318">
        <v>6</v>
      </c>
      <c r="K88" s="318">
        <v>7</v>
      </c>
      <c r="L88" s="318">
        <v>5</v>
      </c>
      <c r="M88" s="318">
        <v>7</v>
      </c>
      <c r="O88" s="324"/>
    </row>
    <row r="89" spans="1:15" x14ac:dyDescent="0.25">
      <c r="A89" s="313" t="s">
        <v>53</v>
      </c>
      <c r="B89" s="318">
        <v>1</v>
      </c>
      <c r="C89" s="318">
        <v>2</v>
      </c>
      <c r="D89" s="318">
        <v>1</v>
      </c>
      <c r="E89" s="318">
        <v>1</v>
      </c>
      <c r="F89" s="318">
        <v>1</v>
      </c>
      <c r="G89" s="318">
        <v>0</v>
      </c>
      <c r="H89" s="318">
        <v>1</v>
      </c>
      <c r="I89" s="318">
        <v>0</v>
      </c>
      <c r="J89" s="318">
        <v>1</v>
      </c>
      <c r="K89" s="318">
        <v>0</v>
      </c>
      <c r="L89" s="318">
        <v>1</v>
      </c>
      <c r="M89" s="318">
        <v>0</v>
      </c>
      <c r="O89" s="324"/>
    </row>
    <row r="90" spans="1:15" x14ac:dyDescent="0.25">
      <c r="A90" s="313" t="s">
        <v>42</v>
      </c>
      <c r="B90" s="318">
        <v>33</v>
      </c>
      <c r="C90" s="318">
        <v>49</v>
      </c>
      <c r="D90" s="318">
        <v>18</v>
      </c>
      <c r="E90" s="318">
        <v>31</v>
      </c>
      <c r="F90" s="318">
        <v>11</v>
      </c>
      <c r="G90" s="318">
        <v>17</v>
      </c>
      <c r="H90" s="318">
        <v>9</v>
      </c>
      <c r="I90" s="318">
        <v>16</v>
      </c>
      <c r="J90" s="318">
        <v>7</v>
      </c>
      <c r="K90" s="318">
        <v>13</v>
      </c>
      <c r="L90" s="318">
        <v>4</v>
      </c>
      <c r="M90" s="318">
        <v>11</v>
      </c>
    </row>
    <row r="91" spans="1:15" x14ac:dyDescent="0.25">
      <c r="A91" s="313" t="s">
        <v>52</v>
      </c>
      <c r="B91" s="318">
        <v>3</v>
      </c>
      <c r="C91" s="318">
        <v>1</v>
      </c>
      <c r="D91" s="318">
        <v>1</v>
      </c>
      <c r="E91" s="318">
        <v>0</v>
      </c>
      <c r="F91" s="318">
        <v>1</v>
      </c>
      <c r="G91" s="318">
        <v>0</v>
      </c>
      <c r="H91" s="318">
        <v>1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129</v>
      </c>
      <c r="C92" s="318">
        <v>143</v>
      </c>
      <c r="D92" s="318">
        <v>98</v>
      </c>
      <c r="E92" s="318">
        <v>107</v>
      </c>
      <c r="F92" s="318">
        <v>58</v>
      </c>
      <c r="G92" s="318">
        <v>70</v>
      </c>
      <c r="H92" s="318">
        <v>51</v>
      </c>
      <c r="I92" s="318">
        <v>59</v>
      </c>
      <c r="J92" s="318">
        <v>47</v>
      </c>
      <c r="K92" s="318">
        <v>49</v>
      </c>
      <c r="L92" s="318">
        <v>44</v>
      </c>
      <c r="M92" s="318">
        <v>41</v>
      </c>
    </row>
    <row r="93" spans="1:15" x14ac:dyDescent="0.25">
      <c r="A93" s="313" t="s">
        <v>50</v>
      </c>
      <c r="B93" s="318">
        <v>22</v>
      </c>
      <c r="C93" s="318">
        <v>20</v>
      </c>
      <c r="D93" s="318">
        <v>16</v>
      </c>
      <c r="E93" s="318">
        <v>14</v>
      </c>
      <c r="F93" s="318">
        <v>8</v>
      </c>
      <c r="G93" s="318">
        <v>12</v>
      </c>
      <c r="H93" s="318">
        <v>8</v>
      </c>
      <c r="I93" s="318">
        <v>12</v>
      </c>
      <c r="J93" s="318">
        <v>7</v>
      </c>
      <c r="K93" s="318">
        <v>10</v>
      </c>
      <c r="L93" s="318">
        <v>7</v>
      </c>
      <c r="M93" s="318">
        <v>9</v>
      </c>
    </row>
    <row r="94" spans="1:15" x14ac:dyDescent="0.25">
      <c r="A94" s="313" t="s">
        <v>49</v>
      </c>
      <c r="B94" s="318">
        <v>17</v>
      </c>
      <c r="C94" s="318">
        <v>22</v>
      </c>
      <c r="D94" s="318">
        <v>20</v>
      </c>
      <c r="E94" s="318">
        <v>17</v>
      </c>
      <c r="F94" s="318">
        <v>16</v>
      </c>
      <c r="G94" s="318">
        <v>14</v>
      </c>
      <c r="H94" s="318">
        <v>15</v>
      </c>
      <c r="I94" s="318">
        <v>14</v>
      </c>
      <c r="J94" s="318">
        <v>10</v>
      </c>
      <c r="K94" s="318">
        <v>11</v>
      </c>
      <c r="L94" s="318">
        <v>10</v>
      </c>
      <c r="M94" s="318">
        <v>10</v>
      </c>
    </row>
    <row r="95" spans="1:15" x14ac:dyDescent="0.25">
      <c r="A95" s="313" t="s">
        <v>48</v>
      </c>
      <c r="B95" s="318">
        <v>2</v>
      </c>
      <c r="C95" s="318">
        <v>3</v>
      </c>
      <c r="D95" s="318">
        <v>1</v>
      </c>
      <c r="E95" s="318">
        <v>3</v>
      </c>
      <c r="F95" s="318">
        <v>0</v>
      </c>
      <c r="G95" s="318">
        <v>2</v>
      </c>
      <c r="H95" s="318">
        <v>0</v>
      </c>
      <c r="I95" s="318">
        <v>2</v>
      </c>
      <c r="J95" s="318">
        <v>0</v>
      </c>
      <c r="K95" s="318">
        <v>2</v>
      </c>
      <c r="L95" s="318">
        <v>0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57</v>
      </c>
      <c r="E96" s="318">
        <v>45</v>
      </c>
      <c r="F96" s="318">
        <v>36</v>
      </c>
      <c r="G96" s="318">
        <v>27</v>
      </c>
      <c r="H96" s="318">
        <v>33</v>
      </c>
      <c r="I96" s="318">
        <v>27</v>
      </c>
      <c r="J96" s="318">
        <v>31</v>
      </c>
      <c r="K96" s="318">
        <v>23</v>
      </c>
      <c r="L96" s="318">
        <v>30</v>
      </c>
      <c r="M96" s="318">
        <v>20</v>
      </c>
    </row>
    <row r="97" spans="1:13" ht="16.5" thickTop="1" thickBot="1" x14ac:dyDescent="0.3">
      <c r="A97" s="323" t="s">
        <v>5</v>
      </c>
      <c r="B97" s="321">
        <f>SUM(B88:B96)</f>
        <v>293</v>
      </c>
      <c r="C97" s="321">
        <f t="shared" ref="C97:M97" si="18">SUM(C88:C96)</f>
        <v>333</v>
      </c>
      <c r="D97" s="321">
        <f t="shared" si="18"/>
        <v>220</v>
      </c>
      <c r="E97" s="321">
        <f t="shared" si="18"/>
        <v>232</v>
      </c>
      <c r="F97" s="321">
        <f t="shared" si="18"/>
        <v>138</v>
      </c>
      <c r="G97" s="321">
        <f t="shared" si="18"/>
        <v>152</v>
      </c>
      <c r="H97" s="321">
        <f t="shared" si="18"/>
        <v>124</v>
      </c>
      <c r="I97" s="321">
        <f t="shared" si="18"/>
        <v>139</v>
      </c>
      <c r="J97" s="321">
        <f t="shared" si="18"/>
        <v>110</v>
      </c>
      <c r="K97" s="321">
        <f t="shared" si="18"/>
        <v>115</v>
      </c>
      <c r="L97" s="321">
        <f t="shared" si="18"/>
        <v>102</v>
      </c>
      <c r="M97" s="321">
        <f t="shared" si="18"/>
        <v>100</v>
      </c>
    </row>
    <row r="98" spans="1:13" ht="15.75" thickBot="1" x14ac:dyDescent="0.3">
      <c r="A98" s="331" t="s">
        <v>57</v>
      </c>
      <c r="B98" s="334">
        <f>SUM(B83,B97)</f>
        <v>299</v>
      </c>
      <c r="C98" s="334">
        <f t="shared" ref="C98:M98" si="19">SUM(C83,C97)</f>
        <v>339</v>
      </c>
      <c r="D98" s="334">
        <f t="shared" si="19"/>
        <v>226</v>
      </c>
      <c r="E98" s="334">
        <f t="shared" si="19"/>
        <v>238</v>
      </c>
      <c r="F98" s="334">
        <f t="shared" si="19"/>
        <v>144</v>
      </c>
      <c r="G98" s="334">
        <f t="shared" si="19"/>
        <v>158</v>
      </c>
      <c r="H98" s="334">
        <f t="shared" si="19"/>
        <v>128</v>
      </c>
      <c r="I98" s="334">
        <f t="shared" si="19"/>
        <v>145</v>
      </c>
      <c r="J98" s="334">
        <f t="shared" si="19"/>
        <v>113</v>
      </c>
      <c r="K98" s="334">
        <f t="shared" si="19"/>
        <v>119</v>
      </c>
      <c r="L98" s="334">
        <f t="shared" si="19"/>
        <v>104</v>
      </c>
      <c r="M98" s="334">
        <f t="shared" si="19"/>
        <v>102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0</v>
      </c>
      <c r="C105" s="318">
        <v>1</v>
      </c>
      <c r="D105" s="318">
        <v>0</v>
      </c>
      <c r="E105" s="318">
        <v>1</v>
      </c>
      <c r="F105" s="318">
        <v>0</v>
      </c>
      <c r="G105" s="318">
        <v>1</v>
      </c>
      <c r="H105" s="318">
        <v>0</v>
      </c>
      <c r="I105" s="318">
        <v>1</v>
      </c>
      <c r="J105" s="318">
        <v>0</v>
      </c>
      <c r="K105" s="318">
        <v>1</v>
      </c>
      <c r="L105" s="318">
        <v>0</v>
      </c>
      <c r="M105" s="318">
        <v>1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0</v>
      </c>
      <c r="C107" s="318">
        <v>1</v>
      </c>
      <c r="D107" s="318">
        <v>0</v>
      </c>
      <c r="E107" s="318">
        <v>1</v>
      </c>
      <c r="F107" s="318">
        <v>0</v>
      </c>
      <c r="G107" s="318">
        <v>1</v>
      </c>
      <c r="H107" s="318">
        <v>0</v>
      </c>
      <c r="I107" s="318">
        <v>1</v>
      </c>
      <c r="J107" s="318">
        <v>0</v>
      </c>
      <c r="K107" s="318">
        <v>1</v>
      </c>
      <c r="L107" s="318">
        <v>0</v>
      </c>
      <c r="M107" s="318">
        <v>1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3</v>
      </c>
      <c r="C109" s="318">
        <v>2</v>
      </c>
      <c r="D109" s="318">
        <v>3</v>
      </c>
      <c r="E109" s="318">
        <v>2</v>
      </c>
      <c r="F109" s="318">
        <v>3</v>
      </c>
      <c r="G109" s="318">
        <v>2</v>
      </c>
      <c r="H109" s="318">
        <v>2</v>
      </c>
      <c r="I109" s="318">
        <v>2</v>
      </c>
      <c r="J109" s="318">
        <v>2</v>
      </c>
      <c r="K109" s="318">
        <v>2</v>
      </c>
      <c r="L109" s="318">
        <v>2</v>
      </c>
      <c r="M109" s="318">
        <v>2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</v>
      </c>
      <c r="C111" s="318">
        <v>0</v>
      </c>
      <c r="D111" s="318">
        <v>1</v>
      </c>
      <c r="E111" s="318">
        <v>0</v>
      </c>
      <c r="F111" s="318">
        <v>1</v>
      </c>
      <c r="G111" s="318">
        <v>0</v>
      </c>
      <c r="H111" s="318">
        <v>1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0">SUM(C105:C113)</f>
        <v>4</v>
      </c>
      <c r="D114" s="321">
        <f t="shared" si="20"/>
        <v>4</v>
      </c>
      <c r="E114" s="321">
        <f t="shared" si="20"/>
        <v>4</v>
      </c>
      <c r="F114" s="321">
        <f t="shared" si="20"/>
        <v>4</v>
      </c>
      <c r="G114" s="321">
        <f t="shared" si="20"/>
        <v>4</v>
      </c>
      <c r="H114" s="321">
        <f t="shared" si="20"/>
        <v>3</v>
      </c>
      <c r="I114" s="321">
        <f t="shared" si="20"/>
        <v>4</v>
      </c>
      <c r="J114" s="321">
        <f t="shared" si="20"/>
        <v>2</v>
      </c>
      <c r="K114" s="321">
        <f t="shared" si="20"/>
        <v>4</v>
      </c>
      <c r="L114" s="321">
        <f t="shared" si="20"/>
        <v>2</v>
      </c>
      <c r="M114" s="321">
        <f t="shared" si="20"/>
        <v>4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13</v>
      </c>
      <c r="C119" s="318">
        <v>5</v>
      </c>
      <c r="D119" s="318">
        <v>2</v>
      </c>
      <c r="E119" s="318">
        <v>1</v>
      </c>
      <c r="F119" s="318">
        <v>2</v>
      </c>
      <c r="G119" s="318">
        <v>1</v>
      </c>
      <c r="H119" s="318">
        <v>1</v>
      </c>
      <c r="I119" s="318">
        <v>1</v>
      </c>
      <c r="J119" s="318">
        <v>1</v>
      </c>
      <c r="K119" s="318">
        <v>1</v>
      </c>
      <c r="L119" s="318">
        <v>1</v>
      </c>
      <c r="M119" s="318">
        <v>1</v>
      </c>
    </row>
    <row r="120" spans="1:13" x14ac:dyDescent="0.25">
      <c r="A120" s="313" t="s">
        <v>53</v>
      </c>
      <c r="B120" s="318">
        <v>0</v>
      </c>
      <c r="C120" s="318">
        <v>1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34</v>
      </c>
      <c r="C121" s="318">
        <v>40</v>
      </c>
      <c r="D121" s="318">
        <v>12</v>
      </c>
      <c r="E121" s="318">
        <v>19</v>
      </c>
      <c r="F121" s="318">
        <v>6</v>
      </c>
      <c r="G121" s="318">
        <v>13</v>
      </c>
      <c r="H121" s="318">
        <v>6</v>
      </c>
      <c r="I121" s="318">
        <v>11</v>
      </c>
      <c r="J121" s="318">
        <v>6</v>
      </c>
      <c r="K121" s="318">
        <v>6</v>
      </c>
      <c r="L121" s="318">
        <v>6</v>
      </c>
      <c r="M121" s="318">
        <v>6</v>
      </c>
    </row>
    <row r="122" spans="1:13" x14ac:dyDescent="0.25">
      <c r="A122" s="313" t="s">
        <v>52</v>
      </c>
      <c r="B122" s="318">
        <v>1</v>
      </c>
      <c r="C122" s="318">
        <v>0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52</v>
      </c>
      <c r="C123" s="318">
        <v>80</v>
      </c>
      <c r="D123" s="318">
        <v>32</v>
      </c>
      <c r="E123" s="318">
        <v>25</v>
      </c>
      <c r="F123" s="318">
        <v>24</v>
      </c>
      <c r="G123" s="318">
        <v>17</v>
      </c>
      <c r="H123" s="318">
        <v>21</v>
      </c>
      <c r="I123" s="318">
        <v>16</v>
      </c>
      <c r="J123" s="318">
        <v>18</v>
      </c>
      <c r="K123" s="318">
        <v>15</v>
      </c>
      <c r="L123" s="318">
        <v>16</v>
      </c>
      <c r="M123" s="318">
        <v>13</v>
      </c>
    </row>
    <row r="124" spans="1:13" x14ac:dyDescent="0.25">
      <c r="A124" s="313" t="s">
        <v>50</v>
      </c>
      <c r="B124" s="318">
        <v>9</v>
      </c>
      <c r="C124" s="318">
        <v>13</v>
      </c>
      <c r="D124" s="318">
        <v>2</v>
      </c>
      <c r="E124" s="318">
        <v>6</v>
      </c>
      <c r="F124" s="318">
        <v>2</v>
      </c>
      <c r="G124" s="318">
        <v>6</v>
      </c>
      <c r="H124" s="318">
        <v>2</v>
      </c>
      <c r="I124" s="318">
        <v>5</v>
      </c>
      <c r="J124" s="318">
        <v>2</v>
      </c>
      <c r="K124" s="318">
        <v>4</v>
      </c>
      <c r="L124" s="318">
        <v>2</v>
      </c>
      <c r="M124" s="318">
        <v>3</v>
      </c>
    </row>
    <row r="125" spans="1:13" x14ac:dyDescent="0.25">
      <c r="A125" s="313" t="s">
        <v>49</v>
      </c>
      <c r="B125" s="318">
        <v>4</v>
      </c>
      <c r="C125" s="318">
        <v>14</v>
      </c>
      <c r="D125" s="318">
        <v>0</v>
      </c>
      <c r="E125" s="318">
        <v>7</v>
      </c>
      <c r="F125" s="318">
        <v>0</v>
      </c>
      <c r="G125" s="318">
        <v>6</v>
      </c>
      <c r="H125" s="318">
        <v>0</v>
      </c>
      <c r="I125" s="318">
        <v>6</v>
      </c>
      <c r="J125" s="318">
        <v>0</v>
      </c>
      <c r="K125" s="318">
        <v>5</v>
      </c>
      <c r="L125" s="318">
        <v>0</v>
      </c>
      <c r="M125" s="318">
        <v>5</v>
      </c>
    </row>
    <row r="126" spans="1:13" x14ac:dyDescent="0.25">
      <c r="A126" s="313" t="s">
        <v>48</v>
      </c>
      <c r="B126" s="318">
        <v>2</v>
      </c>
      <c r="C126" s="318">
        <v>2</v>
      </c>
      <c r="D126" s="318">
        <v>1</v>
      </c>
      <c r="E126" s="318">
        <v>1</v>
      </c>
      <c r="F126" s="318">
        <v>1</v>
      </c>
      <c r="G126" s="318">
        <v>1</v>
      </c>
      <c r="H126" s="318">
        <v>1</v>
      </c>
      <c r="I126" s="318">
        <v>1</v>
      </c>
      <c r="J126" s="318">
        <v>1</v>
      </c>
      <c r="K126" s="318">
        <v>1</v>
      </c>
      <c r="L126" s="318">
        <v>0</v>
      </c>
      <c r="M126" s="318">
        <v>1</v>
      </c>
    </row>
    <row r="127" spans="1:13" ht="15.75" thickBot="1" x14ac:dyDescent="0.3">
      <c r="A127" s="322" t="s">
        <v>47</v>
      </c>
      <c r="B127" s="318">
        <v>37</v>
      </c>
      <c r="C127" s="318">
        <v>35</v>
      </c>
      <c r="D127" s="318">
        <v>17</v>
      </c>
      <c r="E127" s="318">
        <v>11</v>
      </c>
      <c r="F127" s="318">
        <v>13</v>
      </c>
      <c r="G127" s="318">
        <v>8</v>
      </c>
      <c r="H127" s="318">
        <v>12</v>
      </c>
      <c r="I127" s="318">
        <v>6</v>
      </c>
      <c r="J127" s="318">
        <v>11</v>
      </c>
      <c r="K127" s="318">
        <v>5</v>
      </c>
      <c r="L127" s="318">
        <v>10</v>
      </c>
      <c r="M127" s="318">
        <v>5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152</v>
      </c>
      <c r="C128" s="321">
        <f t="shared" si="21"/>
        <v>190</v>
      </c>
      <c r="D128" s="321">
        <f t="shared" si="21"/>
        <v>66</v>
      </c>
      <c r="E128" s="321">
        <f t="shared" si="21"/>
        <v>70</v>
      </c>
      <c r="F128" s="321">
        <f t="shared" si="21"/>
        <v>48</v>
      </c>
      <c r="G128" s="321">
        <f t="shared" si="21"/>
        <v>52</v>
      </c>
      <c r="H128" s="321">
        <f t="shared" si="21"/>
        <v>43</v>
      </c>
      <c r="I128" s="321">
        <f t="shared" si="21"/>
        <v>46</v>
      </c>
      <c r="J128" s="321">
        <f t="shared" si="21"/>
        <v>39</v>
      </c>
      <c r="K128" s="321">
        <f t="shared" si="21"/>
        <v>37</v>
      </c>
      <c r="L128" s="321">
        <f t="shared" si="21"/>
        <v>35</v>
      </c>
      <c r="M128" s="321">
        <f t="shared" si="21"/>
        <v>34</v>
      </c>
    </row>
    <row r="129" spans="1:13" ht="15.75" thickBot="1" x14ac:dyDescent="0.3">
      <c r="A129" s="331" t="s">
        <v>58</v>
      </c>
      <c r="B129" s="334">
        <f>SUM(B114,B128)</f>
        <v>156</v>
      </c>
      <c r="C129" s="334">
        <f t="shared" ref="C129:M129" si="22">SUM(C114,C128)</f>
        <v>194</v>
      </c>
      <c r="D129" s="334">
        <f t="shared" si="22"/>
        <v>70</v>
      </c>
      <c r="E129" s="334">
        <f t="shared" si="22"/>
        <v>74</v>
      </c>
      <c r="F129" s="334">
        <f t="shared" si="22"/>
        <v>52</v>
      </c>
      <c r="G129" s="334">
        <f t="shared" si="22"/>
        <v>56</v>
      </c>
      <c r="H129" s="334">
        <f t="shared" si="22"/>
        <v>46</v>
      </c>
      <c r="I129" s="334">
        <f t="shared" si="22"/>
        <v>50</v>
      </c>
      <c r="J129" s="334">
        <f t="shared" si="22"/>
        <v>41</v>
      </c>
      <c r="K129" s="334">
        <f t="shared" si="22"/>
        <v>41</v>
      </c>
      <c r="L129" s="334">
        <f t="shared" si="22"/>
        <v>37</v>
      </c>
      <c r="M129" s="334">
        <f t="shared" si="22"/>
        <v>38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3">SUM(C136:C144)</f>
        <v>0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3</v>
      </c>
      <c r="C150" s="318">
        <v>2</v>
      </c>
      <c r="D150" s="318">
        <v>2</v>
      </c>
      <c r="E150" s="318">
        <v>3</v>
      </c>
      <c r="F150" s="318">
        <v>2</v>
      </c>
      <c r="G150" s="318">
        <v>1</v>
      </c>
      <c r="H150" s="318">
        <v>2</v>
      </c>
      <c r="I150" s="318">
        <v>1</v>
      </c>
      <c r="J150" s="318">
        <v>2</v>
      </c>
      <c r="K150" s="318">
        <v>1</v>
      </c>
      <c r="L150" s="318">
        <v>2</v>
      </c>
      <c r="M150" s="318">
        <v>1</v>
      </c>
    </row>
    <row r="151" spans="1:13" x14ac:dyDescent="0.25">
      <c r="A151" s="313" t="s">
        <v>53</v>
      </c>
      <c r="B151" s="318">
        <v>0</v>
      </c>
      <c r="C151" s="318">
        <v>0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2</v>
      </c>
      <c r="D152" s="318">
        <v>4</v>
      </c>
      <c r="E152" s="318">
        <v>0</v>
      </c>
      <c r="F152" s="318">
        <v>3</v>
      </c>
      <c r="G152" s="318">
        <v>0</v>
      </c>
      <c r="H152" s="318">
        <v>3</v>
      </c>
      <c r="I152" s="318">
        <v>0</v>
      </c>
      <c r="J152" s="318">
        <v>2</v>
      </c>
      <c r="K152" s="318">
        <v>0</v>
      </c>
      <c r="L152" s="318">
        <v>2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26</v>
      </c>
      <c r="C154" s="318">
        <v>29</v>
      </c>
      <c r="D154" s="318">
        <v>22</v>
      </c>
      <c r="E154" s="318">
        <v>11</v>
      </c>
      <c r="F154" s="318">
        <v>19</v>
      </c>
      <c r="G154" s="318">
        <v>10</v>
      </c>
      <c r="H154" s="318">
        <v>17</v>
      </c>
      <c r="I154" s="318">
        <v>9</v>
      </c>
      <c r="J154" s="318">
        <v>15</v>
      </c>
      <c r="K154" s="318">
        <v>7</v>
      </c>
      <c r="L154" s="318">
        <v>14</v>
      </c>
      <c r="M154" s="318">
        <v>7</v>
      </c>
    </row>
    <row r="155" spans="1:13" x14ac:dyDescent="0.25">
      <c r="A155" s="313" t="s">
        <v>50</v>
      </c>
      <c r="B155" s="318">
        <v>2</v>
      </c>
      <c r="C155" s="318">
        <v>3</v>
      </c>
      <c r="D155" s="318">
        <v>1</v>
      </c>
      <c r="E155" s="318">
        <v>2</v>
      </c>
      <c r="F155" s="318">
        <v>1</v>
      </c>
      <c r="G155" s="318">
        <v>2</v>
      </c>
      <c r="H155" s="318">
        <v>1</v>
      </c>
      <c r="I155" s="318">
        <v>2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1</v>
      </c>
      <c r="C156" s="318">
        <v>0</v>
      </c>
      <c r="D156" s="318">
        <v>1</v>
      </c>
      <c r="E156" s="318">
        <v>0</v>
      </c>
      <c r="F156" s="318">
        <v>1</v>
      </c>
      <c r="G156" s="318">
        <v>0</v>
      </c>
      <c r="H156" s="318">
        <v>1</v>
      </c>
      <c r="I156" s="318">
        <v>0</v>
      </c>
      <c r="J156" s="318">
        <v>1</v>
      </c>
      <c r="K156" s="318">
        <v>0</v>
      </c>
      <c r="L156" s="318">
        <v>1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7</v>
      </c>
      <c r="C158" s="318">
        <v>10</v>
      </c>
      <c r="D158" s="318">
        <v>6</v>
      </c>
      <c r="E158" s="318">
        <v>6</v>
      </c>
      <c r="F158" s="318">
        <v>3</v>
      </c>
      <c r="G158" s="318">
        <v>4</v>
      </c>
      <c r="H158" s="318">
        <v>3</v>
      </c>
      <c r="I158" s="318">
        <v>4</v>
      </c>
      <c r="J158" s="318">
        <v>3</v>
      </c>
      <c r="K158" s="318">
        <v>3</v>
      </c>
      <c r="L158" s="318">
        <v>3</v>
      </c>
      <c r="M158" s="318">
        <v>3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42</v>
      </c>
      <c r="C159" s="321">
        <f t="shared" si="24"/>
        <v>47</v>
      </c>
      <c r="D159" s="321">
        <f t="shared" si="24"/>
        <v>37</v>
      </c>
      <c r="E159" s="321">
        <f t="shared" si="24"/>
        <v>22</v>
      </c>
      <c r="F159" s="321">
        <f t="shared" si="24"/>
        <v>29</v>
      </c>
      <c r="G159" s="321">
        <f t="shared" si="24"/>
        <v>17</v>
      </c>
      <c r="H159" s="321">
        <f t="shared" si="24"/>
        <v>27</v>
      </c>
      <c r="I159" s="321">
        <f t="shared" si="24"/>
        <v>16</v>
      </c>
      <c r="J159" s="321">
        <f t="shared" si="24"/>
        <v>24</v>
      </c>
      <c r="K159" s="321">
        <f t="shared" si="24"/>
        <v>11</v>
      </c>
      <c r="L159" s="321">
        <f t="shared" si="24"/>
        <v>23</v>
      </c>
      <c r="M159" s="321">
        <f t="shared" si="24"/>
        <v>11</v>
      </c>
    </row>
    <row r="160" spans="1:13" ht="15.75" thickBot="1" x14ac:dyDescent="0.3">
      <c r="A160" s="342" t="s">
        <v>68</v>
      </c>
      <c r="B160" s="334">
        <f>SUM(B145,B159)</f>
        <v>42</v>
      </c>
      <c r="C160" s="334">
        <f t="shared" ref="C160:M160" si="25">SUM(C145,C159)</f>
        <v>47</v>
      </c>
      <c r="D160" s="334">
        <f t="shared" si="25"/>
        <v>37</v>
      </c>
      <c r="E160" s="334">
        <f t="shared" si="25"/>
        <v>22</v>
      </c>
      <c r="F160" s="334">
        <f t="shared" si="25"/>
        <v>29</v>
      </c>
      <c r="G160" s="334">
        <f t="shared" si="25"/>
        <v>17</v>
      </c>
      <c r="H160" s="334">
        <f t="shared" si="25"/>
        <v>27</v>
      </c>
      <c r="I160" s="334">
        <f t="shared" si="25"/>
        <v>16</v>
      </c>
      <c r="J160" s="334">
        <f t="shared" si="25"/>
        <v>24</v>
      </c>
      <c r="K160" s="334">
        <f t="shared" si="25"/>
        <v>11</v>
      </c>
      <c r="L160" s="334">
        <f t="shared" si="25"/>
        <v>23</v>
      </c>
      <c r="M160" s="334">
        <f t="shared" si="25"/>
        <v>11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18</v>
      </c>
      <c r="C181" s="318">
        <v>11</v>
      </c>
      <c r="D181" s="318">
        <v>7</v>
      </c>
      <c r="E181" s="318">
        <v>4</v>
      </c>
      <c r="F181" s="318">
        <v>7</v>
      </c>
      <c r="G181" s="318">
        <v>4</v>
      </c>
      <c r="H181" s="318">
        <v>7</v>
      </c>
      <c r="I181" s="318">
        <v>4</v>
      </c>
      <c r="J181" s="318">
        <v>5</v>
      </c>
      <c r="K181" s="318">
        <v>4</v>
      </c>
      <c r="L181" s="318">
        <v>4</v>
      </c>
      <c r="M181" s="318">
        <v>4</v>
      </c>
    </row>
    <row r="182" spans="1:13" x14ac:dyDescent="0.25">
      <c r="A182" s="313" t="s">
        <v>53</v>
      </c>
      <c r="B182" s="318">
        <v>1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48</v>
      </c>
      <c r="C183" s="318">
        <v>54</v>
      </c>
      <c r="D183" s="318">
        <v>25</v>
      </c>
      <c r="E183" s="318">
        <v>30</v>
      </c>
      <c r="F183" s="318">
        <v>19</v>
      </c>
      <c r="G183" s="318">
        <v>28</v>
      </c>
      <c r="H183" s="318">
        <v>17</v>
      </c>
      <c r="I183" s="318">
        <v>26</v>
      </c>
      <c r="J183" s="318">
        <v>14</v>
      </c>
      <c r="K183" s="318">
        <v>23</v>
      </c>
      <c r="L183" s="318">
        <v>12</v>
      </c>
      <c r="M183" s="318">
        <v>21</v>
      </c>
    </row>
    <row r="184" spans="1:13" x14ac:dyDescent="0.25">
      <c r="A184" s="313" t="s">
        <v>52</v>
      </c>
      <c r="B184" s="318">
        <v>1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104</v>
      </c>
      <c r="C185" s="318">
        <v>81</v>
      </c>
      <c r="D185" s="318">
        <v>64</v>
      </c>
      <c r="E185" s="318">
        <v>50</v>
      </c>
      <c r="F185" s="318">
        <v>55</v>
      </c>
      <c r="G185" s="318">
        <v>42</v>
      </c>
      <c r="H185" s="318">
        <v>47</v>
      </c>
      <c r="I185" s="318">
        <v>40</v>
      </c>
      <c r="J185" s="318">
        <v>42</v>
      </c>
      <c r="K185" s="318">
        <v>36</v>
      </c>
      <c r="L185" s="318">
        <v>34</v>
      </c>
      <c r="M185" s="318">
        <v>29</v>
      </c>
    </row>
    <row r="186" spans="1:13" x14ac:dyDescent="0.25">
      <c r="A186" s="313" t="s">
        <v>50</v>
      </c>
      <c r="B186" s="318">
        <v>7</v>
      </c>
      <c r="C186" s="318">
        <v>2</v>
      </c>
      <c r="D186" s="318">
        <v>2</v>
      </c>
      <c r="E186" s="318">
        <v>2</v>
      </c>
      <c r="F186" s="318">
        <v>0</v>
      </c>
      <c r="G186" s="318">
        <v>2</v>
      </c>
      <c r="H186" s="318">
        <v>0</v>
      </c>
      <c r="I186" s="318">
        <v>1</v>
      </c>
      <c r="J186" s="318">
        <v>0</v>
      </c>
      <c r="K186" s="318">
        <v>1</v>
      </c>
      <c r="L186" s="318">
        <v>0</v>
      </c>
      <c r="M186" s="318">
        <v>1</v>
      </c>
    </row>
    <row r="187" spans="1:13" x14ac:dyDescent="0.25">
      <c r="A187" s="313" t="s">
        <v>49</v>
      </c>
      <c r="B187" s="318">
        <v>17</v>
      </c>
      <c r="C187" s="318">
        <v>8</v>
      </c>
      <c r="D187" s="318">
        <v>1</v>
      </c>
      <c r="E187" s="318">
        <v>4</v>
      </c>
      <c r="F187" s="318">
        <v>0</v>
      </c>
      <c r="G187" s="318">
        <v>3</v>
      </c>
      <c r="H187" s="318">
        <v>0</v>
      </c>
      <c r="I187" s="318">
        <v>3</v>
      </c>
      <c r="J187" s="318">
        <v>0</v>
      </c>
      <c r="K187" s="318">
        <v>2</v>
      </c>
      <c r="L187" s="318">
        <v>0</v>
      </c>
      <c r="M187" s="318">
        <v>1</v>
      </c>
    </row>
    <row r="188" spans="1:13" x14ac:dyDescent="0.25">
      <c r="A188" s="313" t="s">
        <v>48</v>
      </c>
      <c r="B188" s="318">
        <v>1</v>
      </c>
      <c r="C188" s="318">
        <v>3</v>
      </c>
      <c r="D188" s="318">
        <v>1</v>
      </c>
      <c r="E188" s="318">
        <v>1</v>
      </c>
      <c r="F188" s="318">
        <v>1</v>
      </c>
      <c r="G188" s="318">
        <v>1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36</v>
      </c>
      <c r="C189" s="318">
        <v>33</v>
      </c>
      <c r="D189" s="318">
        <v>13</v>
      </c>
      <c r="E189" s="318">
        <v>16</v>
      </c>
      <c r="F189" s="318">
        <v>12</v>
      </c>
      <c r="G189" s="318">
        <v>11</v>
      </c>
      <c r="H189" s="318">
        <v>12</v>
      </c>
      <c r="I189" s="318">
        <v>11</v>
      </c>
      <c r="J189" s="318">
        <v>10</v>
      </c>
      <c r="K189" s="318">
        <v>10</v>
      </c>
      <c r="L189" s="318">
        <v>9</v>
      </c>
      <c r="M189" s="318">
        <v>9</v>
      </c>
    </row>
    <row r="190" spans="1:13" ht="16.5" thickTop="1" thickBot="1" x14ac:dyDescent="0.3">
      <c r="A190" s="352" t="s">
        <v>5</v>
      </c>
      <c r="B190" s="353">
        <f>SUM(B181:B189)</f>
        <v>233</v>
      </c>
      <c r="C190" s="353">
        <f t="shared" ref="C190:M190" si="28">SUM(C181:C189)</f>
        <v>193</v>
      </c>
      <c r="D190" s="353">
        <f t="shared" si="28"/>
        <v>113</v>
      </c>
      <c r="E190" s="353">
        <f t="shared" si="28"/>
        <v>107</v>
      </c>
      <c r="F190" s="353">
        <f t="shared" si="28"/>
        <v>94</v>
      </c>
      <c r="G190" s="353">
        <f t="shared" si="28"/>
        <v>91</v>
      </c>
      <c r="H190" s="353">
        <f t="shared" si="28"/>
        <v>83</v>
      </c>
      <c r="I190" s="353">
        <f t="shared" si="28"/>
        <v>85</v>
      </c>
      <c r="J190" s="353">
        <f t="shared" si="28"/>
        <v>71</v>
      </c>
      <c r="K190" s="353">
        <f t="shared" si="28"/>
        <v>76</v>
      </c>
      <c r="L190" s="353">
        <f t="shared" si="28"/>
        <v>59</v>
      </c>
      <c r="M190" s="353">
        <f t="shared" si="28"/>
        <v>65</v>
      </c>
    </row>
    <row r="191" spans="1:13" ht="15.75" thickBot="1" x14ac:dyDescent="0.3">
      <c r="A191" s="354" t="s">
        <v>59</v>
      </c>
      <c r="B191" s="334">
        <f>SUM(B176,B190)</f>
        <v>234</v>
      </c>
      <c r="C191" s="334">
        <f t="shared" ref="C191:M191" si="29">SUM(C176,C190)</f>
        <v>193</v>
      </c>
      <c r="D191" s="334">
        <f t="shared" si="29"/>
        <v>114</v>
      </c>
      <c r="E191" s="334">
        <f t="shared" si="29"/>
        <v>107</v>
      </c>
      <c r="F191" s="334">
        <f t="shared" si="29"/>
        <v>95</v>
      </c>
      <c r="G191" s="334">
        <f t="shared" si="29"/>
        <v>91</v>
      </c>
      <c r="H191" s="334">
        <f t="shared" si="29"/>
        <v>84</v>
      </c>
      <c r="I191" s="334">
        <f t="shared" si="29"/>
        <v>85</v>
      </c>
      <c r="J191" s="334">
        <f t="shared" si="29"/>
        <v>71</v>
      </c>
      <c r="K191" s="334">
        <f t="shared" si="29"/>
        <v>76</v>
      </c>
      <c r="L191" s="334">
        <f t="shared" si="29"/>
        <v>59</v>
      </c>
      <c r="M191" s="334">
        <f t="shared" si="29"/>
        <v>65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0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0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0</v>
      </c>
      <c r="C205" s="318">
        <v>0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0</v>
      </c>
      <c r="C206" s="318">
        <v>0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0</v>
      </c>
      <c r="C207" s="321">
        <f t="shared" ref="C207:M207" si="30">SUM(C198:C206)</f>
        <v>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2</v>
      </c>
      <c r="C212" s="318">
        <v>1</v>
      </c>
      <c r="D212" s="318">
        <v>1</v>
      </c>
      <c r="E212" s="318">
        <v>1</v>
      </c>
      <c r="F212" s="318">
        <v>1</v>
      </c>
      <c r="G212" s="318">
        <v>0</v>
      </c>
      <c r="H212" s="318">
        <v>1</v>
      </c>
      <c r="I212" s="318">
        <v>0</v>
      </c>
      <c r="J212" s="318">
        <v>1</v>
      </c>
      <c r="K212" s="318">
        <v>0</v>
      </c>
      <c r="L212" s="318">
        <v>1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1</v>
      </c>
      <c r="C214" s="318">
        <v>0</v>
      </c>
      <c r="D214" s="318">
        <v>1</v>
      </c>
      <c r="E214" s="318">
        <v>0</v>
      </c>
      <c r="F214" s="318">
        <v>1</v>
      </c>
      <c r="G214" s="318">
        <v>0</v>
      </c>
      <c r="H214" s="318">
        <v>1</v>
      </c>
      <c r="I214" s="318">
        <v>0</v>
      </c>
      <c r="J214" s="318">
        <v>1</v>
      </c>
      <c r="K214" s="318">
        <v>0</v>
      </c>
      <c r="L214" s="318">
        <v>1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8</v>
      </c>
      <c r="C216" s="318">
        <v>7</v>
      </c>
      <c r="D216" s="318">
        <v>7</v>
      </c>
      <c r="E216" s="318">
        <v>3</v>
      </c>
      <c r="F216" s="318">
        <v>5</v>
      </c>
      <c r="G216" s="318">
        <v>3</v>
      </c>
      <c r="H216" s="318">
        <v>4</v>
      </c>
      <c r="I216" s="318">
        <v>3</v>
      </c>
      <c r="J216" s="318">
        <v>4</v>
      </c>
      <c r="K216" s="318">
        <v>3</v>
      </c>
      <c r="L216" s="318">
        <v>3</v>
      </c>
      <c r="M216" s="318">
        <v>2</v>
      </c>
    </row>
    <row r="217" spans="1:13" x14ac:dyDescent="0.25">
      <c r="A217" s="313" t="s">
        <v>50</v>
      </c>
      <c r="B217" s="318">
        <v>0</v>
      </c>
      <c r="C217" s="318">
        <v>1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0</v>
      </c>
      <c r="C218" s="318">
        <v>0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0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2</v>
      </c>
      <c r="C220" s="318">
        <v>4</v>
      </c>
      <c r="D220" s="318">
        <v>2</v>
      </c>
      <c r="E220" s="318">
        <v>5</v>
      </c>
      <c r="F220" s="318">
        <v>1</v>
      </c>
      <c r="G220" s="318">
        <v>3</v>
      </c>
      <c r="H220" s="318">
        <v>1</v>
      </c>
      <c r="I220" s="318">
        <v>3</v>
      </c>
      <c r="J220" s="318">
        <v>1</v>
      </c>
      <c r="K220" s="318">
        <v>2</v>
      </c>
      <c r="L220" s="318">
        <v>1</v>
      </c>
      <c r="M220" s="318">
        <v>2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14</v>
      </c>
      <c r="C221" s="321">
        <f t="shared" si="31"/>
        <v>13</v>
      </c>
      <c r="D221" s="321">
        <f t="shared" si="31"/>
        <v>11</v>
      </c>
      <c r="E221" s="321">
        <f t="shared" si="31"/>
        <v>9</v>
      </c>
      <c r="F221" s="321">
        <f t="shared" si="31"/>
        <v>8</v>
      </c>
      <c r="G221" s="321">
        <f t="shared" si="31"/>
        <v>6</v>
      </c>
      <c r="H221" s="321">
        <f t="shared" si="31"/>
        <v>7</v>
      </c>
      <c r="I221" s="321">
        <f t="shared" si="31"/>
        <v>6</v>
      </c>
      <c r="J221" s="321">
        <f t="shared" si="31"/>
        <v>7</v>
      </c>
      <c r="K221" s="321">
        <f t="shared" si="31"/>
        <v>5</v>
      </c>
      <c r="L221" s="321">
        <f t="shared" si="31"/>
        <v>6</v>
      </c>
      <c r="M221" s="321">
        <f t="shared" si="31"/>
        <v>4</v>
      </c>
    </row>
    <row r="222" spans="1:13" ht="15.75" thickBot="1" x14ac:dyDescent="0.3">
      <c r="A222" s="344" t="s">
        <v>74</v>
      </c>
      <c r="B222" s="334">
        <f>SUM(B207,B221)</f>
        <v>14</v>
      </c>
      <c r="C222" s="334">
        <f t="shared" ref="C222:M222" si="32">SUM(C207,C221)</f>
        <v>13</v>
      </c>
      <c r="D222" s="334">
        <f t="shared" si="32"/>
        <v>11</v>
      </c>
      <c r="E222" s="334">
        <f t="shared" si="32"/>
        <v>9</v>
      </c>
      <c r="F222" s="334">
        <f t="shared" si="32"/>
        <v>8</v>
      </c>
      <c r="G222" s="334">
        <f t="shared" si="32"/>
        <v>6</v>
      </c>
      <c r="H222" s="334">
        <f t="shared" si="32"/>
        <v>7</v>
      </c>
      <c r="I222" s="334">
        <f t="shared" si="32"/>
        <v>6</v>
      </c>
      <c r="J222" s="334">
        <f t="shared" si="32"/>
        <v>7</v>
      </c>
      <c r="K222" s="334">
        <f t="shared" si="32"/>
        <v>5</v>
      </c>
      <c r="L222" s="334">
        <f t="shared" si="32"/>
        <v>6</v>
      </c>
      <c r="M222" s="334">
        <f t="shared" si="32"/>
        <v>4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1/5/2024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Winter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January 5,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Winter 2024</v>
      </c>
      <c r="C7" s="190" t="str">
        <f>Summary!C6</f>
        <v>Winter 2023</v>
      </c>
      <c r="D7" s="389" t="s">
        <v>23</v>
      </c>
      <c r="E7" s="391" t="s">
        <v>24</v>
      </c>
      <c r="F7" s="32" t="str">
        <f>B7</f>
        <v>Winter 2024</v>
      </c>
      <c r="G7" s="34" t="str">
        <f>C7</f>
        <v>Winter 2023</v>
      </c>
      <c r="H7" s="393" t="s">
        <v>23</v>
      </c>
      <c r="I7" s="395" t="s">
        <v>24</v>
      </c>
      <c r="J7" s="36" t="str">
        <f>B7</f>
        <v>Winter 2024</v>
      </c>
      <c r="K7" s="38" t="str">
        <f>G7</f>
        <v>Winter 2023</v>
      </c>
      <c r="L7" s="367" t="s">
        <v>23</v>
      </c>
      <c r="M7" s="369" t="s">
        <v>24</v>
      </c>
      <c r="N7" s="40" t="str">
        <f>B7</f>
        <v>Winter 2024</v>
      </c>
      <c r="O7" s="42" t="str">
        <f>B7</f>
        <v>Winter 2024</v>
      </c>
      <c r="P7" s="385" t="s">
        <v>23</v>
      </c>
      <c r="Q7" s="387" t="s">
        <v>24</v>
      </c>
      <c r="R7" s="117" t="str">
        <f>B7</f>
        <v>Winter 2024</v>
      </c>
      <c r="S7" s="118" t="str">
        <f>C7</f>
        <v>Winter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1/5/24</v>
      </c>
      <c r="C8" s="31" t="str">
        <f>Summary!C7</f>
        <v>as of 1/5/23</v>
      </c>
      <c r="D8" s="390"/>
      <c r="E8" s="392"/>
      <c r="F8" s="33" t="str">
        <f>B8</f>
        <v>as of 1/5/24</v>
      </c>
      <c r="G8" s="35" t="str">
        <f>C8</f>
        <v>as of 1/5/23</v>
      </c>
      <c r="H8" s="394"/>
      <c r="I8" s="396"/>
      <c r="J8" s="37" t="str">
        <f>F8</f>
        <v>as of 1/5/24</v>
      </c>
      <c r="K8" s="39" t="str">
        <f>G8</f>
        <v>as of 1/5/23</v>
      </c>
      <c r="L8" s="368"/>
      <c r="M8" s="370"/>
      <c r="N8" s="41" t="str">
        <f>J8</f>
        <v>as of 1/5/24</v>
      </c>
      <c r="O8" s="43" t="str">
        <f>K8</f>
        <v>as of 1/5/23</v>
      </c>
      <c r="P8" s="386"/>
      <c r="Q8" s="388"/>
      <c r="R8" s="119" t="str">
        <f>N8</f>
        <v>as of 1/5/24</v>
      </c>
      <c r="S8" s="120" t="str">
        <f>O8</f>
        <v>as of 1/5/23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867</v>
      </c>
      <c r="C9" s="44">
        <f>C26+C74+C42+C10+C58+C90</f>
        <v>927</v>
      </c>
      <c r="D9" s="44">
        <f t="shared" ref="D9" si="0">IF(ISERROR(B9-C9),"n/a",B9-C9)</f>
        <v>-60</v>
      </c>
      <c r="E9" s="45">
        <f t="shared" ref="E9" si="1">IF(ISERROR(D9/C9),"n/a",(D9/C9))</f>
        <v>-6.4724919093851127E-2</v>
      </c>
      <c r="F9" s="48">
        <f>F26+F74+F42+F10+F58+F90</f>
        <v>505</v>
      </c>
      <c r="G9" s="48">
        <f>G26+G74+G42+G10+G58+G90</f>
        <v>494</v>
      </c>
      <c r="H9" s="345">
        <f>IF(ISERROR(F9-G9),"n/a",F9-G9)</f>
        <v>11</v>
      </c>
      <c r="I9" s="49">
        <f t="shared" ref="I9" si="2">IF(ISERROR(H9/G9),"n/a",(H9/G9))</f>
        <v>2.2267206477732792E-2</v>
      </c>
      <c r="J9" s="46">
        <f>J26+J74+J42+J10+J58+J90</f>
        <v>326</v>
      </c>
      <c r="K9" s="46">
        <f>K26+K74+K42+K10+K58+K90</f>
        <v>335</v>
      </c>
      <c r="L9" s="47">
        <f t="shared" ref="L9" si="3">IF(ISERROR(J9-K9),"n/a",J9-K9)</f>
        <v>-9</v>
      </c>
      <c r="M9" s="50">
        <f t="shared" ref="M9" si="4">IF(ISERROR(L9/K9),"n/a",(L9/K9))</f>
        <v>-2.6865671641791045E-2</v>
      </c>
      <c r="N9" s="51">
        <f>N26+N74+N42+N10+N58+N90</f>
        <v>283</v>
      </c>
      <c r="O9" s="51">
        <f>O26+O74+O42+O10+O58+O90</f>
        <v>283</v>
      </c>
      <c r="P9" s="346">
        <f t="shared" ref="P9" si="5">IF(ISERROR(N9-O9),"n/a",N9-O9)</f>
        <v>0</v>
      </c>
      <c r="Q9" s="270">
        <f t="shared" ref="Q9" si="6">IF(ISERROR(P9/O9),"n/a",(P9/O9))</f>
        <v>0</v>
      </c>
      <c r="R9" s="121">
        <f>R26+R74+R42+R10+R58+R90</f>
        <v>252</v>
      </c>
      <c r="S9" s="121">
        <f>S26+S74+S42+S10+S58+S90</f>
        <v>249</v>
      </c>
      <c r="T9" s="347">
        <f t="shared" ref="T9" si="7">IF(ISERROR(R9-S9),"n/a",R9-S9)</f>
        <v>3</v>
      </c>
      <c r="U9" s="184">
        <f t="shared" ref="U9" si="8">IF(ISERROR(T9/S9),"n/a",(T9/S9))</f>
        <v>1.2048192771084338E-2</v>
      </c>
      <c r="V9" s="278"/>
    </row>
    <row r="10" spans="1:22" ht="40.5" customHeight="1" thickBot="1" x14ac:dyDescent="0.25">
      <c r="A10" s="308" t="s">
        <v>36</v>
      </c>
      <c r="B10" s="53">
        <f>B11+B18</f>
        <v>122</v>
      </c>
      <c r="C10" s="54">
        <f>C11+C18</f>
        <v>141</v>
      </c>
      <c r="D10" s="55">
        <f t="shared" ref="D10:D25" si="9">IF(ISERROR(B10-C10),"n/a",B10-C10)</f>
        <v>-19</v>
      </c>
      <c r="E10" s="56">
        <f t="shared" ref="E10:E25" si="10">IF(ISERROR(D10/C10),"n/a",(D10/C10))</f>
        <v>-0.13475177304964539</v>
      </c>
      <c r="F10" s="57">
        <f>F11+F18</f>
        <v>47</v>
      </c>
      <c r="G10" s="58">
        <f>G11+G18</f>
        <v>44</v>
      </c>
      <c r="H10" s="59">
        <f t="shared" ref="H10:H24" si="11">IF(ISERROR(F10-G10),"n/a",F10-G10)</f>
        <v>3</v>
      </c>
      <c r="I10" s="60">
        <f t="shared" ref="I10:I25" si="12">IF(ISERROR(H10/G10),"n/a",(H10/G10))</f>
        <v>6.8181818181818177E-2</v>
      </c>
      <c r="J10" s="61">
        <f>J11+J18</f>
        <v>34</v>
      </c>
      <c r="K10" s="62">
        <f>K11+K18</f>
        <v>33</v>
      </c>
      <c r="L10" s="63">
        <f t="shared" ref="L10:L24" si="13">IF(ISERROR(J10-K10),"n/a",J10-K10)</f>
        <v>1</v>
      </c>
      <c r="M10" s="64">
        <f t="shared" ref="M10:M25" si="14">IF(ISERROR(L10/K10),"n/a",(L10/K10))</f>
        <v>3.0303030303030304E-2</v>
      </c>
      <c r="N10" s="65">
        <f>N11+N18</f>
        <v>27</v>
      </c>
      <c r="O10" s="66">
        <f>O11+O18</f>
        <v>31</v>
      </c>
      <c r="P10" s="67">
        <f t="shared" ref="P10:P25" si="15">IF(ISERROR(N10-O10),"n/a",N10-O10)</f>
        <v>-4</v>
      </c>
      <c r="Q10" s="271">
        <f t="shared" ref="Q10:Q25" si="16">IF(ISERROR(P10/O10),"n/a",(P10/O10))</f>
        <v>-0.12903225806451613</v>
      </c>
      <c r="R10" s="122">
        <f>R11+R18</f>
        <v>23</v>
      </c>
      <c r="S10" s="124">
        <f>S11+S18</f>
        <v>29</v>
      </c>
      <c r="T10" s="125">
        <f t="shared" ref="T10:T25" si="17">IF(ISERROR(R10-S10),"n/a",R10-S10)</f>
        <v>-6</v>
      </c>
      <c r="U10" s="185">
        <f t="shared" ref="U10:U25" si="18">IF(ISERROR(T10/S10),"n/a",(T10/S10))</f>
        <v>-0.20689655172413793</v>
      </c>
    </row>
    <row r="11" spans="1:22" s="28" customFormat="1" ht="20.25" customHeight="1" thickBot="1" x14ac:dyDescent="0.25">
      <c r="A11" s="68" t="s">
        <v>77</v>
      </c>
      <c r="B11" s="53">
        <f>B12+B16+B14</f>
        <v>6</v>
      </c>
      <c r="C11" s="54">
        <f>C12+C14+C16</f>
        <v>1</v>
      </c>
      <c r="D11" s="55">
        <f t="shared" si="9"/>
        <v>5</v>
      </c>
      <c r="E11" s="56">
        <f t="shared" si="10"/>
        <v>5</v>
      </c>
      <c r="F11" s="57">
        <f>F12+F16+F14</f>
        <v>6</v>
      </c>
      <c r="G11" s="58">
        <f>G12+G16+G14</f>
        <v>1</v>
      </c>
      <c r="H11" s="59">
        <f t="shared" si="11"/>
        <v>5</v>
      </c>
      <c r="I11" s="60">
        <f t="shared" si="12"/>
        <v>5</v>
      </c>
      <c r="J11" s="61">
        <f>J12+J16+J14</f>
        <v>5</v>
      </c>
      <c r="K11" s="62">
        <f>K12+K16+K14</f>
        <v>1</v>
      </c>
      <c r="L11" s="63">
        <f t="shared" si="13"/>
        <v>4</v>
      </c>
      <c r="M11" s="64">
        <f t="shared" si="14"/>
        <v>4</v>
      </c>
      <c r="N11" s="65">
        <f>N12+N16+N14</f>
        <v>1</v>
      </c>
      <c r="O11" s="66">
        <f>O12+O16+O14</f>
        <v>0</v>
      </c>
      <c r="P11" s="67">
        <f t="shared" si="15"/>
        <v>1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2</v>
      </c>
      <c r="C12" s="94">
        <f>C13</f>
        <v>1</v>
      </c>
      <c r="D12" s="95">
        <f t="shared" ref="D12:D15" si="19">IF(ISERROR(B12-C12),"n/a",B12-C12)</f>
        <v>1</v>
      </c>
      <c r="E12" s="96">
        <f t="shared" ref="E12:E15" si="20">IF(ISERROR(D12/C12),"n/a",(D12/C12))</f>
        <v>1</v>
      </c>
      <c r="F12" s="175">
        <f>F13</f>
        <v>2</v>
      </c>
      <c r="G12" s="176">
        <f>G13</f>
        <v>1</v>
      </c>
      <c r="H12" s="97">
        <f t="shared" ref="H12:H15" si="21">IF(ISERROR(F12-G12),"n/a",F12-G12)</f>
        <v>1</v>
      </c>
      <c r="I12" s="98">
        <f t="shared" ref="I12:I15" si="22">IF(ISERROR(H12/G12),"n/a",(H12/G12))</f>
        <v>1</v>
      </c>
      <c r="J12" s="177">
        <f>J13</f>
        <v>2</v>
      </c>
      <c r="K12" s="178">
        <f>K13</f>
        <v>1</v>
      </c>
      <c r="L12" s="99">
        <f t="shared" ref="L12:L15" si="23">IF(ISERROR(J12-K12),"n/a",J12-K12)</f>
        <v>1</v>
      </c>
      <c r="M12" s="100">
        <f t="shared" ref="M12:M15" si="24">IF(ISERROR(L12/K12),"n/a",(L12/K12))</f>
        <v>1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2</v>
      </c>
      <c r="C13" s="291">
        <v>1</v>
      </c>
      <c r="D13" s="106">
        <f t="shared" si="19"/>
        <v>1</v>
      </c>
      <c r="E13" s="300">
        <f t="shared" si="20"/>
        <v>1</v>
      </c>
      <c r="F13" s="292">
        <v>2</v>
      </c>
      <c r="G13" s="293">
        <v>1</v>
      </c>
      <c r="H13" s="110">
        <f t="shared" si="21"/>
        <v>1</v>
      </c>
      <c r="I13" s="111">
        <f t="shared" si="22"/>
        <v>1</v>
      </c>
      <c r="J13" s="294">
        <v>2</v>
      </c>
      <c r="K13" s="295">
        <v>1</v>
      </c>
      <c r="L13" s="114">
        <f t="shared" si="23"/>
        <v>1</v>
      </c>
      <c r="M13" s="115">
        <f t="shared" si="24"/>
        <v>1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4</v>
      </c>
      <c r="C14" s="94">
        <f>C15</f>
        <v>0</v>
      </c>
      <c r="D14" s="95">
        <f t="shared" si="19"/>
        <v>4</v>
      </c>
      <c r="E14" s="96" t="str">
        <f t="shared" si="20"/>
        <v>n/a</v>
      </c>
      <c r="F14" s="175">
        <f>F15</f>
        <v>4</v>
      </c>
      <c r="G14" s="176">
        <f>G15</f>
        <v>0</v>
      </c>
      <c r="H14" s="97">
        <f t="shared" si="21"/>
        <v>4</v>
      </c>
      <c r="I14" s="98" t="str">
        <f t="shared" si="22"/>
        <v>n/a</v>
      </c>
      <c r="J14" s="177">
        <f>J15</f>
        <v>3</v>
      </c>
      <c r="K14" s="178">
        <f>K15</f>
        <v>0</v>
      </c>
      <c r="L14" s="99">
        <f t="shared" si="23"/>
        <v>3</v>
      </c>
      <c r="M14" s="100" t="str">
        <f t="shared" si="24"/>
        <v>n/a</v>
      </c>
      <c r="N14" s="179">
        <f>N15</f>
        <v>1</v>
      </c>
      <c r="O14" s="180">
        <f>O15</f>
        <v>0</v>
      </c>
      <c r="P14" s="101">
        <f t="shared" si="25"/>
        <v>1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4</v>
      </c>
      <c r="C15" s="105">
        <v>0</v>
      </c>
      <c r="D15" s="106">
        <f t="shared" si="19"/>
        <v>4</v>
      </c>
      <c r="E15" s="107" t="str">
        <f t="shared" si="20"/>
        <v>n/a</v>
      </c>
      <c r="F15" s="108">
        <v>4</v>
      </c>
      <c r="G15" s="109">
        <v>0</v>
      </c>
      <c r="H15" s="110">
        <f t="shared" si="21"/>
        <v>4</v>
      </c>
      <c r="I15" s="111" t="str">
        <f t="shared" si="22"/>
        <v>n/a</v>
      </c>
      <c r="J15" s="112">
        <v>3</v>
      </c>
      <c r="K15" s="113">
        <v>0</v>
      </c>
      <c r="L15" s="114">
        <f t="shared" si="23"/>
        <v>3</v>
      </c>
      <c r="M15" s="115" t="str">
        <f t="shared" si="24"/>
        <v>n/a</v>
      </c>
      <c r="N15" s="129">
        <v>1</v>
      </c>
      <c r="O15" s="130">
        <v>0</v>
      </c>
      <c r="P15" s="131">
        <f t="shared" si="25"/>
        <v>1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116</v>
      </c>
      <c r="C18" s="54">
        <f>C19+C22+C24</f>
        <v>140</v>
      </c>
      <c r="D18" s="55">
        <f t="shared" si="9"/>
        <v>-24</v>
      </c>
      <c r="E18" s="56">
        <f t="shared" si="10"/>
        <v>-0.17142857142857143</v>
      </c>
      <c r="F18" s="57">
        <f>F19+F24+F22</f>
        <v>41</v>
      </c>
      <c r="G18" s="58">
        <f>G19+G24+G22</f>
        <v>43</v>
      </c>
      <c r="H18" s="59">
        <f t="shared" si="11"/>
        <v>-2</v>
      </c>
      <c r="I18" s="60">
        <f t="shared" si="12"/>
        <v>-4.6511627906976744E-2</v>
      </c>
      <c r="J18" s="61">
        <f>J19+J24+J22</f>
        <v>29</v>
      </c>
      <c r="K18" s="62">
        <f>K19+K24+K22</f>
        <v>32</v>
      </c>
      <c r="L18" s="63">
        <f t="shared" si="13"/>
        <v>-3</v>
      </c>
      <c r="M18" s="64">
        <f t="shared" si="14"/>
        <v>-9.375E-2</v>
      </c>
      <c r="N18" s="65">
        <f>N19+N24+N22</f>
        <v>26</v>
      </c>
      <c r="O18" s="66">
        <f>O19+O24+O22</f>
        <v>31</v>
      </c>
      <c r="P18" s="67">
        <f t="shared" si="15"/>
        <v>-5</v>
      </c>
      <c r="Q18" s="271">
        <f t="shared" si="16"/>
        <v>-0.16129032258064516</v>
      </c>
      <c r="R18" s="122">
        <f>R19+R24+R22</f>
        <v>23</v>
      </c>
      <c r="S18" s="124">
        <f>S19+S24+S22</f>
        <v>29</v>
      </c>
      <c r="T18" s="125">
        <f t="shared" si="17"/>
        <v>-6</v>
      </c>
      <c r="U18" s="185">
        <f t="shared" si="18"/>
        <v>-0.20689655172413793</v>
      </c>
      <c r="V18" s="279"/>
    </row>
    <row r="19" spans="1:22" ht="27.75" customHeight="1" x14ac:dyDescent="0.2">
      <c r="A19" s="173" t="s">
        <v>30</v>
      </c>
      <c r="B19" s="237">
        <f>SUM(B20:B21)</f>
        <v>105</v>
      </c>
      <c r="C19" s="238">
        <f>SUM(C20:C21)</f>
        <v>119</v>
      </c>
      <c r="D19" s="227">
        <f t="shared" si="9"/>
        <v>-14</v>
      </c>
      <c r="E19" s="228">
        <f t="shared" si="10"/>
        <v>-0.11764705882352941</v>
      </c>
      <c r="F19" s="239">
        <f>SUM(F20:F21)</f>
        <v>37</v>
      </c>
      <c r="G19" s="240">
        <f>SUM(G20:G21)</f>
        <v>36</v>
      </c>
      <c r="H19" s="241">
        <f t="shared" si="11"/>
        <v>1</v>
      </c>
      <c r="I19" s="242">
        <f t="shared" si="12"/>
        <v>2.7777777777777776E-2</v>
      </c>
      <c r="J19" s="243">
        <f>SUM(J20:J21)</f>
        <v>25</v>
      </c>
      <c r="K19" s="244">
        <f>SUM(K20:K21)</f>
        <v>28</v>
      </c>
      <c r="L19" s="245">
        <f t="shared" si="13"/>
        <v>-3</v>
      </c>
      <c r="M19" s="246">
        <f t="shared" si="14"/>
        <v>-0.10714285714285714</v>
      </c>
      <c r="N19" s="90">
        <f>SUM(N20:N21)</f>
        <v>23</v>
      </c>
      <c r="O19" s="91">
        <f>SUM(O20:O21)</f>
        <v>27</v>
      </c>
      <c r="P19" s="92">
        <f t="shared" si="15"/>
        <v>-4</v>
      </c>
      <c r="Q19" s="272">
        <f t="shared" si="16"/>
        <v>-0.14814814814814814</v>
      </c>
      <c r="R19" s="123">
        <f>SUM(R20:R21)</f>
        <v>20</v>
      </c>
      <c r="S19" s="126">
        <f>SUM(S20:S21)</f>
        <v>25</v>
      </c>
      <c r="T19" s="127">
        <f t="shared" si="17"/>
        <v>-5</v>
      </c>
      <c r="U19" s="186">
        <f t="shared" si="18"/>
        <v>-0.2</v>
      </c>
    </row>
    <row r="20" spans="1:22" ht="12.75" customHeight="1" x14ac:dyDescent="0.2">
      <c r="A20" s="30" t="s">
        <v>19</v>
      </c>
      <c r="B20" s="104">
        <v>105</v>
      </c>
      <c r="C20" s="105">
        <v>119</v>
      </c>
      <c r="D20" s="183">
        <f t="shared" si="9"/>
        <v>-14</v>
      </c>
      <c r="E20" s="247">
        <f t="shared" si="10"/>
        <v>-0.11764705882352941</v>
      </c>
      <c r="F20" s="108">
        <v>37</v>
      </c>
      <c r="G20" s="109">
        <v>36</v>
      </c>
      <c r="H20" s="110">
        <f>IF(ISERROR(F20-G20),"n/a",F20-G20)</f>
        <v>1</v>
      </c>
      <c r="I20" s="111">
        <f>IF(ISERROR(H20/G20),"n/a",(H20/G20))</f>
        <v>2.7777777777777776E-2</v>
      </c>
      <c r="J20" s="112">
        <v>25</v>
      </c>
      <c r="K20" s="113">
        <v>28</v>
      </c>
      <c r="L20" s="114">
        <f>IF(ISERROR(J20-K20),"n/a",J20-K20)</f>
        <v>-3</v>
      </c>
      <c r="M20" s="115">
        <f>IF(ISERROR(L20/K20),"n/a",(L20/K20))</f>
        <v>-0.10714285714285714</v>
      </c>
      <c r="N20" s="263">
        <v>23</v>
      </c>
      <c r="O20" s="264">
        <v>27</v>
      </c>
      <c r="P20" s="265">
        <f t="shared" ref="P20:P21" si="29">IF(ISERROR(N20-O20),"n/a",N20-O20)</f>
        <v>-4</v>
      </c>
      <c r="Q20" s="275">
        <f t="shared" ref="Q20:Q21" si="30">IF(ISERROR(P20/O20),"n/a",(P20/O20))</f>
        <v>-0.14814814814814814</v>
      </c>
      <c r="R20" s="266">
        <v>20</v>
      </c>
      <c r="S20" s="267">
        <v>25</v>
      </c>
      <c r="T20" s="268">
        <f t="shared" ref="T20:T21" si="31">IF(ISERROR(R20-S20),"n/a",R20-S20)</f>
        <v>-5</v>
      </c>
      <c r="U20" s="269">
        <f t="shared" ref="U20:U21" si="32">IF(ISERROR(T20/S20),"n/a",(T20/S20))</f>
        <v>-0.2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8</v>
      </c>
      <c r="C22" s="94">
        <f>C23</f>
        <v>10</v>
      </c>
      <c r="D22" s="95">
        <f>IF(ISERROR(B22-C22),"n/a",B22-C22)</f>
        <v>-2</v>
      </c>
      <c r="E22" s="96">
        <f>IF(ISERROR(D22/C22),"n/a",(D22/C22))</f>
        <v>-0.2</v>
      </c>
      <c r="F22" s="175">
        <f>F23</f>
        <v>4</v>
      </c>
      <c r="G22" s="176">
        <f>G23</f>
        <v>6</v>
      </c>
      <c r="H22" s="97">
        <f>IF(ISERROR(F22-G22),"n/a",F22-G22)</f>
        <v>-2</v>
      </c>
      <c r="I22" s="98">
        <f>IF(ISERROR(H22/G22),"n/a",(H22/G22))</f>
        <v>-0.33333333333333331</v>
      </c>
      <c r="J22" s="177">
        <f>J23</f>
        <v>4</v>
      </c>
      <c r="K22" s="178">
        <f>K23</f>
        <v>4</v>
      </c>
      <c r="L22" s="99">
        <f>IF(ISERROR(J22-K22),"n/a",J22-K22)</f>
        <v>0</v>
      </c>
      <c r="M22" s="100">
        <f>IF(ISERROR(L22/K22),"n/a",(L22/K22))</f>
        <v>0</v>
      </c>
      <c r="N22" s="179">
        <f>N23</f>
        <v>3</v>
      </c>
      <c r="O22" s="180">
        <f>O23</f>
        <v>4</v>
      </c>
      <c r="P22" s="101">
        <f>IF(ISERROR(N22-O22),"n/a",N22-O22)</f>
        <v>-1</v>
      </c>
      <c r="Q22" s="273">
        <f>IF(ISERROR(P22/O22),"n/a",(P22/O22))</f>
        <v>-0.25</v>
      </c>
      <c r="R22" s="181">
        <f>R23</f>
        <v>3</v>
      </c>
      <c r="S22" s="182">
        <f>S23</f>
        <v>4</v>
      </c>
      <c r="T22" s="128">
        <f>IF(ISERROR(R22-S22),"n/a",R22-S22)</f>
        <v>-1</v>
      </c>
      <c r="U22" s="187">
        <f>IF(ISERROR(T22/S22),"n/a",(T22/S22))</f>
        <v>-0.25</v>
      </c>
    </row>
    <row r="23" spans="1:22" s="70" customFormat="1" x14ac:dyDescent="0.2">
      <c r="A23" s="30" t="s">
        <v>19</v>
      </c>
      <c r="B23" s="104">
        <v>8</v>
      </c>
      <c r="C23" s="105">
        <v>10</v>
      </c>
      <c r="D23" s="95">
        <f>IF(ISERROR(B23-C23),"n/a",B23-C23)</f>
        <v>-2</v>
      </c>
      <c r="E23" s="107">
        <f>IF(ISERROR(D23/C23),"n/a",(D23/C23))</f>
        <v>-0.2</v>
      </c>
      <c r="F23" s="108">
        <v>4</v>
      </c>
      <c r="G23" s="109">
        <v>6</v>
      </c>
      <c r="H23" s="110">
        <f>IF(ISERROR(F23-G23),"n/a",F23-G23)</f>
        <v>-2</v>
      </c>
      <c r="I23" s="111">
        <f>IF(ISERROR(H23/G23),"n/a",(H23/G23))</f>
        <v>-0.33333333333333331</v>
      </c>
      <c r="J23" s="112">
        <v>4</v>
      </c>
      <c r="K23" s="113">
        <v>4</v>
      </c>
      <c r="L23" s="114">
        <f>IF(ISERROR(J23-K23),"n/a",J23-K23)</f>
        <v>0</v>
      </c>
      <c r="M23" s="115">
        <f>IF(ISERROR(L23/K23),"n/a",(L23/K23))</f>
        <v>0</v>
      </c>
      <c r="N23" s="129">
        <v>3</v>
      </c>
      <c r="O23" s="130">
        <v>4</v>
      </c>
      <c r="P23" s="131">
        <f>IF(ISERROR(N23-O23),"n/a",N23-O23)</f>
        <v>-1</v>
      </c>
      <c r="Q23" s="274">
        <f>IF(ISERROR(P23/O23),"n/a",(P23/O23))</f>
        <v>-0.25</v>
      </c>
      <c r="R23" s="132">
        <v>3</v>
      </c>
      <c r="S23" s="133">
        <v>4</v>
      </c>
      <c r="T23" s="134">
        <f>IF(ISERROR(R23-S23),"n/a",R23-S23)</f>
        <v>-1</v>
      </c>
      <c r="U23" s="188">
        <f>IF(ISERROR(T23/S23),"n/a",(T23/S23))</f>
        <v>-0.25</v>
      </c>
      <c r="V23" s="280"/>
    </row>
    <row r="24" spans="1:22" ht="27.75" customHeight="1" x14ac:dyDescent="0.2">
      <c r="A24" s="174" t="s">
        <v>32</v>
      </c>
      <c r="B24" s="93">
        <f>B25</f>
        <v>3</v>
      </c>
      <c r="C24" s="94">
        <f>C25</f>
        <v>11</v>
      </c>
      <c r="D24" s="209">
        <f t="shared" si="9"/>
        <v>-8</v>
      </c>
      <c r="E24" s="96">
        <f t="shared" si="10"/>
        <v>-0.72727272727272729</v>
      </c>
      <c r="F24" s="175">
        <f>F25</f>
        <v>0</v>
      </c>
      <c r="G24" s="176">
        <f>G25</f>
        <v>1</v>
      </c>
      <c r="H24" s="97">
        <f t="shared" si="11"/>
        <v>-1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3</v>
      </c>
      <c r="C25" s="105">
        <v>11</v>
      </c>
      <c r="D25" s="106">
        <f t="shared" si="9"/>
        <v>-8</v>
      </c>
      <c r="E25" s="107">
        <f t="shared" si="10"/>
        <v>-0.72727272727272729</v>
      </c>
      <c r="F25" s="108">
        <v>0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299</v>
      </c>
      <c r="C26" s="54">
        <f>C27+C34</f>
        <v>339</v>
      </c>
      <c r="D26" s="55">
        <f t="shared" ref="D26:D33" si="33">IF(ISERROR(B26-C26),"n/a",B26-C26)</f>
        <v>-40</v>
      </c>
      <c r="E26" s="56">
        <f t="shared" ref="E26:E33" si="34">IF(ISERROR(D26/C26),"n/a",(D26/C26))</f>
        <v>-0.11799410029498525</v>
      </c>
      <c r="F26" s="57">
        <f>F27+F34</f>
        <v>226</v>
      </c>
      <c r="G26" s="58">
        <f>G27+G34</f>
        <v>238</v>
      </c>
      <c r="H26" s="59">
        <f t="shared" ref="H26:H33" si="35">IF(ISERROR(F26-G26),"n/a",F26-G26)</f>
        <v>-12</v>
      </c>
      <c r="I26" s="60">
        <f t="shared" ref="I26:I33" si="36">IF(ISERROR(H26/G26),"n/a",(H26/G26))</f>
        <v>-5.0420168067226892E-2</v>
      </c>
      <c r="J26" s="61">
        <f>J27+J34</f>
        <v>128</v>
      </c>
      <c r="K26" s="62">
        <f>K27+K34</f>
        <v>145</v>
      </c>
      <c r="L26" s="63">
        <f t="shared" ref="L26:L33" si="37">IF(ISERROR(J26-K26),"n/a",J26-K26)</f>
        <v>-17</v>
      </c>
      <c r="M26" s="64">
        <f t="shared" ref="M26:M33" si="38">IF(ISERROR(L26/K26),"n/a",(L26/K26))</f>
        <v>-0.11724137931034483</v>
      </c>
      <c r="N26" s="65">
        <f>N27+N34</f>
        <v>113</v>
      </c>
      <c r="O26" s="66">
        <f>O27+O34</f>
        <v>119</v>
      </c>
      <c r="P26" s="67">
        <f t="shared" ref="P26:P33" si="39">IF(ISERROR(N26-O26),"n/a",N26-O26)</f>
        <v>-6</v>
      </c>
      <c r="Q26" s="271">
        <f t="shared" ref="Q26:Q33" si="40">IF(ISERROR(P26/O26),"n/a",(P26/O26))</f>
        <v>-5.0420168067226892E-2</v>
      </c>
      <c r="R26" s="122">
        <f>R27+R34</f>
        <v>104</v>
      </c>
      <c r="S26" s="124">
        <f>S27+S34</f>
        <v>102</v>
      </c>
      <c r="T26" s="125">
        <f t="shared" ref="T26:T33" si="41">IF(ISERROR(R26-S26),"n/a",R26-S26)</f>
        <v>2</v>
      </c>
      <c r="U26" s="185">
        <f t="shared" ref="U26:U33" si="42">IF(ISERROR(T26/S26),"n/a",(T26/S26))</f>
        <v>1.9607843137254902E-2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6</v>
      </c>
      <c r="D27" s="55">
        <f t="shared" si="33"/>
        <v>0</v>
      </c>
      <c r="E27" s="56">
        <f t="shared" si="34"/>
        <v>0</v>
      </c>
      <c r="F27" s="57">
        <f>F28+F32+F30</f>
        <v>6</v>
      </c>
      <c r="G27" s="58">
        <f>G28+G32+G30</f>
        <v>6</v>
      </c>
      <c r="H27" s="59">
        <f t="shared" si="35"/>
        <v>0</v>
      </c>
      <c r="I27" s="60">
        <f t="shared" si="36"/>
        <v>0</v>
      </c>
      <c r="J27" s="61">
        <f>J28+J32+J30</f>
        <v>4</v>
      </c>
      <c r="K27" s="62">
        <f>K28+K32+K30</f>
        <v>6</v>
      </c>
      <c r="L27" s="63">
        <f t="shared" si="37"/>
        <v>-2</v>
      </c>
      <c r="M27" s="64">
        <f t="shared" si="38"/>
        <v>-0.33333333333333331</v>
      </c>
      <c r="N27" s="65">
        <f>N28+N32+N30</f>
        <v>3</v>
      </c>
      <c r="O27" s="66">
        <f>O28+O32+O30</f>
        <v>4</v>
      </c>
      <c r="P27" s="67">
        <f t="shared" si="39"/>
        <v>-1</v>
      </c>
      <c r="Q27" s="271">
        <f t="shared" si="40"/>
        <v>-0.25</v>
      </c>
      <c r="R27" s="122">
        <f>R28+R32+R30</f>
        <v>2</v>
      </c>
      <c r="S27" s="124">
        <f>S28+S32+S30</f>
        <v>2</v>
      </c>
      <c r="T27" s="125">
        <f t="shared" si="41"/>
        <v>0</v>
      </c>
      <c r="U27" s="185">
        <f t="shared" si="42"/>
        <v>0</v>
      </c>
      <c r="V27" s="279"/>
    </row>
    <row r="28" spans="1:22" ht="27.75" customHeight="1" x14ac:dyDescent="0.2">
      <c r="A28" s="173" t="s">
        <v>30</v>
      </c>
      <c r="B28" s="93">
        <f>B29</f>
        <v>3</v>
      </c>
      <c r="C28" s="94">
        <f>C29</f>
        <v>2</v>
      </c>
      <c r="D28" s="95">
        <f t="shared" ref="D28" si="43">IF(ISERROR(B28-C28),"n/a",B28-C28)</f>
        <v>1</v>
      </c>
      <c r="E28" s="96">
        <f t="shared" ref="E28" si="44">IF(ISERROR(D28/C28),"n/a",(D28/C28))</f>
        <v>0.5</v>
      </c>
      <c r="F28" s="175">
        <f>F29</f>
        <v>3</v>
      </c>
      <c r="G28" s="176">
        <f>G29</f>
        <v>2</v>
      </c>
      <c r="H28" s="97">
        <f t="shared" ref="H28" si="45">IF(ISERROR(F28-G28),"n/a",F28-G28)</f>
        <v>1</v>
      </c>
      <c r="I28" s="98">
        <f t="shared" ref="I28" si="46">IF(ISERROR(H28/G28),"n/a",(H28/G28))</f>
        <v>0.5</v>
      </c>
      <c r="J28" s="177">
        <f>J29</f>
        <v>1</v>
      </c>
      <c r="K28" s="178">
        <f>K29</f>
        <v>2</v>
      </c>
      <c r="L28" s="99">
        <f t="shared" ref="L28" si="47">IF(ISERROR(J28-K28),"n/a",J28-K28)</f>
        <v>-1</v>
      </c>
      <c r="M28" s="100">
        <f t="shared" ref="M28" si="48">IF(ISERROR(L28/K28),"n/a",(L28/K28))</f>
        <v>-0.5</v>
      </c>
      <c r="N28" s="179">
        <f>N29</f>
        <v>1</v>
      </c>
      <c r="O28" s="180">
        <f>O29</f>
        <v>1</v>
      </c>
      <c r="P28" s="101">
        <f t="shared" ref="P28" si="49">IF(ISERROR(N28-O28),"n/a",N28-O28)</f>
        <v>0</v>
      </c>
      <c r="Q28" s="273">
        <f t="shared" ref="Q28" si="50">IF(ISERROR(P28/O28),"n/a",(P28/O28))</f>
        <v>0</v>
      </c>
      <c r="R28" s="181">
        <f>R29</f>
        <v>0</v>
      </c>
      <c r="S28" s="182">
        <f>S29</f>
        <v>1</v>
      </c>
      <c r="T28" s="128">
        <f t="shared" ref="T28" si="51">IF(ISERROR(R28-S28),"n/a",R28-S28)</f>
        <v>-1</v>
      </c>
      <c r="U28" s="187">
        <f t="shared" ref="U28" si="52">IF(ISERROR(T28/S28),"n/a",(T28/S28))</f>
        <v>-1</v>
      </c>
    </row>
    <row r="29" spans="1:22" ht="12.75" customHeight="1" x14ac:dyDescent="0.2">
      <c r="A29" s="30" t="s">
        <v>19</v>
      </c>
      <c r="B29" s="248">
        <v>3</v>
      </c>
      <c r="C29" s="249">
        <v>2</v>
      </c>
      <c r="D29" s="250">
        <f t="shared" ref="D29" si="53">IF(ISERROR(B29-C29),"n/a",B29-C29)</f>
        <v>1</v>
      </c>
      <c r="E29" s="251">
        <f t="shared" ref="E29" si="54">IF(ISERROR(D29/C29),"n/a",(D29/C29))</f>
        <v>0.5</v>
      </c>
      <c r="F29" s="252">
        <v>3</v>
      </c>
      <c r="G29" s="253">
        <v>2</v>
      </c>
      <c r="H29" s="254">
        <f t="shared" ref="H29" si="55">IF(ISERROR(F29-G29),"n/a",F29-G29)</f>
        <v>1</v>
      </c>
      <c r="I29" s="255">
        <f t="shared" ref="I29" si="56">IF(ISERROR(H29/G29),"n/a",(H29/G29))</f>
        <v>0.5</v>
      </c>
      <c r="J29" s="256">
        <v>1</v>
      </c>
      <c r="K29" s="257">
        <v>2</v>
      </c>
      <c r="L29" s="258">
        <f t="shared" ref="L29" si="57">IF(ISERROR(J29-K29),"n/a",J29-K29)</f>
        <v>-1</v>
      </c>
      <c r="M29" s="259">
        <f t="shared" ref="M29" si="58">IF(ISERROR(L29/K29),"n/a",(L29/K29))</f>
        <v>-0.5</v>
      </c>
      <c r="N29" s="288">
        <v>1</v>
      </c>
      <c r="O29" s="301">
        <v>1</v>
      </c>
      <c r="P29" s="302">
        <f t="shared" ref="P29" si="59">IF(ISERROR(N29-O29),"n/a",N29-O29)</f>
        <v>0</v>
      </c>
      <c r="Q29" s="303">
        <f t="shared" ref="Q29" si="60">IF(ISERROR(P29/O29),"n/a",(P29/O29))</f>
        <v>0</v>
      </c>
      <c r="R29" s="289">
        <v>0</v>
      </c>
      <c r="S29" s="304">
        <v>1</v>
      </c>
      <c r="T29" s="305">
        <f t="shared" ref="T29" si="61">IF(ISERROR(R29-S29),"n/a",R29-S29)</f>
        <v>-1</v>
      </c>
      <c r="U29" s="306">
        <f t="shared" ref="U29" si="62">IF(ISERROR(T29/S29),"n/a",(T29/S29))</f>
        <v>-1</v>
      </c>
    </row>
    <row r="30" spans="1:22" ht="27.75" customHeight="1" x14ac:dyDescent="0.2">
      <c r="A30" s="174" t="s">
        <v>29</v>
      </c>
      <c r="B30" s="93">
        <f>B31</f>
        <v>3</v>
      </c>
      <c r="C30" s="94">
        <f>C31</f>
        <v>4</v>
      </c>
      <c r="D30" s="95">
        <f t="shared" si="33"/>
        <v>-1</v>
      </c>
      <c r="E30" s="96">
        <f t="shared" si="34"/>
        <v>-0.25</v>
      </c>
      <c r="F30" s="175">
        <f>F31</f>
        <v>3</v>
      </c>
      <c r="G30" s="176">
        <f>G31</f>
        <v>4</v>
      </c>
      <c r="H30" s="97">
        <f t="shared" si="35"/>
        <v>-1</v>
      </c>
      <c r="I30" s="98">
        <f t="shared" si="36"/>
        <v>-0.25</v>
      </c>
      <c r="J30" s="177">
        <f>J31</f>
        <v>3</v>
      </c>
      <c r="K30" s="178">
        <f>K31</f>
        <v>4</v>
      </c>
      <c r="L30" s="99">
        <f t="shared" si="37"/>
        <v>-1</v>
      </c>
      <c r="M30" s="100">
        <f t="shared" si="38"/>
        <v>-0.25</v>
      </c>
      <c r="N30" s="179">
        <f>N31</f>
        <v>2</v>
      </c>
      <c r="O30" s="180">
        <f>O31</f>
        <v>3</v>
      </c>
      <c r="P30" s="101">
        <f t="shared" si="39"/>
        <v>-1</v>
      </c>
      <c r="Q30" s="273">
        <f t="shared" si="40"/>
        <v>-0.33333333333333331</v>
      </c>
      <c r="R30" s="181">
        <f>R31</f>
        <v>2</v>
      </c>
      <c r="S30" s="182">
        <f>S31</f>
        <v>1</v>
      </c>
      <c r="T30" s="128">
        <f t="shared" si="41"/>
        <v>1</v>
      </c>
      <c r="U30" s="187">
        <f t="shared" si="42"/>
        <v>1</v>
      </c>
    </row>
    <row r="31" spans="1:22" s="70" customFormat="1" x14ac:dyDescent="0.2">
      <c r="A31" s="30" t="s">
        <v>19</v>
      </c>
      <c r="B31" s="104">
        <v>3</v>
      </c>
      <c r="C31" s="105">
        <v>4</v>
      </c>
      <c r="D31" s="106">
        <f t="shared" si="33"/>
        <v>-1</v>
      </c>
      <c r="E31" s="107">
        <f t="shared" si="34"/>
        <v>-0.25</v>
      </c>
      <c r="F31" s="108">
        <v>3</v>
      </c>
      <c r="G31" s="109">
        <v>4</v>
      </c>
      <c r="H31" s="110">
        <f t="shared" si="35"/>
        <v>-1</v>
      </c>
      <c r="I31" s="111">
        <f t="shared" si="36"/>
        <v>-0.25</v>
      </c>
      <c r="J31" s="112">
        <v>3</v>
      </c>
      <c r="K31" s="113">
        <v>4</v>
      </c>
      <c r="L31" s="114">
        <f t="shared" si="37"/>
        <v>-1</v>
      </c>
      <c r="M31" s="115">
        <f t="shared" si="38"/>
        <v>-0.25</v>
      </c>
      <c r="N31" s="129">
        <v>2</v>
      </c>
      <c r="O31" s="130">
        <v>3</v>
      </c>
      <c r="P31" s="131">
        <f t="shared" si="39"/>
        <v>-1</v>
      </c>
      <c r="Q31" s="274">
        <f t="shared" si="40"/>
        <v>-0.33333333333333331</v>
      </c>
      <c r="R31" s="132">
        <v>2</v>
      </c>
      <c r="S31" s="133">
        <v>1</v>
      </c>
      <c r="T31" s="134">
        <f t="shared" si="41"/>
        <v>1</v>
      </c>
      <c r="U31" s="188">
        <f t="shared" si="42"/>
        <v>1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0</v>
      </c>
      <c r="D32" s="95">
        <f t="shared" si="33"/>
        <v>0</v>
      </c>
      <c r="E32" s="96" t="str">
        <f t="shared" si="34"/>
        <v>n/a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0</v>
      </c>
      <c r="D33" s="106">
        <f t="shared" si="33"/>
        <v>0</v>
      </c>
      <c r="E33" s="107" t="str">
        <f t="shared" si="34"/>
        <v>n/a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293</v>
      </c>
      <c r="C34" s="54">
        <f>C35+C40+C38</f>
        <v>333</v>
      </c>
      <c r="D34" s="55">
        <f t="shared" ref="D34" si="63">IF(ISERROR(B34-C34),"n/a",B34-C34)</f>
        <v>-40</v>
      </c>
      <c r="E34" s="56">
        <f t="shared" ref="E34" si="64">IF(ISERROR(D34/C34),"n/a",(D34/C34))</f>
        <v>-0.12012012012012012</v>
      </c>
      <c r="F34" s="57">
        <f>F35+F40+F38</f>
        <v>220</v>
      </c>
      <c r="G34" s="58">
        <f>G35+G40+G38</f>
        <v>232</v>
      </c>
      <c r="H34" s="59">
        <f t="shared" ref="H34" si="65">IF(ISERROR(F34-G34),"n/a",F34-G34)</f>
        <v>-12</v>
      </c>
      <c r="I34" s="60">
        <f t="shared" ref="I34" si="66">IF(ISERROR(H34/G34),"n/a",(H34/G34))</f>
        <v>-5.1724137931034482E-2</v>
      </c>
      <c r="J34" s="61">
        <f>J35+J40+J38</f>
        <v>124</v>
      </c>
      <c r="K34" s="62">
        <f>K35+K40+K38</f>
        <v>139</v>
      </c>
      <c r="L34" s="63">
        <f t="shared" ref="L34" si="67">IF(ISERROR(J34-K34),"n/a",J34-K34)</f>
        <v>-15</v>
      </c>
      <c r="M34" s="64">
        <f t="shared" ref="M34" si="68">IF(ISERROR(L34/K34),"n/a",(L34/K34))</f>
        <v>-0.1079136690647482</v>
      </c>
      <c r="N34" s="65">
        <f>N35+N40+N38</f>
        <v>110</v>
      </c>
      <c r="O34" s="66">
        <f>O35+O40+O38</f>
        <v>115</v>
      </c>
      <c r="P34" s="67">
        <f t="shared" ref="P34" si="69">IF(ISERROR(N34-O34),"n/a",N34-O34)</f>
        <v>-5</v>
      </c>
      <c r="Q34" s="271">
        <f t="shared" ref="Q34" si="70">IF(ISERROR(P34/O34),"n/a",(P34/O34))</f>
        <v>-4.3478260869565216E-2</v>
      </c>
      <c r="R34" s="122">
        <f>R35+R40+R38</f>
        <v>102</v>
      </c>
      <c r="S34" s="124">
        <f>S35+S40+S38</f>
        <v>100</v>
      </c>
      <c r="T34" s="125">
        <f t="shared" ref="T34" si="71">IF(ISERROR(R34-S34),"n/a",R34-S34)</f>
        <v>2</v>
      </c>
      <c r="U34" s="185">
        <f t="shared" ref="U34" si="72">IF(ISERROR(T34/S34),"n/a",(T34/S34))</f>
        <v>0.02</v>
      </c>
      <c r="V34" s="279"/>
    </row>
    <row r="35" spans="1:22" ht="27.75" customHeight="1" x14ac:dyDescent="0.2">
      <c r="A35" s="224" t="s">
        <v>30</v>
      </c>
      <c r="B35" s="225">
        <f>SUM(B36:B37)</f>
        <v>266</v>
      </c>
      <c r="C35" s="226">
        <f>SUM(C36:C37)</f>
        <v>297</v>
      </c>
      <c r="D35" s="227">
        <f t="shared" ref="D35:D41" si="73">IF(ISERROR(B35-C35),"n/a",B35-C35)</f>
        <v>-31</v>
      </c>
      <c r="E35" s="228">
        <f t="shared" ref="E35:E41" si="74">IF(ISERROR(D35/C35),"n/a",(D35/C35))</f>
        <v>-0.10437710437710437</v>
      </c>
      <c r="F35" s="229">
        <f>SUM(F36:F37)</f>
        <v>197</v>
      </c>
      <c r="G35" s="230">
        <f>SUM(G36:G37)</f>
        <v>212</v>
      </c>
      <c r="H35" s="231">
        <f t="shared" ref="H35:H41" si="75">IF(ISERROR(F35-G35),"n/a",F35-G35)</f>
        <v>-15</v>
      </c>
      <c r="I35" s="232">
        <f t="shared" ref="I35:I41" si="76">IF(ISERROR(H35/G35),"n/a",(H35/G35))</f>
        <v>-7.0754716981132074E-2</v>
      </c>
      <c r="J35" s="233">
        <f>SUM(J36:J37)</f>
        <v>109</v>
      </c>
      <c r="K35" s="234">
        <f>SUM(K36:K37)</f>
        <v>124</v>
      </c>
      <c r="L35" s="235">
        <f t="shared" ref="L35:L40" si="77">IF(ISERROR(J35-K35),"n/a",J35-K35)</f>
        <v>-15</v>
      </c>
      <c r="M35" s="236">
        <f t="shared" ref="M35:M41" si="78">IF(ISERROR(L35/K35),"n/a",(L35/K35))</f>
        <v>-0.12096774193548387</v>
      </c>
      <c r="N35" s="90">
        <f>SUM(N36:N37)</f>
        <v>100</v>
      </c>
      <c r="O35" s="91">
        <f>SUM(O36:O37)</f>
        <v>103</v>
      </c>
      <c r="P35" s="92">
        <f t="shared" ref="P35:P41" si="79">IF(ISERROR(N35-O35),"n/a",N35-O35)</f>
        <v>-3</v>
      </c>
      <c r="Q35" s="272">
        <f t="shared" ref="Q35:Q41" si="80">IF(ISERROR(P35/O35),"n/a",(P35/O35))</f>
        <v>-2.9126213592233011E-2</v>
      </c>
      <c r="R35" s="123">
        <f>SUM(R36:R37)</f>
        <v>92</v>
      </c>
      <c r="S35" s="126">
        <f>SUM(S36:S37)</f>
        <v>89</v>
      </c>
      <c r="T35" s="127">
        <f t="shared" ref="T35:T41" si="81">IF(ISERROR(R35-S35),"n/a",R35-S35)</f>
        <v>3</v>
      </c>
      <c r="U35" s="186">
        <f t="shared" ref="U35:U41" si="82">IF(ISERROR(T35/S35),"n/a",(T35/S35))</f>
        <v>3.3707865168539325E-2</v>
      </c>
    </row>
    <row r="36" spans="1:22" ht="12.75" customHeight="1" x14ac:dyDescent="0.2">
      <c r="A36" s="30" t="s">
        <v>19</v>
      </c>
      <c r="B36" s="248">
        <v>266</v>
      </c>
      <c r="C36" s="249">
        <v>297</v>
      </c>
      <c r="D36" s="183">
        <f t="shared" si="73"/>
        <v>-31</v>
      </c>
      <c r="E36" s="247">
        <f t="shared" si="74"/>
        <v>-0.10437710437710437</v>
      </c>
      <c r="F36" s="252">
        <v>197</v>
      </c>
      <c r="G36" s="253">
        <v>212</v>
      </c>
      <c r="H36" s="254">
        <f>IF(ISERROR(F36-G36),"n/a",F36-G36)</f>
        <v>-15</v>
      </c>
      <c r="I36" s="255">
        <f>IF(ISERROR(H36/G36),"n/a",(H36/G36))</f>
        <v>-7.0754716981132074E-2</v>
      </c>
      <c r="J36" s="256">
        <v>109</v>
      </c>
      <c r="K36" s="257">
        <v>124</v>
      </c>
      <c r="L36" s="258">
        <f>IF(ISERROR(J36-K36),"n/a",J36-K36)</f>
        <v>-15</v>
      </c>
      <c r="M36" s="259">
        <f>IF(ISERROR(L36/K36),"n/a",(L36/K36))</f>
        <v>-0.12096774193548387</v>
      </c>
      <c r="N36" s="263">
        <v>100</v>
      </c>
      <c r="O36" s="264">
        <v>103</v>
      </c>
      <c r="P36" s="265">
        <f t="shared" ref="P36:P37" si="83">IF(ISERROR(N36-O36),"n/a",N36-O36)</f>
        <v>-3</v>
      </c>
      <c r="Q36" s="275">
        <f t="shared" ref="Q36:Q37" si="84">IF(ISERROR(P36/O36),"n/a",(P36/O36))</f>
        <v>-2.9126213592233011E-2</v>
      </c>
      <c r="R36" s="266">
        <v>92</v>
      </c>
      <c r="S36" s="267">
        <v>89</v>
      </c>
      <c r="T36" s="268">
        <f t="shared" ref="T36:T37" si="85">IF(ISERROR(R36-S36),"n/a",R36-S36)</f>
        <v>3</v>
      </c>
      <c r="U36" s="269">
        <f t="shared" ref="U36:U37" si="86">IF(ISERROR(T36/S36),"n/a",(T36/S36))</f>
        <v>3.3707865168539325E-2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17</v>
      </c>
      <c r="C38" s="94">
        <f>C39</f>
        <v>22</v>
      </c>
      <c r="D38" s="95">
        <f>IF(ISERROR(B38-C38),"n/a",B38-C38)</f>
        <v>-5</v>
      </c>
      <c r="E38" s="96">
        <f>IF(ISERROR(D38/C38),"n/a",(D38/C38))</f>
        <v>-0.22727272727272727</v>
      </c>
      <c r="F38" s="175">
        <f>F39</f>
        <v>20</v>
      </c>
      <c r="G38" s="176">
        <f>G39</f>
        <v>16</v>
      </c>
      <c r="H38" s="97">
        <f>IF(ISERROR(F38-G38),"n/a",F38-G38)</f>
        <v>4</v>
      </c>
      <c r="I38" s="98">
        <f>IF(ISERROR(H38/G38),"n/a",(H38/G38))</f>
        <v>0.25</v>
      </c>
      <c r="J38" s="177">
        <f>J39</f>
        <v>15</v>
      </c>
      <c r="K38" s="178">
        <f>K39</f>
        <v>14</v>
      </c>
      <c r="L38" s="99">
        <f>IF(ISERROR(J38-K38),"n/a",J38-K38)</f>
        <v>1</v>
      </c>
      <c r="M38" s="100">
        <f>IF(ISERROR(L38/K38),"n/a",(L38/K38))</f>
        <v>7.1428571428571425E-2</v>
      </c>
      <c r="N38" s="179">
        <f>N39</f>
        <v>10</v>
      </c>
      <c r="O38" s="180">
        <f>O39</f>
        <v>11</v>
      </c>
      <c r="P38" s="101">
        <f>IF(ISERROR(N38-O38),"n/a",N38-O38)</f>
        <v>-1</v>
      </c>
      <c r="Q38" s="273">
        <f>IF(ISERROR(P38/O38),"n/a",(P38/O38))</f>
        <v>-9.0909090909090912E-2</v>
      </c>
      <c r="R38" s="181">
        <f>R39</f>
        <v>10</v>
      </c>
      <c r="S38" s="182">
        <f>S39</f>
        <v>10</v>
      </c>
      <c r="T38" s="128">
        <f>IF(ISERROR(R38-S38),"n/a",R38-S38)</f>
        <v>0</v>
      </c>
      <c r="U38" s="187">
        <f>IF(ISERROR(T38/S38),"n/a",(T38/S38))</f>
        <v>0</v>
      </c>
    </row>
    <row r="39" spans="1:22" s="70" customFormat="1" x14ac:dyDescent="0.2">
      <c r="A39" s="30" t="s">
        <v>19</v>
      </c>
      <c r="B39" s="104">
        <v>17</v>
      </c>
      <c r="C39" s="105">
        <v>22</v>
      </c>
      <c r="D39" s="106">
        <f>IF(ISERROR(B39-C39),"n/a",B39-C39)</f>
        <v>-5</v>
      </c>
      <c r="E39" s="107">
        <f>IF(ISERROR(D39/C39),"n/a",(D39/C39))</f>
        <v>-0.22727272727272727</v>
      </c>
      <c r="F39" s="108">
        <v>20</v>
      </c>
      <c r="G39" s="109">
        <v>16</v>
      </c>
      <c r="H39" s="110">
        <f>IF(ISERROR(F39-G39),"n/a",F39-G39)</f>
        <v>4</v>
      </c>
      <c r="I39" s="111">
        <f>IF(ISERROR(H39/G39),"n/a",(H39/G39))</f>
        <v>0.25</v>
      </c>
      <c r="J39" s="112">
        <v>15</v>
      </c>
      <c r="K39" s="113">
        <v>14</v>
      </c>
      <c r="L39" s="114">
        <f>IF(ISERROR(J39-K39),"n/a",J39-K39)</f>
        <v>1</v>
      </c>
      <c r="M39" s="115">
        <f>IF(ISERROR(L39/K39),"n/a",(L39/K39))</f>
        <v>7.1428571428571425E-2</v>
      </c>
      <c r="N39" s="129">
        <v>10</v>
      </c>
      <c r="O39" s="130">
        <v>11</v>
      </c>
      <c r="P39" s="131">
        <f>IF(ISERROR(N39-O39),"n/a",N39-O39)</f>
        <v>-1</v>
      </c>
      <c r="Q39" s="274">
        <f>IF(ISERROR(P39/O39),"n/a",(P39/O39))</f>
        <v>-9.0909090909090912E-2</v>
      </c>
      <c r="R39" s="132">
        <v>10</v>
      </c>
      <c r="S39" s="133">
        <v>10</v>
      </c>
      <c r="T39" s="134">
        <f>IF(ISERROR(R39-S39),"n/a",R39-S39)</f>
        <v>0</v>
      </c>
      <c r="U39" s="188">
        <f>IF(ISERROR(T39/S39),"n/a",(T39/S39))</f>
        <v>0</v>
      </c>
      <c r="V39" s="280"/>
    </row>
    <row r="40" spans="1:22" ht="27.75" customHeight="1" x14ac:dyDescent="0.2">
      <c r="A40" s="174" t="s">
        <v>32</v>
      </c>
      <c r="B40" s="93">
        <f>B41</f>
        <v>10</v>
      </c>
      <c r="C40" s="94">
        <f>C41</f>
        <v>14</v>
      </c>
      <c r="D40" s="95">
        <f t="shared" si="73"/>
        <v>-4</v>
      </c>
      <c r="E40" s="96">
        <f t="shared" si="74"/>
        <v>-0.2857142857142857</v>
      </c>
      <c r="F40" s="175">
        <f>F41</f>
        <v>3</v>
      </c>
      <c r="G40" s="176">
        <f>G41</f>
        <v>4</v>
      </c>
      <c r="H40" s="97">
        <f t="shared" si="75"/>
        <v>-1</v>
      </c>
      <c r="I40" s="98">
        <f t="shared" si="76"/>
        <v>-0.25</v>
      </c>
      <c r="J40" s="177">
        <f>J41</f>
        <v>0</v>
      </c>
      <c r="K40" s="178">
        <f>K41</f>
        <v>1</v>
      </c>
      <c r="L40" s="99">
        <f t="shared" si="77"/>
        <v>-1</v>
      </c>
      <c r="M40" s="100">
        <f t="shared" si="78"/>
        <v>-1</v>
      </c>
      <c r="N40" s="179">
        <f>N41</f>
        <v>0</v>
      </c>
      <c r="O40" s="180">
        <f>O41</f>
        <v>1</v>
      </c>
      <c r="P40" s="101">
        <f t="shared" si="79"/>
        <v>-1</v>
      </c>
      <c r="Q40" s="273">
        <f t="shared" si="80"/>
        <v>-1</v>
      </c>
      <c r="R40" s="181">
        <f>R41</f>
        <v>0</v>
      </c>
      <c r="S40" s="182">
        <f>S41</f>
        <v>1</v>
      </c>
      <c r="T40" s="128">
        <f t="shared" si="81"/>
        <v>-1</v>
      </c>
      <c r="U40" s="187">
        <f t="shared" si="82"/>
        <v>-1</v>
      </c>
    </row>
    <row r="41" spans="1:22" s="70" customFormat="1" ht="12.75" customHeight="1" thickBot="1" x14ac:dyDescent="0.25">
      <c r="A41" s="30" t="s">
        <v>19</v>
      </c>
      <c r="B41" s="104">
        <v>10</v>
      </c>
      <c r="C41" s="105">
        <v>14</v>
      </c>
      <c r="D41" s="106">
        <f t="shared" si="73"/>
        <v>-4</v>
      </c>
      <c r="E41" s="107">
        <f t="shared" si="74"/>
        <v>-0.2857142857142857</v>
      </c>
      <c r="F41" s="108">
        <v>3</v>
      </c>
      <c r="G41" s="109">
        <v>4</v>
      </c>
      <c r="H41" s="110">
        <f t="shared" si="75"/>
        <v>-1</v>
      </c>
      <c r="I41" s="111">
        <f t="shared" si="76"/>
        <v>-0.25</v>
      </c>
      <c r="J41" s="112">
        <v>0</v>
      </c>
      <c r="K41" s="113">
        <v>1</v>
      </c>
      <c r="L41" s="114">
        <v>0</v>
      </c>
      <c r="M41" s="115">
        <f t="shared" si="78"/>
        <v>0</v>
      </c>
      <c r="N41" s="129">
        <v>0</v>
      </c>
      <c r="O41" s="130">
        <v>1</v>
      </c>
      <c r="P41" s="131">
        <f t="shared" si="79"/>
        <v>-1</v>
      </c>
      <c r="Q41" s="274">
        <f t="shared" si="80"/>
        <v>-1</v>
      </c>
      <c r="R41" s="132">
        <v>0</v>
      </c>
      <c r="S41" s="133">
        <v>1</v>
      </c>
      <c r="T41" s="134">
        <f t="shared" si="81"/>
        <v>-1</v>
      </c>
      <c r="U41" s="188">
        <f t="shared" si="82"/>
        <v>-1</v>
      </c>
      <c r="V41" s="280"/>
    </row>
    <row r="42" spans="1:22" ht="40.5" customHeight="1" thickBot="1" x14ac:dyDescent="0.25">
      <c r="A42" s="52" t="s">
        <v>21</v>
      </c>
      <c r="B42" s="53">
        <f>B43+B50</f>
        <v>156</v>
      </c>
      <c r="C42" s="54">
        <f>C43+C50</f>
        <v>194</v>
      </c>
      <c r="D42" s="55">
        <f t="shared" ref="D42:D57" si="87">IF(ISERROR(B42-C42),"n/a",B42-C42)</f>
        <v>-38</v>
      </c>
      <c r="E42" s="56">
        <f t="shared" ref="E42:E57" si="88">IF(ISERROR(D42/C42),"n/a",(D42/C42))</f>
        <v>-0.19587628865979381</v>
      </c>
      <c r="F42" s="57">
        <f>F43+F50</f>
        <v>70</v>
      </c>
      <c r="G42" s="58">
        <f>G43+G50</f>
        <v>74</v>
      </c>
      <c r="H42" s="59">
        <f t="shared" ref="H42:H57" si="89">IF(ISERROR(F42-G42),"n/a",F42-G42)</f>
        <v>-4</v>
      </c>
      <c r="I42" s="60">
        <f t="shared" ref="I42:I57" si="90">IF(ISERROR(H42/G42),"n/a",(H42/G42))</f>
        <v>-5.4054054054054057E-2</v>
      </c>
      <c r="J42" s="61">
        <f>J43+J50</f>
        <v>46</v>
      </c>
      <c r="K42" s="62">
        <f>K43+K50</f>
        <v>50</v>
      </c>
      <c r="L42" s="63">
        <f t="shared" ref="L42:L56" si="91">IF(ISERROR(J42-K42),"n/a",J42-K42)</f>
        <v>-4</v>
      </c>
      <c r="M42" s="64">
        <f t="shared" ref="M42:M57" si="92">IF(ISERROR(L42/K42),"n/a",(L42/K42))</f>
        <v>-0.08</v>
      </c>
      <c r="N42" s="65">
        <f>N43+N50</f>
        <v>41</v>
      </c>
      <c r="O42" s="66">
        <f>O43+O50</f>
        <v>41</v>
      </c>
      <c r="P42" s="67">
        <f t="shared" ref="P42:P57" si="93">IF(ISERROR(N42-O42),"n/a",N42-O42)</f>
        <v>0</v>
      </c>
      <c r="Q42" s="271">
        <f t="shared" ref="Q42:Q57" si="94">IF(ISERROR(P42/O42),"n/a",(P42/O42))</f>
        <v>0</v>
      </c>
      <c r="R42" s="122">
        <f>R43+R50</f>
        <v>37</v>
      </c>
      <c r="S42" s="124">
        <f>S43+S50</f>
        <v>38</v>
      </c>
      <c r="T42" s="125">
        <f t="shared" ref="T42:T57" si="95">IF(ISERROR(R42-S42),"n/a",R42-S42)</f>
        <v>-1</v>
      </c>
      <c r="U42" s="185">
        <f t="shared" ref="U42:U57" si="96">IF(ISERROR(T42/S42),"n/a",(T42/S42))</f>
        <v>-2.6315789473684209E-2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4</v>
      </c>
      <c r="D43" s="55">
        <f t="shared" si="87"/>
        <v>0</v>
      </c>
      <c r="E43" s="56">
        <f t="shared" si="88"/>
        <v>0</v>
      </c>
      <c r="F43" s="57">
        <f>F44+F48+F46</f>
        <v>4</v>
      </c>
      <c r="G43" s="58">
        <f>G44+G48+G46</f>
        <v>4</v>
      </c>
      <c r="H43" s="59">
        <f t="shared" si="89"/>
        <v>0</v>
      </c>
      <c r="I43" s="60">
        <f t="shared" si="90"/>
        <v>0</v>
      </c>
      <c r="J43" s="61">
        <f>J44+J48+J46</f>
        <v>3</v>
      </c>
      <c r="K43" s="62">
        <f>K44+K48+K46</f>
        <v>4</v>
      </c>
      <c r="L43" s="63">
        <f t="shared" si="91"/>
        <v>-1</v>
      </c>
      <c r="M43" s="64">
        <f t="shared" si="92"/>
        <v>-0.25</v>
      </c>
      <c r="N43" s="65">
        <f>N44+N48+N46</f>
        <v>2</v>
      </c>
      <c r="O43" s="66">
        <f>O44+O48+O46</f>
        <v>4</v>
      </c>
      <c r="P43" s="67">
        <f t="shared" si="93"/>
        <v>-2</v>
      </c>
      <c r="Q43" s="271">
        <f t="shared" si="94"/>
        <v>-0.5</v>
      </c>
      <c r="R43" s="122">
        <f>R44+R48+R46</f>
        <v>2</v>
      </c>
      <c r="S43" s="124">
        <f>S44+S48+S46</f>
        <v>4</v>
      </c>
      <c r="T43" s="125">
        <f t="shared" si="95"/>
        <v>-2</v>
      </c>
      <c r="U43" s="185">
        <f t="shared" si="96"/>
        <v>-0.5</v>
      </c>
      <c r="V43" s="279"/>
    </row>
    <row r="44" spans="1:22" ht="27.75" customHeight="1" x14ac:dyDescent="0.2">
      <c r="A44" s="173" t="s">
        <v>30</v>
      </c>
      <c r="B44" s="78">
        <f>B45</f>
        <v>3</v>
      </c>
      <c r="C44" s="80">
        <f>C45</f>
        <v>4</v>
      </c>
      <c r="D44" s="80">
        <f t="shared" si="87"/>
        <v>-1</v>
      </c>
      <c r="E44" s="81">
        <f t="shared" si="88"/>
        <v>-0.25</v>
      </c>
      <c r="F44" s="82">
        <f>F45</f>
        <v>3</v>
      </c>
      <c r="G44" s="84">
        <f>G45</f>
        <v>4</v>
      </c>
      <c r="H44" s="84">
        <f t="shared" si="89"/>
        <v>-1</v>
      </c>
      <c r="I44" s="85">
        <f t="shared" si="90"/>
        <v>-0.25</v>
      </c>
      <c r="J44" s="86">
        <f>J45</f>
        <v>2</v>
      </c>
      <c r="K44" s="88">
        <f>K45</f>
        <v>4</v>
      </c>
      <c r="L44" s="88">
        <f t="shared" si="91"/>
        <v>-2</v>
      </c>
      <c r="M44" s="89">
        <f t="shared" si="92"/>
        <v>-0.5</v>
      </c>
      <c r="N44" s="90">
        <f>N45</f>
        <v>2</v>
      </c>
      <c r="O44" s="265">
        <f>O45</f>
        <v>4</v>
      </c>
      <c r="P44" s="92">
        <f t="shared" si="93"/>
        <v>-2</v>
      </c>
      <c r="Q44" s="272">
        <f t="shared" si="94"/>
        <v>-0.5</v>
      </c>
      <c r="R44" s="123">
        <f>R45</f>
        <v>2</v>
      </c>
      <c r="S44" s="127">
        <f>S45</f>
        <v>4</v>
      </c>
      <c r="T44" s="127">
        <f t="shared" si="95"/>
        <v>-2</v>
      </c>
      <c r="U44" s="186">
        <f t="shared" si="96"/>
        <v>-0.5</v>
      </c>
    </row>
    <row r="45" spans="1:22" ht="12.75" customHeight="1" x14ac:dyDescent="0.2">
      <c r="A45" s="30" t="s">
        <v>19</v>
      </c>
      <c r="B45" s="248">
        <v>3</v>
      </c>
      <c r="C45" s="249">
        <v>4</v>
      </c>
      <c r="D45" s="183">
        <f t="shared" ref="D45" si="97">IF(ISERROR(B45-C45),"n/a",B45-C45)</f>
        <v>-1</v>
      </c>
      <c r="E45" s="247">
        <f t="shared" ref="E45" si="98">IF(ISERROR(D45/C45),"n/a",(D45/C45))</f>
        <v>-0.25</v>
      </c>
      <c r="F45" s="287">
        <v>3</v>
      </c>
      <c r="G45" s="283">
        <v>4</v>
      </c>
      <c r="H45" s="283">
        <f t="shared" ref="H45" si="99">IF(ISERROR(F45-G45),"n/a",F45-G45)</f>
        <v>-1</v>
      </c>
      <c r="I45" s="284">
        <f t="shared" ref="I45" si="100">IF(ISERROR(H45/G45),"n/a",(H45/G45))</f>
        <v>-0.25</v>
      </c>
      <c r="J45" s="256">
        <v>2</v>
      </c>
      <c r="K45" s="285">
        <v>4</v>
      </c>
      <c r="L45" s="285">
        <f t="shared" ref="L45" si="101">IF(ISERROR(J45-K45),"n/a",J45-K45)</f>
        <v>-2</v>
      </c>
      <c r="M45" s="286">
        <f t="shared" ref="M45" si="102">IF(ISERROR(L45/K45),"n/a",(L45/K45))</f>
        <v>-0.5</v>
      </c>
      <c r="N45" s="288">
        <v>2</v>
      </c>
      <c r="O45" s="265">
        <v>4</v>
      </c>
      <c r="P45" s="265">
        <f t="shared" ref="P45" si="103">IF(ISERROR(N45-O45),"n/a",N45-O45)</f>
        <v>-2</v>
      </c>
      <c r="Q45" s="275">
        <f t="shared" ref="Q45" si="104">IF(ISERROR(P45/O45),"n/a",(P45/O45))</f>
        <v>-0.5</v>
      </c>
      <c r="R45" s="289">
        <v>2</v>
      </c>
      <c r="S45" s="268">
        <v>4</v>
      </c>
      <c r="T45" s="268">
        <f t="shared" ref="T45" si="105">IF(ISERROR(R45-S45),"n/a",R45-S45)</f>
        <v>-2</v>
      </c>
      <c r="U45" s="269">
        <f t="shared" ref="U45" si="106">IF(ISERROR(T45/S45),"n/a",(T45/S45))</f>
        <v>-0.5</v>
      </c>
    </row>
    <row r="46" spans="1:22" ht="27.75" customHeight="1" x14ac:dyDescent="0.2">
      <c r="A46" s="174" t="s">
        <v>29</v>
      </c>
      <c r="B46" s="93">
        <f>B47</f>
        <v>1</v>
      </c>
      <c r="C46" s="94">
        <f>C47</f>
        <v>0</v>
      </c>
      <c r="D46" s="95">
        <f>IF(ISERROR(B46-C46),"n/a",B46-C46)</f>
        <v>1</v>
      </c>
      <c r="E46" s="96" t="str">
        <f>IF(ISERROR(D46/C46),"n/a",(D46/C46))</f>
        <v>n/a</v>
      </c>
      <c r="F46" s="175">
        <f>F47</f>
        <v>1</v>
      </c>
      <c r="G46" s="176">
        <f>G47</f>
        <v>0</v>
      </c>
      <c r="H46" s="97">
        <f>IF(ISERROR(F46-G46),"n/a",F46-G46)</f>
        <v>1</v>
      </c>
      <c r="I46" s="98" t="str">
        <f>IF(ISERROR(H46/G46),"n/a",(H46/G46))</f>
        <v>n/a</v>
      </c>
      <c r="J46" s="177">
        <f>J47</f>
        <v>1</v>
      </c>
      <c r="K46" s="178">
        <f>K47</f>
        <v>0</v>
      </c>
      <c r="L46" s="99">
        <f>IF(ISERROR(J46-K46),"n/a",J46-K46)</f>
        <v>1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</v>
      </c>
      <c r="C47" s="105">
        <v>0</v>
      </c>
      <c r="D47" s="106">
        <f>IF(ISERROR(B47-C47),"n/a",B47-C47)</f>
        <v>1</v>
      </c>
      <c r="E47" s="107" t="str">
        <f>IF(ISERROR(D47/C47),"n/a",(D47/C47))</f>
        <v>n/a</v>
      </c>
      <c r="F47" s="108">
        <v>1</v>
      </c>
      <c r="G47" s="109">
        <v>0</v>
      </c>
      <c r="H47" s="110">
        <f>IF(ISERROR(F47-G47),"n/a",F47-G47)</f>
        <v>1</v>
      </c>
      <c r="I47" s="111" t="str">
        <f>IF(ISERROR(H47/G47),"n/a",(H47/G47))</f>
        <v>n/a</v>
      </c>
      <c r="J47" s="112">
        <v>1</v>
      </c>
      <c r="K47" s="113">
        <v>0</v>
      </c>
      <c r="L47" s="114">
        <f>IF(ISERROR(J47-K47),"n/a",J47-K47)</f>
        <v>1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152</v>
      </c>
      <c r="C50" s="54">
        <f>C51+C56+C54</f>
        <v>190</v>
      </c>
      <c r="D50" s="55">
        <f t="shared" si="87"/>
        <v>-38</v>
      </c>
      <c r="E50" s="56">
        <f t="shared" si="88"/>
        <v>-0.2</v>
      </c>
      <c r="F50" s="57">
        <f>F51+F56+F54</f>
        <v>66</v>
      </c>
      <c r="G50" s="58">
        <f>G51+G56+G54</f>
        <v>70</v>
      </c>
      <c r="H50" s="59">
        <f t="shared" si="89"/>
        <v>-4</v>
      </c>
      <c r="I50" s="60">
        <f t="shared" si="90"/>
        <v>-5.7142857142857141E-2</v>
      </c>
      <c r="J50" s="61">
        <f>J51+J56+J54</f>
        <v>43</v>
      </c>
      <c r="K50" s="62">
        <f>K51+K56+K54</f>
        <v>46</v>
      </c>
      <c r="L50" s="63">
        <f t="shared" si="91"/>
        <v>-3</v>
      </c>
      <c r="M50" s="64">
        <f t="shared" si="92"/>
        <v>-6.5217391304347824E-2</v>
      </c>
      <c r="N50" s="65">
        <f>N51+N56+N54</f>
        <v>39</v>
      </c>
      <c r="O50" s="66">
        <f>O51+O56+O54</f>
        <v>37</v>
      </c>
      <c r="P50" s="67">
        <f t="shared" si="93"/>
        <v>2</v>
      </c>
      <c r="Q50" s="271">
        <f t="shared" si="94"/>
        <v>5.4054054054054057E-2</v>
      </c>
      <c r="R50" s="122">
        <f>R51+R56+R54</f>
        <v>35</v>
      </c>
      <c r="S50" s="124">
        <f>S51+S56+S54</f>
        <v>34</v>
      </c>
      <c r="T50" s="125">
        <f t="shared" si="95"/>
        <v>1</v>
      </c>
      <c r="U50" s="185">
        <f t="shared" si="96"/>
        <v>2.9411764705882353E-2</v>
      </c>
      <c r="V50" s="279"/>
    </row>
    <row r="51" spans="1:22" ht="27.75" customHeight="1" x14ac:dyDescent="0.2">
      <c r="A51" s="173" t="s">
        <v>30</v>
      </c>
      <c r="B51" s="78">
        <f>SUM(B52:B53)</f>
        <v>142</v>
      </c>
      <c r="C51" s="79">
        <f>SUM(C52:C53)</f>
        <v>168</v>
      </c>
      <c r="D51" s="80">
        <f t="shared" si="87"/>
        <v>-26</v>
      </c>
      <c r="E51" s="81">
        <f t="shared" si="88"/>
        <v>-0.15476190476190477</v>
      </c>
      <c r="F51" s="82">
        <f>SUM(F52:F53)</f>
        <v>65</v>
      </c>
      <c r="G51" s="83">
        <f>SUM(G52:G53)</f>
        <v>62</v>
      </c>
      <c r="H51" s="84">
        <f t="shared" si="89"/>
        <v>3</v>
      </c>
      <c r="I51" s="85">
        <f t="shared" si="90"/>
        <v>4.8387096774193547E-2</v>
      </c>
      <c r="J51" s="86">
        <f>SUM(J52:J53)</f>
        <v>43</v>
      </c>
      <c r="K51" s="87">
        <f>SUM(K52:K53)</f>
        <v>40</v>
      </c>
      <c r="L51" s="88">
        <f t="shared" si="91"/>
        <v>3</v>
      </c>
      <c r="M51" s="89">
        <f t="shared" si="92"/>
        <v>7.4999999999999997E-2</v>
      </c>
      <c r="N51" s="90">
        <f>SUM(N52:N53)</f>
        <v>39</v>
      </c>
      <c r="O51" s="91">
        <f>SUM(O52:O53)</f>
        <v>32</v>
      </c>
      <c r="P51" s="92">
        <f t="shared" si="93"/>
        <v>7</v>
      </c>
      <c r="Q51" s="272">
        <f t="shared" si="94"/>
        <v>0.21875</v>
      </c>
      <c r="R51" s="123">
        <f>SUM(R52:R53)</f>
        <v>35</v>
      </c>
      <c r="S51" s="126">
        <f>SUM(S52:S53)</f>
        <v>29</v>
      </c>
      <c r="T51" s="127">
        <f t="shared" si="95"/>
        <v>6</v>
      </c>
      <c r="U51" s="186">
        <f t="shared" si="96"/>
        <v>0.20689655172413793</v>
      </c>
    </row>
    <row r="52" spans="1:22" ht="12" customHeight="1" x14ac:dyDescent="0.2">
      <c r="A52" s="30" t="s">
        <v>19</v>
      </c>
      <c r="B52" s="248">
        <v>142</v>
      </c>
      <c r="C52" s="249">
        <v>168</v>
      </c>
      <c r="D52" s="250">
        <f>IF(ISERROR(B52-C52),"n/a",B52-C52)</f>
        <v>-26</v>
      </c>
      <c r="E52" s="251">
        <f>IF(ISERROR(D52/C52),"n/a",(D52/C52))</f>
        <v>-0.15476190476190477</v>
      </c>
      <c r="F52" s="252">
        <v>65</v>
      </c>
      <c r="G52" s="253">
        <v>62</v>
      </c>
      <c r="H52" s="254">
        <f>IF(ISERROR(F52-G52),"n/a",F52-G52)</f>
        <v>3</v>
      </c>
      <c r="I52" s="255">
        <f>IF(ISERROR(H52/G52),"n/a",(H52/G52))</f>
        <v>4.8387096774193547E-2</v>
      </c>
      <c r="J52" s="256">
        <v>43</v>
      </c>
      <c r="K52" s="257">
        <v>40</v>
      </c>
      <c r="L52" s="258">
        <f>IF(ISERROR(J52-K52),"n/a",J52-K52)</f>
        <v>3</v>
      </c>
      <c r="M52" s="259">
        <f>IF(ISERROR(L52/K52),"n/a",(L52/K52))</f>
        <v>7.4999999999999997E-2</v>
      </c>
      <c r="N52" s="263">
        <v>39</v>
      </c>
      <c r="O52" s="264">
        <v>32</v>
      </c>
      <c r="P52" s="265">
        <f t="shared" ref="P52:P53" si="107">IF(ISERROR(N52-O52),"n/a",N52-O52)</f>
        <v>7</v>
      </c>
      <c r="Q52" s="275">
        <f t="shared" ref="Q52:Q53" si="108">IF(ISERROR(P52/O52),"n/a",(P52/O52))</f>
        <v>0.21875</v>
      </c>
      <c r="R52" s="266">
        <v>35</v>
      </c>
      <c r="S52" s="267">
        <v>29</v>
      </c>
      <c r="T52" s="268">
        <f t="shared" ref="T52:T53" si="109">IF(ISERROR(R52-S52),"n/a",R52-S52)</f>
        <v>6</v>
      </c>
      <c r="U52" s="269">
        <f t="shared" ref="U52:U53" si="110">IF(ISERROR(T52/S52),"n/a",(T52/S52))</f>
        <v>0.20689655172413793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4</v>
      </c>
      <c r="C54" s="94">
        <f>C55</f>
        <v>13</v>
      </c>
      <c r="D54" s="95">
        <f>IF(ISERROR(B54-C54),"n/a",B54-C54)</f>
        <v>-9</v>
      </c>
      <c r="E54" s="96">
        <f>IF(ISERROR(D54/C54),"n/a",(D54/C54))</f>
        <v>-0.69230769230769229</v>
      </c>
      <c r="F54" s="175">
        <f>F55</f>
        <v>0</v>
      </c>
      <c r="G54" s="176">
        <f>G55</f>
        <v>7</v>
      </c>
      <c r="H54" s="97">
        <f>IF(ISERROR(F54-G54),"n/a",F54-G54)</f>
        <v>-7</v>
      </c>
      <c r="I54" s="98">
        <f>IF(ISERROR(H54/G54),"n/a",(H54/G54))</f>
        <v>-1</v>
      </c>
      <c r="J54" s="177">
        <f>J55</f>
        <v>0</v>
      </c>
      <c r="K54" s="178">
        <f>K55</f>
        <v>6</v>
      </c>
      <c r="L54" s="99">
        <f>IF(ISERROR(J54-K54),"n/a",J54-K54)</f>
        <v>-6</v>
      </c>
      <c r="M54" s="100">
        <f>IF(ISERROR(L54/K54),"n/a",(L54/K54))</f>
        <v>-1</v>
      </c>
      <c r="N54" s="179">
        <f>N55</f>
        <v>0</v>
      </c>
      <c r="O54" s="180">
        <f>O55</f>
        <v>5</v>
      </c>
      <c r="P54" s="101">
        <f>IF(ISERROR(N54-O54),"n/a",N54-O54)</f>
        <v>-5</v>
      </c>
      <c r="Q54" s="273">
        <f>IF(ISERROR(P54/O54),"n/a",(P54/O54))</f>
        <v>-1</v>
      </c>
      <c r="R54" s="181">
        <f>R55</f>
        <v>0</v>
      </c>
      <c r="S54" s="182">
        <f>S55</f>
        <v>5</v>
      </c>
      <c r="T54" s="128">
        <f>IF(ISERROR(R54-S54),"n/a",R54-S54)</f>
        <v>-5</v>
      </c>
      <c r="U54" s="187">
        <f>IF(ISERROR(T54/S54),"n/a",(T54/S54))</f>
        <v>-1</v>
      </c>
    </row>
    <row r="55" spans="1:22" s="70" customFormat="1" x14ac:dyDescent="0.2">
      <c r="A55" s="30" t="s">
        <v>19</v>
      </c>
      <c r="B55" s="104">
        <v>4</v>
      </c>
      <c r="C55" s="105">
        <v>13</v>
      </c>
      <c r="D55" s="106">
        <f>IF(ISERROR(B55-C55),"n/a",B55-C55)</f>
        <v>-9</v>
      </c>
      <c r="E55" s="107">
        <f>IF(ISERROR(D55/C55),"n/a",(D55/C55))</f>
        <v>-0.69230769230769229</v>
      </c>
      <c r="F55" s="108">
        <v>0</v>
      </c>
      <c r="G55" s="109">
        <v>7</v>
      </c>
      <c r="H55" s="110">
        <f>IF(ISERROR(F55-G55),"n/a",F55-G55)</f>
        <v>-7</v>
      </c>
      <c r="I55" s="111">
        <f>IF(ISERROR(H55/G55),"n/a",(H55/G55))</f>
        <v>-1</v>
      </c>
      <c r="J55" s="112">
        <v>0</v>
      </c>
      <c r="K55" s="113">
        <v>6</v>
      </c>
      <c r="L55" s="114">
        <f>IF(ISERROR(J55-K55),"n/a",J55-K55)</f>
        <v>-6</v>
      </c>
      <c r="M55" s="115">
        <f>IF(ISERROR(L55/K55),"n/a",(L55/K55))</f>
        <v>-1</v>
      </c>
      <c r="N55" s="129">
        <v>0</v>
      </c>
      <c r="O55" s="130">
        <v>5</v>
      </c>
      <c r="P55" s="131">
        <f>IF(ISERROR(N55-O55),"n/a",N55-O55)</f>
        <v>-5</v>
      </c>
      <c r="Q55" s="274">
        <f>IF(ISERROR(P55/O55),"n/a",(P55/O55))</f>
        <v>-1</v>
      </c>
      <c r="R55" s="132">
        <v>0</v>
      </c>
      <c r="S55" s="133">
        <v>5</v>
      </c>
      <c r="T55" s="134">
        <f>IF(ISERROR(R55-S55),"n/a",R55-S55)</f>
        <v>-5</v>
      </c>
      <c r="U55" s="188">
        <f>IF(ISERROR(T55/S55),"n/a",(T55/S55))</f>
        <v>-1</v>
      </c>
      <c r="V55" s="280"/>
    </row>
    <row r="56" spans="1:22" ht="27.75" customHeight="1" x14ac:dyDescent="0.2">
      <c r="A56" s="174" t="s">
        <v>32</v>
      </c>
      <c r="B56" s="93">
        <f>B57</f>
        <v>6</v>
      </c>
      <c r="C56" s="94">
        <f>C57</f>
        <v>9</v>
      </c>
      <c r="D56" s="95">
        <f t="shared" si="87"/>
        <v>-3</v>
      </c>
      <c r="E56" s="96">
        <f t="shared" si="88"/>
        <v>-0.33333333333333331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6</v>
      </c>
      <c r="C57" s="105">
        <v>9</v>
      </c>
      <c r="D57" s="106">
        <f t="shared" si="87"/>
        <v>-3</v>
      </c>
      <c r="E57" s="107">
        <f t="shared" si="88"/>
        <v>-0.33333333333333331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42</v>
      </c>
      <c r="C58" s="54">
        <f>C59+C66</f>
        <v>47</v>
      </c>
      <c r="D58" s="55">
        <f t="shared" ref="D58:D61" si="111">IF(ISERROR(B58-C58),"n/a",B58-C58)</f>
        <v>-5</v>
      </c>
      <c r="E58" s="56">
        <f t="shared" ref="E58:E61" si="112">IF(ISERROR(D58/C58),"n/a",(D58/C58))</f>
        <v>-0.10638297872340426</v>
      </c>
      <c r="F58" s="57">
        <f>F59+F66</f>
        <v>37</v>
      </c>
      <c r="G58" s="58">
        <f>G59+G66</f>
        <v>22</v>
      </c>
      <c r="H58" s="59">
        <f t="shared" ref="H58:H61" si="113">IF(ISERROR(F58-G58),"n/a",F58-G58)</f>
        <v>15</v>
      </c>
      <c r="I58" s="60">
        <f t="shared" ref="I58:I61" si="114">IF(ISERROR(H58/G58),"n/a",(H58/G58))</f>
        <v>0.68181818181818177</v>
      </c>
      <c r="J58" s="61">
        <f>J59+J66</f>
        <v>27</v>
      </c>
      <c r="K58" s="62">
        <f>K59+K66</f>
        <v>16</v>
      </c>
      <c r="L58" s="63">
        <f t="shared" ref="L58:L61" si="115">IF(ISERROR(J58-K58),"n/a",J58-K58)</f>
        <v>11</v>
      </c>
      <c r="M58" s="64">
        <f t="shared" ref="M58:M61" si="116">IF(ISERROR(L58/K58),"n/a",(L58/K58))</f>
        <v>0.6875</v>
      </c>
      <c r="N58" s="65">
        <f>N59+N66</f>
        <v>24</v>
      </c>
      <c r="O58" s="66">
        <f>O59+O66</f>
        <v>11</v>
      </c>
      <c r="P58" s="67">
        <f t="shared" ref="P58:P61" si="117">IF(ISERROR(N58-O58),"n/a",N58-O58)</f>
        <v>13</v>
      </c>
      <c r="Q58" s="271">
        <f t="shared" ref="Q58:Q61" si="118">IF(ISERROR(P58/O58),"n/a",(P58/O58))</f>
        <v>1.1818181818181819</v>
      </c>
      <c r="R58" s="122">
        <f>R59+R66</f>
        <v>23</v>
      </c>
      <c r="S58" s="124">
        <f>S59+S66</f>
        <v>11</v>
      </c>
      <c r="T58" s="125">
        <f t="shared" ref="T58:T61" si="119">IF(ISERROR(R58-S58),"n/a",R58-S58)</f>
        <v>12</v>
      </c>
      <c r="U58" s="185">
        <f t="shared" ref="U58:U61" si="120">IF(ISERROR(T58/S58),"n/a",(T58/S58))</f>
        <v>1.0909090909090908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42</v>
      </c>
      <c r="C66" s="54">
        <f>C67+C72+C70</f>
        <v>47</v>
      </c>
      <c r="D66" s="55">
        <f t="shared" si="121"/>
        <v>-5</v>
      </c>
      <c r="E66" s="56">
        <f t="shared" si="122"/>
        <v>-0.10638297872340426</v>
      </c>
      <c r="F66" s="57">
        <f>F67+F72+F70</f>
        <v>37</v>
      </c>
      <c r="G66" s="58">
        <f>G67+G72+G70</f>
        <v>22</v>
      </c>
      <c r="H66" s="59">
        <f t="shared" si="123"/>
        <v>15</v>
      </c>
      <c r="I66" s="60">
        <f t="shared" si="124"/>
        <v>0.68181818181818177</v>
      </c>
      <c r="J66" s="61">
        <f>J67+J72+J70</f>
        <v>27</v>
      </c>
      <c r="K66" s="62">
        <f>K67+K72+K70</f>
        <v>16</v>
      </c>
      <c r="L66" s="63">
        <f t="shared" si="125"/>
        <v>11</v>
      </c>
      <c r="M66" s="64">
        <f t="shared" si="126"/>
        <v>0.6875</v>
      </c>
      <c r="N66" s="65">
        <f>N67+N72+N70</f>
        <v>24</v>
      </c>
      <c r="O66" s="66">
        <f>O67+O72+O70</f>
        <v>11</v>
      </c>
      <c r="P66" s="67">
        <f t="shared" si="127"/>
        <v>13</v>
      </c>
      <c r="Q66" s="271">
        <f t="shared" si="128"/>
        <v>1.1818181818181819</v>
      </c>
      <c r="R66" s="122">
        <f>R67+R72+R70</f>
        <v>23</v>
      </c>
      <c r="S66" s="124">
        <f>S67+S72+S70</f>
        <v>11</v>
      </c>
      <c r="T66" s="125">
        <f t="shared" si="129"/>
        <v>12</v>
      </c>
      <c r="U66" s="185">
        <f t="shared" si="130"/>
        <v>1.0909090909090908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41</v>
      </c>
      <c r="C67" s="79">
        <f>SUM(C68:C69)</f>
        <v>47</v>
      </c>
      <c r="D67" s="80">
        <f t="shared" si="121"/>
        <v>-6</v>
      </c>
      <c r="E67" s="81">
        <f t="shared" si="122"/>
        <v>-0.1276595744680851</v>
      </c>
      <c r="F67" s="82">
        <f>SUM(F68:F69)</f>
        <v>36</v>
      </c>
      <c r="G67" s="83">
        <f>SUM(G68:G69)</f>
        <v>22</v>
      </c>
      <c r="H67" s="84">
        <f t="shared" si="123"/>
        <v>14</v>
      </c>
      <c r="I67" s="85">
        <f t="shared" si="124"/>
        <v>0.63636363636363635</v>
      </c>
      <c r="J67" s="86">
        <f>SUM(J68:J69)</f>
        <v>26</v>
      </c>
      <c r="K67" s="87">
        <f>SUM(K68:K69)</f>
        <v>16</v>
      </c>
      <c r="L67" s="88">
        <f t="shared" si="125"/>
        <v>10</v>
      </c>
      <c r="M67" s="89">
        <f t="shared" si="126"/>
        <v>0.625</v>
      </c>
      <c r="N67" s="90">
        <f>SUM(N68:N69)</f>
        <v>23</v>
      </c>
      <c r="O67" s="91">
        <f>SUM(O68:O69)</f>
        <v>11</v>
      </c>
      <c r="P67" s="92">
        <f t="shared" si="127"/>
        <v>12</v>
      </c>
      <c r="Q67" s="272">
        <f t="shared" si="128"/>
        <v>1.0909090909090908</v>
      </c>
      <c r="R67" s="123">
        <f>SUM(R68:R69)</f>
        <v>22</v>
      </c>
      <c r="S67" s="126">
        <f>SUM(S68:S69)</f>
        <v>11</v>
      </c>
      <c r="T67" s="127">
        <f t="shared" si="129"/>
        <v>11</v>
      </c>
      <c r="U67" s="186">
        <f t="shared" si="130"/>
        <v>1</v>
      </c>
      <c r="V67" s="280"/>
    </row>
    <row r="68" spans="1:22" s="70" customFormat="1" x14ac:dyDescent="0.2">
      <c r="A68" s="30" t="s">
        <v>19</v>
      </c>
      <c r="B68" s="248">
        <v>41</v>
      </c>
      <c r="C68" s="249">
        <v>47</v>
      </c>
      <c r="D68" s="250">
        <f>IF(ISERROR(B68-C68),"n/a",B68-C68)</f>
        <v>-6</v>
      </c>
      <c r="E68" s="251">
        <f>IF(ISERROR(D68/C68),"n/a",(D68/C68))</f>
        <v>-0.1276595744680851</v>
      </c>
      <c r="F68" s="252">
        <v>36</v>
      </c>
      <c r="G68" s="253">
        <v>22</v>
      </c>
      <c r="H68" s="254">
        <f>IF(ISERROR(F68-G68),"n/a",F68-G68)</f>
        <v>14</v>
      </c>
      <c r="I68" s="255">
        <f>IF(ISERROR(H68/G68),"n/a",(H68/G68))</f>
        <v>0.63636363636363635</v>
      </c>
      <c r="J68" s="256">
        <v>26</v>
      </c>
      <c r="K68" s="257">
        <v>16</v>
      </c>
      <c r="L68" s="258">
        <f>IF(ISERROR(J68-K68),"n/a",J68-K68)</f>
        <v>10</v>
      </c>
      <c r="M68" s="259">
        <f>IF(ISERROR(L68/K68),"n/a",(L68/K68))</f>
        <v>0.625</v>
      </c>
      <c r="N68" s="263">
        <v>23</v>
      </c>
      <c r="O68" s="264">
        <v>11</v>
      </c>
      <c r="P68" s="265">
        <f t="shared" si="127"/>
        <v>12</v>
      </c>
      <c r="Q68" s="275">
        <f t="shared" si="128"/>
        <v>1.0909090909090908</v>
      </c>
      <c r="R68" s="266">
        <v>22</v>
      </c>
      <c r="S68" s="267">
        <v>11</v>
      </c>
      <c r="T68" s="268">
        <f t="shared" si="129"/>
        <v>11</v>
      </c>
      <c r="U68" s="269">
        <f t="shared" si="130"/>
        <v>1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1</v>
      </c>
      <c r="C70" s="94">
        <f>C71</f>
        <v>0</v>
      </c>
      <c r="D70" s="95">
        <f>IF(ISERROR(B70-C70),"n/a",B70-C70)</f>
        <v>1</v>
      </c>
      <c r="E70" s="96" t="str">
        <f>IF(ISERROR(D70/C70),"n/a",(D70/C70))</f>
        <v>n/a</v>
      </c>
      <c r="F70" s="175">
        <f>F71</f>
        <v>1</v>
      </c>
      <c r="G70" s="176">
        <f>G71</f>
        <v>0</v>
      </c>
      <c r="H70" s="97">
        <f>IF(ISERROR(F70-G70),"n/a",F70-G70)</f>
        <v>1</v>
      </c>
      <c r="I70" s="98" t="str">
        <f>IF(ISERROR(H70/G70),"n/a",(H70/G70))</f>
        <v>n/a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1</v>
      </c>
      <c r="O70" s="180">
        <f>O71</f>
        <v>0</v>
      </c>
      <c r="P70" s="101">
        <f>IF(ISERROR(N70-O70),"n/a",N70-O70)</f>
        <v>1</v>
      </c>
      <c r="Q70" s="273" t="str">
        <f>IF(ISERROR(P70/O70),"n/a",(P70/O70))</f>
        <v>n/a</v>
      </c>
      <c r="R70" s="181">
        <f>R71</f>
        <v>1</v>
      </c>
      <c r="S70" s="182">
        <f>S71</f>
        <v>0</v>
      </c>
      <c r="T70" s="128">
        <f>IF(ISERROR(R70-S70),"n/a",R70-S70)</f>
        <v>1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1</v>
      </c>
      <c r="C71" s="105">
        <v>0</v>
      </c>
      <c r="D71" s="106">
        <f>IF(ISERROR(B71-C71),"n/a",B71-C71)</f>
        <v>1</v>
      </c>
      <c r="E71" s="107" t="str">
        <f>IF(ISERROR(D71/C71),"n/a",(D71/C71))</f>
        <v>n/a</v>
      </c>
      <c r="F71" s="108">
        <v>1</v>
      </c>
      <c r="G71" s="109">
        <v>0</v>
      </c>
      <c r="H71" s="110">
        <f>IF(ISERROR(F71-G71),"n/a",F71-G71)</f>
        <v>1</v>
      </c>
      <c r="I71" s="111" t="str">
        <f>IF(ISERROR(H71/G71),"n/a",(H71/G71))</f>
        <v>n/a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>
        <v>1</v>
      </c>
      <c r="O71" s="130">
        <v>0</v>
      </c>
      <c r="P71" s="131">
        <f>IF(ISERROR(N71-O71),"n/a",N71-O71)</f>
        <v>1</v>
      </c>
      <c r="Q71" s="274" t="str">
        <f>IF(ISERROR(P71/O71),"n/a",(P71/O71))</f>
        <v>n/a</v>
      </c>
      <c r="R71" s="132">
        <v>1</v>
      </c>
      <c r="S71" s="133">
        <v>0</v>
      </c>
      <c r="T71" s="134">
        <f>IF(ISERROR(R71-S71),"n/a",R71-S71)</f>
        <v>1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234</v>
      </c>
      <c r="C74" s="54">
        <f>C75+C82</f>
        <v>193</v>
      </c>
      <c r="D74" s="55">
        <f>IF(ISERROR(B74-C74),"n/a",B74-C74)</f>
        <v>41</v>
      </c>
      <c r="E74" s="56">
        <f>IF(ISERROR(D74/C74),"n/a",(D74/C74))</f>
        <v>0.21243523316062177</v>
      </c>
      <c r="F74" s="57">
        <f>F75+F82</f>
        <v>114</v>
      </c>
      <c r="G74" s="58">
        <f>G75+G82</f>
        <v>107</v>
      </c>
      <c r="H74" s="59">
        <f>IF(ISERROR(F74-G74),"n/a",F74-G74)</f>
        <v>7</v>
      </c>
      <c r="I74" s="60">
        <f>IF(ISERROR(H74/G74),"n/a",(H74/G74))</f>
        <v>6.5420560747663545E-2</v>
      </c>
      <c r="J74" s="61">
        <f>J75+J82</f>
        <v>84</v>
      </c>
      <c r="K74" s="62">
        <f>K75+K82</f>
        <v>85</v>
      </c>
      <c r="L74" s="63">
        <f>IF(ISERROR(J74-K74),"n/a",J74-K74)</f>
        <v>-1</v>
      </c>
      <c r="M74" s="64">
        <f>IF(ISERROR(L74/K74),"n/a",(L74/K74))</f>
        <v>-1.1764705882352941E-2</v>
      </c>
      <c r="N74" s="65">
        <f>N75+N82</f>
        <v>71</v>
      </c>
      <c r="O74" s="66">
        <f>O75+O82</f>
        <v>76</v>
      </c>
      <c r="P74" s="67">
        <f>IF(ISERROR(N74-O74),"n/a",N74-O74)</f>
        <v>-5</v>
      </c>
      <c r="Q74" s="271">
        <f>IF(ISERROR(P74/O74),"n/a",(P74/O74))</f>
        <v>-6.5789473684210523E-2</v>
      </c>
      <c r="R74" s="122">
        <f>R75+R82</f>
        <v>59</v>
      </c>
      <c r="S74" s="124">
        <f>+S75+S82</f>
        <v>65</v>
      </c>
      <c r="T74" s="125">
        <f>IF(ISERROR(R74-S74),"n/a",R74-S74)</f>
        <v>-6</v>
      </c>
      <c r="U74" s="185">
        <f>IF(ISERROR(T74/S74),"n/a",(T74/S74))</f>
        <v>-9.2307692307692313E-2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</v>
      </c>
      <c r="C75" s="54">
        <f>C76+C80+C78</f>
        <v>0</v>
      </c>
      <c r="D75" s="55">
        <f t="shared" ref="D75:D77" si="141">IF(ISERROR(B75-C75),"n/a",B75-C75)</f>
        <v>1</v>
      </c>
      <c r="E75" s="56" t="str">
        <f t="shared" ref="E75:E77" si="142">IF(ISERROR(D75/C75),"n/a",(D75/C75))</f>
        <v>n/a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0</v>
      </c>
      <c r="C76" s="80">
        <f>C77</f>
        <v>0</v>
      </c>
      <c r="D76" s="80">
        <f t="shared" si="141"/>
        <v>0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0</v>
      </c>
      <c r="C77" s="249">
        <v>0</v>
      </c>
      <c r="D77" s="183">
        <f t="shared" si="141"/>
        <v>0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0</v>
      </c>
      <c r="C78" s="94">
        <f>C79</f>
        <v>0</v>
      </c>
      <c r="D78" s="95">
        <f>IF(ISERROR(B78-C78),"n/a",B78-C78)</f>
        <v>0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0</v>
      </c>
      <c r="C79" s="105">
        <v>0</v>
      </c>
      <c r="D79" s="106">
        <f>IF(ISERROR(B79-C79),"n/a",B79-C79)</f>
        <v>0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1</v>
      </c>
      <c r="C80" s="94">
        <f>C81</f>
        <v>0</v>
      </c>
      <c r="D80" s="95">
        <f t="shared" ref="D80:D81" si="151">IF(ISERROR(B80-C80),"n/a",B80-C80)</f>
        <v>1</v>
      </c>
      <c r="E80" s="96" t="str">
        <f t="shared" ref="E80:E81" si="152">IF(ISERROR(D80/C80),"n/a",(D80/C80))</f>
        <v>n/a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1</v>
      </c>
      <c r="C81" s="105">
        <v>0</v>
      </c>
      <c r="D81" s="106">
        <f t="shared" si="151"/>
        <v>1</v>
      </c>
      <c r="E81" s="107" t="str">
        <f t="shared" si="152"/>
        <v>n/a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233</v>
      </c>
      <c r="C82" s="54">
        <f>C83+C88+C86</f>
        <v>193</v>
      </c>
      <c r="D82" s="55">
        <f t="shared" ref="D82:D93" si="161">IF(ISERROR(B82-C82),"n/a",B82-C82)</f>
        <v>40</v>
      </c>
      <c r="E82" s="56">
        <f t="shared" ref="E82:E93" si="162">IF(ISERROR(D82/C82),"n/a",(D82/C82))</f>
        <v>0.20725388601036268</v>
      </c>
      <c r="F82" s="57">
        <f>F83+F88+F86</f>
        <v>113</v>
      </c>
      <c r="G82" s="58">
        <f>G83+G88+G86</f>
        <v>107</v>
      </c>
      <c r="H82" s="59">
        <f t="shared" ref="H82:H93" si="163">IF(ISERROR(F82-G82),"n/a",F82-G82)</f>
        <v>6</v>
      </c>
      <c r="I82" s="60">
        <f t="shared" ref="I82:I93" si="164">IF(ISERROR(H82/G82),"n/a",(H82/G82))</f>
        <v>5.6074766355140186E-2</v>
      </c>
      <c r="J82" s="61">
        <f>J83+J88+J86</f>
        <v>83</v>
      </c>
      <c r="K82" s="62">
        <f>K83+K88+K86</f>
        <v>85</v>
      </c>
      <c r="L82" s="63">
        <f t="shared" ref="L82:L93" si="165">IF(ISERROR(J82-K82),"n/a",J82-K82)</f>
        <v>-2</v>
      </c>
      <c r="M82" s="64">
        <f t="shared" ref="M82:M93" si="166">IF(ISERROR(L82/K82),"n/a",(L82/K82))</f>
        <v>-2.3529411764705882E-2</v>
      </c>
      <c r="N82" s="65">
        <f>N83+N88+N86</f>
        <v>71</v>
      </c>
      <c r="O82" s="66">
        <f>O83+O88+O86</f>
        <v>76</v>
      </c>
      <c r="P82" s="67">
        <f t="shared" ref="P82:P93" si="167">IF(ISERROR(N82-O82),"n/a",N82-O82)</f>
        <v>-5</v>
      </c>
      <c r="Q82" s="271">
        <f t="shared" ref="Q82:Q93" si="168">IF(ISERROR(P82/O82),"n/a",(P82/O82))</f>
        <v>-6.5789473684210523E-2</v>
      </c>
      <c r="R82" s="122">
        <f>R83+R88+R86</f>
        <v>59</v>
      </c>
      <c r="S82" s="124">
        <f>S83+S88+S86</f>
        <v>65</v>
      </c>
      <c r="T82" s="125">
        <f t="shared" ref="T82:T93" si="169">IF(ISERROR(R82-S82),"n/a",R82-S82)</f>
        <v>-6</v>
      </c>
      <c r="U82" s="185">
        <f t="shared" ref="U82:U93" si="170">IF(ISERROR(T82/S82),"n/a",(T82/S82))</f>
        <v>-9.2307692307692313E-2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213</v>
      </c>
      <c r="C83" s="79">
        <f>SUM(C84:C85)</f>
        <v>180</v>
      </c>
      <c r="D83" s="80">
        <f t="shared" si="161"/>
        <v>33</v>
      </c>
      <c r="E83" s="81">
        <f t="shared" si="162"/>
        <v>0.18333333333333332</v>
      </c>
      <c r="F83" s="82">
        <f>SUM(F84:F85)</f>
        <v>112</v>
      </c>
      <c r="G83" s="83">
        <f>SUM(G84:G85)</f>
        <v>102</v>
      </c>
      <c r="H83" s="84">
        <f t="shared" si="163"/>
        <v>10</v>
      </c>
      <c r="I83" s="85">
        <f t="shared" si="164"/>
        <v>9.8039215686274508E-2</v>
      </c>
      <c r="J83" s="86">
        <f>SUM(J84:J85)</f>
        <v>83</v>
      </c>
      <c r="K83" s="87">
        <f>SUM(K84:K85)</f>
        <v>81</v>
      </c>
      <c r="L83" s="88">
        <f t="shared" si="165"/>
        <v>2</v>
      </c>
      <c r="M83" s="89">
        <f t="shared" si="166"/>
        <v>2.4691358024691357E-2</v>
      </c>
      <c r="N83" s="90">
        <f>SUM(N84:N85)</f>
        <v>71</v>
      </c>
      <c r="O83" s="91">
        <f>SUM(O84:O85)</f>
        <v>73</v>
      </c>
      <c r="P83" s="92">
        <f t="shared" si="167"/>
        <v>-2</v>
      </c>
      <c r="Q83" s="272">
        <f t="shared" si="168"/>
        <v>-2.7397260273972601E-2</v>
      </c>
      <c r="R83" s="123">
        <f>SUM(R84:R85)</f>
        <v>59</v>
      </c>
      <c r="S83" s="126">
        <f>SUM(S84:S85)</f>
        <v>63</v>
      </c>
      <c r="T83" s="127">
        <f t="shared" si="169"/>
        <v>-4</v>
      </c>
      <c r="U83" s="186">
        <f t="shared" si="170"/>
        <v>-6.3492063492063489E-2</v>
      </c>
      <c r="V83" s="278"/>
    </row>
    <row r="84" spans="1:22" ht="12.75" customHeight="1" x14ac:dyDescent="0.2">
      <c r="A84" s="30" t="s">
        <v>19</v>
      </c>
      <c r="B84" s="248">
        <v>213</v>
      </c>
      <c r="C84" s="249">
        <v>180</v>
      </c>
      <c r="D84" s="250">
        <f>IF(ISERROR(B84-C84),"n/a",B84-C84)</f>
        <v>33</v>
      </c>
      <c r="E84" s="251">
        <f>IF(ISERROR(D84/C84),"n/a",(D84/C84))</f>
        <v>0.18333333333333332</v>
      </c>
      <c r="F84" s="252">
        <v>112</v>
      </c>
      <c r="G84" s="253">
        <v>102</v>
      </c>
      <c r="H84" s="254">
        <f>IF(ISERROR(F84-G84),"n/a",F84-G84)</f>
        <v>10</v>
      </c>
      <c r="I84" s="255">
        <f>IF(ISERROR(H84/G84),"n/a",(H84/G84))</f>
        <v>9.8039215686274508E-2</v>
      </c>
      <c r="J84" s="256">
        <v>83</v>
      </c>
      <c r="K84" s="257">
        <v>81</v>
      </c>
      <c r="L84" s="258">
        <f>IF(ISERROR(J84-K84),"n/a",J84-K84)</f>
        <v>2</v>
      </c>
      <c r="M84" s="259">
        <f>IF(ISERROR(L84/K84),"n/a",(L84/K84))</f>
        <v>2.4691358024691357E-2</v>
      </c>
      <c r="N84" s="263">
        <v>71</v>
      </c>
      <c r="O84" s="264">
        <v>73</v>
      </c>
      <c r="P84" s="265">
        <f t="shared" ref="P84:P85" si="171">IF(ISERROR(N84-O84),"n/a",N84-O84)</f>
        <v>-2</v>
      </c>
      <c r="Q84" s="275">
        <f t="shared" ref="Q84:Q85" si="172">IF(ISERROR(P84/O84),"n/a",(P84/O84))</f>
        <v>-2.7397260273972601E-2</v>
      </c>
      <c r="R84" s="266">
        <v>59</v>
      </c>
      <c r="S84" s="267">
        <v>63</v>
      </c>
      <c r="T84" s="268">
        <f t="shared" ref="T84:T85" si="173">IF(ISERROR(R84-S84),"n/a",R84-S84)</f>
        <v>-4</v>
      </c>
      <c r="U84" s="269">
        <f t="shared" ref="U84:U85" si="174">IF(ISERROR(T84/S84),"n/a",(T84/S84))</f>
        <v>-6.3492063492063489E-2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16</v>
      </c>
      <c r="C86" s="94">
        <f>C87</f>
        <v>8</v>
      </c>
      <c r="D86" s="95">
        <f>IF(ISERROR(B86-C86),"n/a",B86-C86)</f>
        <v>8</v>
      </c>
      <c r="E86" s="96">
        <f>IF(ISERROR(D86/C86),"n/a",(D86/C86))</f>
        <v>1</v>
      </c>
      <c r="F86" s="175">
        <f>F87</f>
        <v>1</v>
      </c>
      <c r="G86" s="176">
        <f>G87</f>
        <v>4</v>
      </c>
      <c r="H86" s="97">
        <f>IF(ISERROR(F86-G86),"n/a",F86-G86)</f>
        <v>-3</v>
      </c>
      <c r="I86" s="98">
        <f>IF(ISERROR(H86/G86),"n/a",(H86/G86))</f>
        <v>-0.75</v>
      </c>
      <c r="J86" s="177">
        <f>J87</f>
        <v>0</v>
      </c>
      <c r="K86" s="178">
        <f>K87</f>
        <v>3</v>
      </c>
      <c r="L86" s="99">
        <f>IF(ISERROR(J86-K86),"n/a",J86-K86)</f>
        <v>-3</v>
      </c>
      <c r="M86" s="100">
        <f>IF(ISERROR(L86/K86),"n/a",(L86/K86))</f>
        <v>-1</v>
      </c>
      <c r="N86" s="179">
        <f>N87</f>
        <v>0</v>
      </c>
      <c r="O86" s="180">
        <f>O87</f>
        <v>2</v>
      </c>
      <c r="P86" s="101">
        <f>IF(ISERROR(N86-O86),"n/a",N86-O86)</f>
        <v>-2</v>
      </c>
      <c r="Q86" s="273">
        <f>IF(ISERROR(P86/O86),"n/a",(P86/O86))</f>
        <v>-1</v>
      </c>
      <c r="R86" s="181">
        <f>R87</f>
        <v>0</v>
      </c>
      <c r="S86" s="182">
        <f>S87</f>
        <v>1</v>
      </c>
      <c r="T86" s="128">
        <f>IF(ISERROR(R86-S86),"n/a",R86-S86)</f>
        <v>-1</v>
      </c>
      <c r="U86" s="187">
        <f>IF(ISERROR(T86/S86),"n/a",(T86/S86))</f>
        <v>-1</v>
      </c>
    </row>
    <row r="87" spans="1:22" s="29" customFormat="1" ht="12.75" customHeight="1" x14ac:dyDescent="0.2">
      <c r="A87" s="30" t="s">
        <v>19</v>
      </c>
      <c r="B87" s="104">
        <v>16</v>
      </c>
      <c r="C87" s="105">
        <v>8</v>
      </c>
      <c r="D87" s="106">
        <f>IF(ISERROR(B87-C87),"n/a",B87-C87)</f>
        <v>8</v>
      </c>
      <c r="E87" s="107">
        <f>IF(ISERROR(D87/C87),"n/a",(D87/C87))</f>
        <v>1</v>
      </c>
      <c r="F87" s="108">
        <v>1</v>
      </c>
      <c r="G87" s="109">
        <v>4</v>
      </c>
      <c r="H87" s="110">
        <f>IF(ISERROR(F87-G87),"n/a",F87-G87)</f>
        <v>-3</v>
      </c>
      <c r="I87" s="111">
        <f>IF(ISERROR(H87/G87),"n/a",(H87/G87))</f>
        <v>-0.75</v>
      </c>
      <c r="J87" s="112">
        <v>0</v>
      </c>
      <c r="K87" s="113">
        <v>3</v>
      </c>
      <c r="L87" s="114">
        <f>IF(ISERROR(J87-K87),"n/a",J87-K87)</f>
        <v>-3</v>
      </c>
      <c r="M87" s="115">
        <f>IF(ISERROR(L87/K87),"n/a",(L87/K87))</f>
        <v>-1</v>
      </c>
      <c r="N87" s="129">
        <v>0</v>
      </c>
      <c r="O87" s="130">
        <v>2</v>
      </c>
      <c r="P87" s="131">
        <f>IF(ISERROR(N87-O87),"n/a",N87-O87)</f>
        <v>-2</v>
      </c>
      <c r="Q87" s="274">
        <f>IF(ISERROR(P87/O87),"n/a",(P87/O87))</f>
        <v>-1</v>
      </c>
      <c r="R87" s="132">
        <v>0</v>
      </c>
      <c r="S87" s="133">
        <v>1</v>
      </c>
      <c r="T87" s="134">
        <f>IF(ISERROR(R87-S87),"n/a",R87-S87)</f>
        <v>-1</v>
      </c>
      <c r="U87" s="188">
        <f>IF(ISERROR(T87/S87),"n/a",(T87/S87))</f>
        <v>-1</v>
      </c>
      <c r="V87" s="281"/>
    </row>
    <row r="88" spans="1:22" s="29" customFormat="1" ht="27.75" customHeight="1" x14ac:dyDescent="0.2">
      <c r="A88" s="174" t="s">
        <v>32</v>
      </c>
      <c r="B88" s="93">
        <f>B89</f>
        <v>4</v>
      </c>
      <c r="C88" s="94">
        <f>C89</f>
        <v>5</v>
      </c>
      <c r="D88" s="95">
        <f t="shared" si="161"/>
        <v>-1</v>
      </c>
      <c r="E88" s="96">
        <f t="shared" si="162"/>
        <v>-0.2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1</v>
      </c>
      <c r="L88" s="99">
        <f t="shared" si="165"/>
        <v>-1</v>
      </c>
      <c r="M88" s="100">
        <f t="shared" si="166"/>
        <v>-1</v>
      </c>
      <c r="N88" s="179">
        <f>N89</f>
        <v>0</v>
      </c>
      <c r="O88" s="180">
        <f>O89</f>
        <v>1</v>
      </c>
      <c r="P88" s="101">
        <f t="shared" si="167"/>
        <v>-1</v>
      </c>
      <c r="Q88" s="273">
        <f t="shared" si="168"/>
        <v>-1</v>
      </c>
      <c r="R88" s="181">
        <f>R89</f>
        <v>0</v>
      </c>
      <c r="S88" s="182">
        <f>S89</f>
        <v>1</v>
      </c>
      <c r="T88" s="128">
        <f t="shared" si="169"/>
        <v>-1</v>
      </c>
      <c r="U88" s="187">
        <f t="shared" si="170"/>
        <v>-1</v>
      </c>
      <c r="V88" s="281"/>
    </row>
    <row r="89" spans="1:22" s="29" customFormat="1" ht="12.75" customHeight="1" thickBot="1" x14ac:dyDescent="0.25">
      <c r="A89" s="194" t="s">
        <v>19</v>
      </c>
      <c r="B89" s="195">
        <v>4</v>
      </c>
      <c r="C89" s="196">
        <v>5</v>
      </c>
      <c r="D89" s="116">
        <f t="shared" si="161"/>
        <v>-1</v>
      </c>
      <c r="E89" s="197">
        <f t="shared" si="162"/>
        <v>-0.2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1</v>
      </c>
      <c r="L89" s="204">
        <f t="shared" si="165"/>
        <v>-1</v>
      </c>
      <c r="M89" s="205">
        <f t="shared" si="166"/>
        <v>-1</v>
      </c>
      <c r="N89" s="206">
        <v>0</v>
      </c>
      <c r="O89" s="207">
        <v>1</v>
      </c>
      <c r="P89" s="208">
        <f t="shared" si="167"/>
        <v>-1</v>
      </c>
      <c r="Q89" s="276">
        <f t="shared" si="168"/>
        <v>-1</v>
      </c>
      <c r="R89" s="135">
        <v>0</v>
      </c>
      <c r="S89" s="136">
        <v>1</v>
      </c>
      <c r="T89" s="137">
        <f t="shared" si="169"/>
        <v>-1</v>
      </c>
      <c r="U89" s="189">
        <f t="shared" si="170"/>
        <v>-1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14</v>
      </c>
      <c r="C90" s="54">
        <f>C91+C98</f>
        <v>13</v>
      </c>
      <c r="D90" s="55">
        <f t="shared" si="161"/>
        <v>1</v>
      </c>
      <c r="E90" s="56">
        <f t="shared" si="162"/>
        <v>7.6923076923076927E-2</v>
      </c>
      <c r="F90" s="57">
        <f>F91+F98</f>
        <v>11</v>
      </c>
      <c r="G90" s="58">
        <f>G91+G98</f>
        <v>9</v>
      </c>
      <c r="H90" s="59">
        <f t="shared" si="163"/>
        <v>2</v>
      </c>
      <c r="I90" s="60">
        <f t="shared" si="164"/>
        <v>0.22222222222222221</v>
      </c>
      <c r="J90" s="61">
        <f>J91+J98</f>
        <v>7</v>
      </c>
      <c r="K90" s="62">
        <f>K91+K98</f>
        <v>6</v>
      </c>
      <c r="L90" s="63">
        <f t="shared" si="165"/>
        <v>1</v>
      </c>
      <c r="M90" s="64">
        <f t="shared" si="166"/>
        <v>0.16666666666666666</v>
      </c>
      <c r="N90" s="65">
        <f>N91+N98</f>
        <v>7</v>
      </c>
      <c r="O90" s="66">
        <f>O91+O98</f>
        <v>5</v>
      </c>
      <c r="P90" s="67">
        <f t="shared" si="167"/>
        <v>2</v>
      </c>
      <c r="Q90" s="271">
        <f t="shared" si="168"/>
        <v>0.4</v>
      </c>
      <c r="R90" s="122">
        <f>R91+R98</f>
        <v>6</v>
      </c>
      <c r="S90" s="124">
        <f>S91+S98</f>
        <v>4</v>
      </c>
      <c r="T90" s="125">
        <f t="shared" si="169"/>
        <v>2</v>
      </c>
      <c r="U90" s="185">
        <f t="shared" si="170"/>
        <v>0.5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0</v>
      </c>
      <c r="C91" s="54">
        <f>C92+C96+C94</f>
        <v>0</v>
      </c>
      <c r="D91" s="55">
        <f t="shared" si="161"/>
        <v>0</v>
      </c>
      <c r="E91" s="56" t="str">
        <f t="shared" si="162"/>
        <v>n/a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0</v>
      </c>
      <c r="C92" s="80">
        <f>C93</f>
        <v>0</v>
      </c>
      <c r="D92" s="80">
        <f t="shared" si="161"/>
        <v>0</v>
      </c>
      <c r="E92" s="81" t="str">
        <f t="shared" si="162"/>
        <v>n/a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0</v>
      </c>
      <c r="C93" s="249">
        <v>0</v>
      </c>
      <c r="D93" s="183">
        <f t="shared" si="161"/>
        <v>0</v>
      </c>
      <c r="E93" s="247" t="str">
        <f t="shared" si="162"/>
        <v>n/a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0</v>
      </c>
      <c r="C94" s="94">
        <f>C95</f>
        <v>0</v>
      </c>
      <c r="D94" s="95">
        <f>IF(ISERROR(B94-C94),"n/a",B94-C94)</f>
        <v>0</v>
      </c>
      <c r="E94" s="96" t="str">
        <f>IF(ISERROR(D94/C94),"n/a",(D94/C94))</f>
        <v>n/a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0</v>
      </c>
      <c r="C95" s="105">
        <v>0</v>
      </c>
      <c r="D95" s="106">
        <f>IF(ISERROR(B95-C95),"n/a",B95-C95)</f>
        <v>0</v>
      </c>
      <c r="E95" s="107" t="str">
        <f>IF(ISERROR(D95/C95),"n/a",(D95/C95))</f>
        <v>n/a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0</v>
      </c>
      <c r="C96" s="94">
        <f>C97</f>
        <v>0</v>
      </c>
      <c r="D96" s="95">
        <f t="shared" ref="D96:D99" si="175">IF(ISERROR(B96-C96),"n/a",B96-C96)</f>
        <v>0</v>
      </c>
      <c r="E96" s="96" t="str">
        <f t="shared" ref="E96:E99" si="176">IF(ISERROR(D96/C96),"n/a",(D96/C96))</f>
        <v>n/a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0</v>
      </c>
      <c r="C97" s="105">
        <v>0</v>
      </c>
      <c r="D97" s="106">
        <f t="shared" si="175"/>
        <v>0</v>
      </c>
      <c r="E97" s="107" t="str">
        <f t="shared" si="176"/>
        <v>n/a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14</v>
      </c>
      <c r="C98" s="54">
        <f>C99+C104+C102</f>
        <v>13</v>
      </c>
      <c r="D98" s="55">
        <f t="shared" si="175"/>
        <v>1</v>
      </c>
      <c r="E98" s="56">
        <f t="shared" si="176"/>
        <v>7.6923076923076927E-2</v>
      </c>
      <c r="F98" s="57">
        <f>F99+F104+F102</f>
        <v>11</v>
      </c>
      <c r="G98" s="58">
        <f>G99+G104+G102</f>
        <v>9</v>
      </c>
      <c r="H98" s="59">
        <f t="shared" si="177"/>
        <v>2</v>
      </c>
      <c r="I98" s="60">
        <f t="shared" si="178"/>
        <v>0.22222222222222221</v>
      </c>
      <c r="J98" s="61">
        <f>J99+J104+J102</f>
        <v>7</v>
      </c>
      <c r="K98" s="62">
        <f>K99+K104+K102</f>
        <v>6</v>
      </c>
      <c r="L98" s="63">
        <f t="shared" si="179"/>
        <v>1</v>
      </c>
      <c r="M98" s="64">
        <f t="shared" si="180"/>
        <v>0.16666666666666666</v>
      </c>
      <c r="N98" s="65">
        <f>N99+N104+N102</f>
        <v>7</v>
      </c>
      <c r="O98" s="66">
        <f>O99+O104+O102</f>
        <v>5</v>
      </c>
      <c r="P98" s="67">
        <f t="shared" si="181"/>
        <v>2</v>
      </c>
      <c r="Q98" s="271">
        <f t="shared" si="182"/>
        <v>0.4</v>
      </c>
      <c r="R98" s="122">
        <f>R99+R104+R102</f>
        <v>6</v>
      </c>
      <c r="S98" s="124">
        <f>S99+S104+S102</f>
        <v>4</v>
      </c>
      <c r="T98" s="125">
        <f t="shared" si="183"/>
        <v>2</v>
      </c>
      <c r="U98" s="185">
        <f t="shared" si="184"/>
        <v>0.5</v>
      </c>
    </row>
    <row r="99" spans="1:22" s="28" customFormat="1" ht="27.75" customHeight="1" x14ac:dyDescent="0.2">
      <c r="A99" s="173" t="s">
        <v>30</v>
      </c>
      <c r="B99" s="78">
        <f>SUM(B100:B101)</f>
        <v>14</v>
      </c>
      <c r="C99" s="79">
        <f>SUM(C100:C101)</f>
        <v>11</v>
      </c>
      <c r="D99" s="80">
        <f t="shared" si="175"/>
        <v>3</v>
      </c>
      <c r="E99" s="81">
        <f t="shared" si="176"/>
        <v>0.27272727272727271</v>
      </c>
      <c r="F99" s="82">
        <f>SUM(F100:F101)</f>
        <v>11</v>
      </c>
      <c r="G99" s="83">
        <f>SUM(G100:G101)</f>
        <v>8</v>
      </c>
      <c r="H99" s="84">
        <f t="shared" si="177"/>
        <v>3</v>
      </c>
      <c r="I99" s="85">
        <f t="shared" si="178"/>
        <v>0.375</v>
      </c>
      <c r="J99" s="86">
        <f>SUM(J100:J101)</f>
        <v>7</v>
      </c>
      <c r="K99" s="87">
        <f>SUM(K100:K101)</f>
        <v>6</v>
      </c>
      <c r="L99" s="88">
        <f t="shared" si="179"/>
        <v>1</v>
      </c>
      <c r="M99" s="89">
        <f t="shared" si="180"/>
        <v>0.16666666666666666</v>
      </c>
      <c r="N99" s="90">
        <f>SUM(N100:N101)</f>
        <v>7</v>
      </c>
      <c r="O99" s="91">
        <f>SUM(O100:O101)</f>
        <v>5</v>
      </c>
      <c r="P99" s="92">
        <f t="shared" si="181"/>
        <v>2</v>
      </c>
      <c r="Q99" s="272">
        <f t="shared" si="182"/>
        <v>0.4</v>
      </c>
      <c r="R99" s="123">
        <f>SUM(R100:R101)</f>
        <v>6</v>
      </c>
      <c r="S99" s="126">
        <f>SUM(S100:S101)</f>
        <v>4</v>
      </c>
      <c r="T99" s="127">
        <f t="shared" si="183"/>
        <v>2</v>
      </c>
      <c r="U99" s="186">
        <f t="shared" si="184"/>
        <v>0.5</v>
      </c>
      <c r="V99" s="279"/>
    </row>
    <row r="100" spans="1:22" x14ac:dyDescent="0.2">
      <c r="A100" s="30" t="s">
        <v>19</v>
      </c>
      <c r="B100" s="248">
        <v>14</v>
      </c>
      <c r="C100" s="249">
        <v>11</v>
      </c>
      <c r="D100" s="250">
        <f>IF(ISERROR(B100-C100),"n/a",B100-C100)</f>
        <v>3</v>
      </c>
      <c r="E100" s="251">
        <f>IF(ISERROR(D100/C100),"n/a",(D100/C100))</f>
        <v>0.27272727272727271</v>
      </c>
      <c r="F100" s="252">
        <v>11</v>
      </c>
      <c r="G100" s="253">
        <v>8</v>
      </c>
      <c r="H100" s="254">
        <v>0</v>
      </c>
      <c r="I100" s="255">
        <f>IF(ISERROR(H100/G100),"n/a",(H100/G100))</f>
        <v>0</v>
      </c>
      <c r="J100" s="256">
        <v>7</v>
      </c>
      <c r="K100" s="257">
        <v>6</v>
      </c>
      <c r="L100" s="258">
        <f>IF(ISERROR(J100-K100),"n/a",J100-K100)</f>
        <v>1</v>
      </c>
      <c r="M100" s="259">
        <f>IF(ISERROR(L100/K100),"n/a",(L100/K100))</f>
        <v>0.16666666666666666</v>
      </c>
      <c r="N100" s="263">
        <v>7</v>
      </c>
      <c r="O100" s="264">
        <v>5</v>
      </c>
      <c r="P100" s="265">
        <f t="shared" si="181"/>
        <v>2</v>
      </c>
      <c r="Q100" s="275">
        <f t="shared" si="182"/>
        <v>0.4</v>
      </c>
      <c r="R100" s="266">
        <v>6</v>
      </c>
      <c r="S100" s="267">
        <v>4</v>
      </c>
      <c r="T100" s="268">
        <f t="shared" si="183"/>
        <v>2</v>
      </c>
      <c r="U100" s="269">
        <f t="shared" si="184"/>
        <v>0.5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0</v>
      </c>
      <c r="C102" s="94">
        <f>C103</f>
        <v>0</v>
      </c>
      <c r="D102" s="95">
        <f>IF(ISERROR(B102-C102),"n/a",B102-C102)</f>
        <v>0</v>
      </c>
      <c r="E102" s="96" t="str">
        <f>IF(ISERROR(D102/C102),"n/a",(D102/C102))</f>
        <v>n/a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0</v>
      </c>
      <c r="C103" s="105">
        <v>0</v>
      </c>
      <c r="D103" s="106">
        <f>IF(ISERROR(B103-C103),"n/a",B103-C103)</f>
        <v>0</v>
      </c>
      <c r="E103" s="107" t="str">
        <f>IF(ISERROR(D103/C103),"n/a",(D103/C103))</f>
        <v>n/a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1</v>
      </c>
      <c r="H104" s="97">
        <f t="shared" ref="H104:H105" si="187">IF(ISERROR(F104-G104),"n/a",F104-G104)</f>
        <v>-1</v>
      </c>
      <c r="I104" s="98">
        <f t="shared" ref="I104:I105" si="188">IF(ISERROR(H104/G104),"n/a",(H104/G104))</f>
        <v>-1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1</v>
      </c>
      <c r="H105" s="200">
        <f t="shared" si="187"/>
        <v>-1</v>
      </c>
      <c r="I105" s="201">
        <f t="shared" si="188"/>
        <v>-1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1/5/2024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January 5,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Winter 2024</v>
      </c>
      <c r="C7" s="339" t="str">
        <f>Summary!C6</f>
        <v>Winter 2023</v>
      </c>
      <c r="D7" s="397" t="s">
        <v>1</v>
      </c>
    </row>
    <row r="8" spans="1:4" ht="15.75" x14ac:dyDescent="0.2">
      <c r="A8" s="400"/>
      <c r="B8" s="74" t="str">
        <f>(Summary!B7)</f>
        <v>as of 1/5/24</v>
      </c>
      <c r="C8" s="326" t="str">
        <f>Summary!C7</f>
        <v>as of 1/5/23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0.375</v>
      </c>
      <c r="C12" s="9">
        <f>IF(ISERROR(Summary!C110/Summary!C48),"n/a",Summary!C110/Summary!C48)</f>
        <v>0.7142857142857143</v>
      </c>
      <c r="D12" s="11">
        <f>IF(ISERROR(B12-C12),"n/a",B12-C12)</f>
        <v>-0.3392857142857143</v>
      </c>
    </row>
    <row r="13" spans="1:4" ht="15" x14ac:dyDescent="0.2">
      <c r="A13" s="13" t="s">
        <v>15</v>
      </c>
      <c r="B13" s="9">
        <f>IF(ISERROR(Summary!B110/Summary!B67),"n/a",Summary!B110/Summary!B67)</f>
        <v>0.375</v>
      </c>
      <c r="C13" s="9">
        <f>IF(ISERROR(Summary!C110/Summary!C67),"n/a",Summary!C110/Summary!C67)</f>
        <v>0.7142857142857143</v>
      </c>
      <c r="D13" s="11">
        <f>IF(ISERROR(B13-C13),"n/a",B13-C13)</f>
        <v>-0.3392857142857143</v>
      </c>
    </row>
    <row r="14" spans="1:4" ht="15" x14ac:dyDescent="0.2">
      <c r="A14" s="13" t="s">
        <v>16</v>
      </c>
      <c r="B14" s="9">
        <f>IF(ISERROR(Summary!B130/Summary!B110), "n/a",Summary!B130/Summary!B110)</f>
        <v>0.66666666666666663</v>
      </c>
      <c r="C14" s="9">
        <f>IF(ISERROR(Summary!C130/Summary!C110), "n/a",Summary!C130/Summary!C110)</f>
        <v>1</v>
      </c>
      <c r="D14" s="11">
        <f>IF(ISERROR(B14-C14),"n/a",B14-C14)</f>
        <v>-0.33333333333333337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1</v>
      </c>
      <c r="C16" s="9" t="str">
        <f>IF(ISERROR(Summary!C53/Summary!C15),"n/a",Summary!C53/Summary!C15)</f>
        <v>n/a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>
        <f>IF(ISERROR(Summary!B72/Summary!B53),"n/a",Summary!B72/Summary!B53)</f>
        <v>1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1</v>
      </c>
      <c r="D23" s="11">
        <f>IF(ISERROR(B23-C23),"n/a",B23-C23)</f>
        <v>0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1</v>
      </c>
      <c r="D29" s="11">
        <f>IF(ISERROR(B29-C29),"n/a",B29-C29)</f>
        <v>0</v>
      </c>
    </row>
    <row r="30" spans="1:4" ht="15" x14ac:dyDescent="0.2">
      <c r="A30" s="13" t="s">
        <v>14</v>
      </c>
      <c r="B30" s="9">
        <f>IF(ISERROR(Summary!B109/Summary!B47),"n/a",Summary!B109/Summary!B47)</f>
        <v>0.35294117647058826</v>
      </c>
      <c r="C30" s="9">
        <f>IF(ISERROR(Summary!C109/Summary!C47),"n/a",Summary!C109/Summary!C47)</f>
        <v>0.72727272727272729</v>
      </c>
      <c r="D30" s="11">
        <f>IF(ISERROR(B30-C30),"n/a",B30-C30)</f>
        <v>-0.37433155080213903</v>
      </c>
    </row>
    <row r="31" spans="1:4" ht="15" x14ac:dyDescent="0.2">
      <c r="A31" s="13" t="s">
        <v>15</v>
      </c>
      <c r="B31" s="9">
        <f>IF(ISERROR(Summary!B109/Summary!B66),"n/a",Summary!B109/Summary!B66)</f>
        <v>0.35294117647058826</v>
      </c>
      <c r="C31" s="9">
        <f>IF(ISERROR(Summary!C109/Summary!C66),"n/a",Summary!C109/Summary!C66)</f>
        <v>0.72727272727272729</v>
      </c>
      <c r="D31" s="11">
        <f>IF(ISERROR(B31-C31),"n/a",B31-C31)</f>
        <v>-0.37433155080213903</v>
      </c>
    </row>
    <row r="32" spans="1:4" ht="15.75" thickBot="1" x14ac:dyDescent="0.25">
      <c r="A32" s="14" t="s">
        <v>16</v>
      </c>
      <c r="B32" s="10">
        <f>IF(ISERROR(Summary!B129/Summary!B109), "n/a",Summary!B129/Summary!B109)</f>
        <v>0.33333333333333331</v>
      </c>
      <c r="C32" s="10">
        <f>IF(ISERROR(Summary!C129/Summary!C109), "n/a",Summary!C129/Summary!C109)</f>
        <v>0.625</v>
      </c>
      <c r="D32" s="12">
        <f>IF(ISERROR(B32-C32),"n/a",B32-C32)</f>
        <v>-0.29166666666666669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Winter 2024</v>
      </c>
      <c r="C35" s="340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1/5/24</v>
      </c>
      <c r="C36" s="326" t="str">
        <f>Summary!C7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0.58642765685019205</v>
      </c>
      <c r="C39" s="9">
        <f>IF(ISERROR(Summary!C56/Summary!C18),"n/a",Summary!C56/Summary!C18)</f>
        <v>0.53771289537712896</v>
      </c>
      <c r="D39" s="11">
        <f>IF(ISERROR(B39-C39),"n/a",B39-C39)</f>
        <v>4.8714761473063084E-2</v>
      </c>
    </row>
    <row r="40" spans="1:4" ht="15" x14ac:dyDescent="0.2">
      <c r="A40" s="13" t="s">
        <v>13</v>
      </c>
      <c r="B40" s="9">
        <f>IF(ISERROR(Summary!B75/Summary!B56),"n/a",Summary!B75/Summary!B56)</f>
        <v>0.71397379912663761</v>
      </c>
      <c r="C40" s="9">
        <f>IF(ISERROR(Summary!C75/Summary!C56),"n/a",Summary!C75/Summary!C56)</f>
        <v>0.72850678733031671</v>
      </c>
      <c r="D40" s="11">
        <f>IF(ISERROR(B40-C40),"n/a",B40-C40)</f>
        <v>-1.4532988203679098E-2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0.17391304347826086</v>
      </c>
      <c r="C51" s="9">
        <f>IF(ISERROR(Summary!C62/Summary!C24),"n/a",Summary!C62/Summary!C24)</f>
        <v>0.1951219512195122</v>
      </c>
      <c r="D51" s="11">
        <f>IF(ISERROR(B51-C51),"n/a",B51-C51)</f>
        <v>-2.1208907741251337E-2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0.56521739130434778</v>
      </c>
      <c r="C57" s="9">
        <f>IF(ISERROR(Summary!C59/Summary!C21),"n/a",Summary!C59/Summary!C21)</f>
        <v>0.62264150943396224</v>
      </c>
      <c r="D57" s="11">
        <f>IF(ISERROR(B57-C57),"n/a",B57-C57)</f>
        <v>-5.7424118129614454E-2</v>
      </c>
    </row>
    <row r="58" spans="1:4" ht="15" x14ac:dyDescent="0.2">
      <c r="A58" s="13" t="s">
        <v>13</v>
      </c>
      <c r="B58" s="9">
        <f>IF(ISERROR(Summary!B78/Summary!B59),"n/a",Summary!B78/Summary!B59)</f>
        <v>0.80769230769230771</v>
      </c>
      <c r="C58" s="9">
        <f>IF(ISERROR(Summary!C78/Summary!C59),"n/a",Summary!C78/Summary!C59)</f>
        <v>0.81818181818181823</v>
      </c>
      <c r="D58" s="11">
        <f>IF(ISERROR(B58-C58),"n/a",B58-C58)</f>
        <v>-1.0489510489510523E-2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0.57411764705882351</v>
      </c>
      <c r="C63" s="9">
        <f>IF(ISERROR(Summary!C54/Summary!C16),"n/a",Summary!C54/Summary!C16)</f>
        <v>0.52729257641921401</v>
      </c>
      <c r="D63" s="11">
        <f>IF(ISERROR(B63-C63),"n/a",B63-C63)</f>
        <v>4.6825070639609501E-2</v>
      </c>
    </row>
    <row r="64" spans="1:4" ht="15" x14ac:dyDescent="0.2">
      <c r="A64" s="13" t="s">
        <v>13</v>
      </c>
      <c r="B64" s="9">
        <f>IF(ISERROR(Summary!B73/Summary!B54),"n/a",Summary!B73/Summary!B54)</f>
        <v>0.7151639344262295</v>
      </c>
      <c r="C64" s="9">
        <f>IF(ISERROR(Summary!C73/Summary!C54),"n/a",Summary!C73/Summary!C54)</f>
        <v>0.72670807453416153</v>
      </c>
      <c r="D64" s="11">
        <f>IF(ISERROR(B64-C64),"n/a",B64-C64)</f>
        <v>-1.1544140107932033E-2</v>
      </c>
    </row>
    <row r="65" spans="1:4" ht="15" x14ac:dyDescent="0.2">
      <c r="A65" s="13" t="s">
        <v>14</v>
      </c>
      <c r="B65" s="9">
        <f>IF(ISERROR(Summary!B117/Summary!B54),"n/a",Summary!B117/Summary!B54)</f>
        <v>0.56762295081967218</v>
      </c>
      <c r="C65" s="9">
        <f>IF(ISERROR(Summary!C117/Summary!C54),"n/a",Summary!C117/Summary!C54)</f>
        <v>0.56935817805383027</v>
      </c>
      <c r="D65" s="11">
        <f>IF(ISERROR(B65-C65),"n/a",B65-C65)</f>
        <v>-1.7352272341580877E-3</v>
      </c>
    </row>
    <row r="66" spans="1:4" ht="15" x14ac:dyDescent="0.2">
      <c r="A66" s="13" t="s">
        <v>15</v>
      </c>
      <c r="B66" s="9">
        <f>IF(ISERROR(Summary!B117/Summary!B73),"n/a",Summary!B117/Summary!B73)</f>
        <v>0.79369627507163321</v>
      </c>
      <c r="C66" s="9">
        <f>IF(ISERROR(Summary!C117/Summary!C73),"n/a",Summary!C117/Summary!C73)</f>
        <v>0.7834757834757835</v>
      </c>
      <c r="D66" s="11">
        <f>IF(ISERROR(B66-C66),"n/a",B66-C66)</f>
        <v>1.0220491595849701E-2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0.84476534296028882</v>
      </c>
      <c r="C67" s="10">
        <f>IF(ISERROR(Summary!C137/Summary!C117), "n/a",Summary!C137/Summary!C117)</f>
        <v>0.80363636363636359</v>
      </c>
      <c r="D67" s="12">
        <f>IF(ISERROR(B67-C67),"n/a",B67-C67)</f>
        <v>4.112897932392523E-2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1/5/2024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Winter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January 5,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5" ht="15.75" customHeight="1" x14ac:dyDescent="0.2">
      <c r="A9" s="400"/>
      <c r="B9" s="326" t="str">
        <f>(Summary!B7)</f>
        <v>as of 1/5/24</v>
      </c>
      <c r="C9" s="328" t="str">
        <f>Summary!C7</f>
        <v>as of 1/5/23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1</v>
      </c>
      <c r="C23" s="9" t="str">
        <f>IF(ISERROR(College!G15/College!C15),"n/a",College!G15/College!C15)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IF(ISERROR(College!J15/College!F15),"n/a",College!J15/College!F15)</f>
        <v>0.75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IF(ISERROR(College!N15/College!F15),"n/a",College!N15/College!F15)</f>
        <v>0.25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IF(ISERROR(College!N15/College!J15),"n/a",College!N15/College!J15)</f>
        <v>0.33333333333333331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>
        <f>IF(ISERROR(College!R15/College!N15), "n/a",College!R15/College!N15)</f>
        <v>0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0.83333333333333337</v>
      </c>
      <c r="C30" s="9">
        <f>IF(ISERROR(College!K11/College!G11),"n/a",College!K11/College!G11)</f>
        <v>1</v>
      </c>
      <c r="D30" s="11">
        <f>IF(ISERROR(B30-C30),"n/a",B30-C30)</f>
        <v>-0.16666666666666663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0.16666666666666666</v>
      </c>
      <c r="C31" s="9">
        <f>IF(ISERROR(College!O11/College!G11),"n/a",College!O11/College!G11)</f>
        <v>0</v>
      </c>
      <c r="D31" s="11">
        <f>IF(ISERROR(B31-C31),"n/a",B31-C31)</f>
        <v>0.16666666666666666</v>
      </c>
    </row>
    <row r="32" spans="1:4" ht="15" x14ac:dyDescent="0.2">
      <c r="A32" s="13" t="s">
        <v>15</v>
      </c>
      <c r="B32" s="9">
        <f>IF(ISERROR(College!N11/College!J11),"n/a",College!N11/College!J11)</f>
        <v>0.2</v>
      </c>
      <c r="C32" s="9">
        <f>IF(ISERROR(College!O11/College!K11),"n/a",College!O11/College!K11)</f>
        <v>0</v>
      </c>
      <c r="D32" s="11">
        <f>IF(ISERROR(B32-C32),"n/a",B32-C32)</f>
        <v>0.2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1/5/24</v>
      </c>
      <c r="C36" s="326" t="str">
        <f>(Summary!C7)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0.35238095238095241</v>
      </c>
      <c r="C39" s="9">
        <f>IF(ISERROR(College!G20/College!C20),"n/a",College!G20/College!C20)</f>
        <v>0.30252100840336132</v>
      </c>
      <c r="D39" s="11">
        <f>IF(ISERROR(B39-C39),"n/a",B39-C39)</f>
        <v>4.9859943977591081E-2</v>
      </c>
    </row>
    <row r="40" spans="1:4" ht="15" x14ac:dyDescent="0.2">
      <c r="A40" s="13" t="s">
        <v>13</v>
      </c>
      <c r="B40" s="9">
        <f>IF(ISERROR(College!J20/College!F20),"n/a",College!J20/College!F20)</f>
        <v>0.67567567567567566</v>
      </c>
      <c r="C40" s="9">
        <f>IF(ISERROR(College!K20/College!G20),"n/a",College!K20/College!G20)</f>
        <v>0.77777777777777779</v>
      </c>
      <c r="D40" s="11">
        <f>IF(ISERROR(B40-C40),"n/a",B40-C40)</f>
        <v>-0.10210210210210213</v>
      </c>
    </row>
    <row r="41" spans="1:4" ht="15" x14ac:dyDescent="0.2">
      <c r="A41" s="13" t="s">
        <v>14</v>
      </c>
      <c r="B41" s="9">
        <f>IF(ISERROR(College!N20/College!F20),"n/a",College!N20/College!F20)</f>
        <v>0.6216216216216216</v>
      </c>
      <c r="C41" s="9">
        <f>IF(ISERROR(College!O20/College!G20),"n/a",College!O20/College!G20)</f>
        <v>0.75</v>
      </c>
      <c r="D41" s="11">
        <f>IF(ISERROR(B41-C41),"n/a",B41-C41)</f>
        <v>-0.1283783783783784</v>
      </c>
    </row>
    <row r="42" spans="1:4" ht="15" x14ac:dyDescent="0.2">
      <c r="A42" s="13" t="s">
        <v>15</v>
      </c>
      <c r="B42" s="9">
        <f>IF(ISERROR(College!N20/College!J20),"n/a",College!N20/College!J20)</f>
        <v>0.92</v>
      </c>
      <c r="C42" s="9">
        <f>IF(ISERROR(College!O20/College!K20),"n/a",College!O20/College!K20)</f>
        <v>0.9642857142857143</v>
      </c>
      <c r="D42" s="11">
        <f>IF(ISERROR(B42-C42),"n/a",B42-C42)</f>
        <v>-4.4285714285714262E-2</v>
      </c>
    </row>
    <row r="43" spans="1:4" ht="15" x14ac:dyDescent="0.2">
      <c r="A43" s="13" t="s">
        <v>16</v>
      </c>
      <c r="B43" s="9">
        <f>IF(ISERROR(College!R20/College!N20), "n/a",College!R20/College!N20)</f>
        <v>0.86956521739130432</v>
      </c>
      <c r="C43" s="9">
        <f>IF(ISERROR(College!S20/College!O20), "n/a",College!S20/College!O20)</f>
        <v>0.92592592592592593</v>
      </c>
      <c r="D43" s="11">
        <f>IF(ISERROR(B43-C43),"n/a",B43-C43)</f>
        <v>-5.6360708534621606E-2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9.0909090909090912E-2</v>
      </c>
      <c r="D51" s="11">
        <f>IF(ISERROR(B51-C51),"n/a",B51-C51)</f>
        <v>-9.0909090909090912E-2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0.5</v>
      </c>
      <c r="C57" s="9">
        <f>IF(ISERROR(College!G23/College!C23),"n/a",College!G23/College!C23)</f>
        <v>0.6</v>
      </c>
      <c r="D57" s="11">
        <f>IF(ISERROR(B57-C57),"n/a",B57-C57)</f>
        <v>-9.9999999999999978E-2</v>
      </c>
    </row>
    <row r="58" spans="1:4" ht="15" x14ac:dyDescent="0.2">
      <c r="A58" s="13" t="s">
        <v>13</v>
      </c>
      <c r="B58" s="9">
        <f>IF(ISERROR(College!J23/College!F23),"n/a",College!J23/College!F23)</f>
        <v>1</v>
      </c>
      <c r="C58" s="9">
        <f>IF(ISERROR(College!K23/College!G23),"n/a",College!K23/College!G23)</f>
        <v>0.66666666666666663</v>
      </c>
      <c r="D58" s="11">
        <f>IF(ISERROR(B58-C58),"n/a",B58-C58)</f>
        <v>0.33333333333333337</v>
      </c>
    </row>
    <row r="59" spans="1:4" ht="15" x14ac:dyDescent="0.2">
      <c r="A59" s="13" t="s">
        <v>14</v>
      </c>
      <c r="B59" s="9">
        <f>IF(ISERROR(College!N23/College!F23),"n/a",College!N23/College!F23)</f>
        <v>0.75</v>
      </c>
      <c r="C59" s="9">
        <f>IF(ISERROR(College!O23/College!G23),"n/a",College!O23/College!G23)</f>
        <v>0.66666666666666663</v>
      </c>
      <c r="D59" s="11">
        <f>IF(ISERROR(B59-C59),"n/a",B59-C59)</f>
        <v>8.333333333333337E-2</v>
      </c>
    </row>
    <row r="60" spans="1:4" ht="15" x14ac:dyDescent="0.2">
      <c r="A60" s="13" t="s">
        <v>15</v>
      </c>
      <c r="B60" s="9">
        <f>IF(ISERROR(College!N23/College!J23),"n/a",College!N23/College!J23)</f>
        <v>0.75</v>
      </c>
      <c r="C60" s="9">
        <f>IF(ISERROR(College!O23/College!K23),"n/a",College!O23/College!K23)</f>
        <v>1</v>
      </c>
      <c r="D60" s="11">
        <f>IF(ISERROR(B60-C60),"n/a",B60-C60)</f>
        <v>-0.25</v>
      </c>
    </row>
    <row r="61" spans="1:4" ht="15" x14ac:dyDescent="0.2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0.35344827586206895</v>
      </c>
      <c r="C63" s="9">
        <f>IF(ISERROR(College!G18/College!C18),"n/a",College!G18/College!C18)</f>
        <v>0.30714285714285716</v>
      </c>
      <c r="D63" s="11">
        <f>IF(ISERROR(B63-C63),"n/a",B63-C63)</f>
        <v>4.6305418719211788E-2</v>
      </c>
    </row>
    <row r="64" spans="1:4" ht="15" x14ac:dyDescent="0.2">
      <c r="A64" s="13" t="s">
        <v>13</v>
      </c>
      <c r="B64" s="9">
        <f>IF(ISERROR(College!J18/College!F18),"n/a",College!J18/College!F18)</f>
        <v>0.70731707317073167</v>
      </c>
      <c r="C64" s="9">
        <f>IF(ISERROR(College!K18/College!G18),"n/a",College!K18/College!G18)</f>
        <v>0.7441860465116279</v>
      </c>
      <c r="D64" s="11">
        <f>IF(ISERROR(B64-C64),"n/a",B64-C64)</f>
        <v>-3.6868973340896227E-2</v>
      </c>
    </row>
    <row r="65" spans="1:4" ht="15" x14ac:dyDescent="0.2">
      <c r="A65" s="13" t="s">
        <v>14</v>
      </c>
      <c r="B65" s="9">
        <f>IF(ISERROR(College!N18/College!F18),"n/a",College!N18/College!F18)</f>
        <v>0.63414634146341464</v>
      </c>
      <c r="C65" s="9">
        <f>IF(ISERROR(College!O18/College!G18),"n/a",College!O18/College!G18)</f>
        <v>0.72093023255813948</v>
      </c>
      <c r="D65" s="11">
        <f>IF(ISERROR(B65-C65),"n/a",B65-C65)</f>
        <v>-8.6783891094724841E-2</v>
      </c>
    </row>
    <row r="66" spans="1:4" ht="15" x14ac:dyDescent="0.2">
      <c r="A66" s="13" t="s">
        <v>15</v>
      </c>
      <c r="B66" s="9">
        <f>IF(ISERROR(College!N18/College!J18),"n/a",College!N18/College!J18)</f>
        <v>0.89655172413793105</v>
      </c>
      <c r="C66" s="9">
        <f>IF(ISERROR(College!O18/College!K18),"n/a",College!O18/College!K18)</f>
        <v>0.96875</v>
      </c>
      <c r="D66" s="11">
        <f>IF(ISERROR(B66-C66),"n/a",B66-C66)</f>
        <v>-7.219827586206895E-2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0.88461538461538458</v>
      </c>
      <c r="C67" s="10">
        <f>IF(ISERROR(College!S18/College!O18), "n/a",College!S18/College!O18)</f>
        <v>0.93548387096774188</v>
      </c>
      <c r="D67" s="12">
        <f>IF(ISERROR(B67-C67),"n/a",B67-C67)</f>
        <v>-5.0868486352357301E-2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Winter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January 5,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19" ht="15.75" customHeight="1" x14ac:dyDescent="0.2">
      <c r="A9" s="400"/>
      <c r="B9" s="326" t="str">
        <f>(Summary!B7)</f>
        <v>as of 1/5/24</v>
      </c>
      <c r="C9" s="328" t="str">
        <f>Summary!C7</f>
        <v>as of 1/5/23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>
        <f>IF(ISERROR(College!G29/College!C29),"n/a",College!G29/College!C29)</f>
        <v>1</v>
      </c>
      <c r="D11" s="11">
        <f>IF(ISERROR(B11-C11),"n/a",B11-C11)</f>
        <v>0</v>
      </c>
    </row>
    <row r="12" spans="1:19" ht="15" x14ac:dyDescent="0.2">
      <c r="A12" s="13" t="s">
        <v>13</v>
      </c>
      <c r="B12" s="9">
        <f>IF(ISERROR(College!J29/College!F29),"n/a",College!J29/College!F29)</f>
        <v>0.33333333333333331</v>
      </c>
      <c r="C12" s="9">
        <f>IF(ISERROR(College!K29/College!G29),"n/a",College!K29/College!G29)</f>
        <v>1</v>
      </c>
      <c r="D12" s="11">
        <f>IF(ISERROR(B12-C12),"n/a",B12-C12)</f>
        <v>-0.66666666666666674</v>
      </c>
    </row>
    <row r="13" spans="1:19" ht="15" x14ac:dyDescent="0.2">
      <c r="A13" s="13" t="s">
        <v>14</v>
      </c>
      <c r="B13" s="9">
        <f>IF(ISERROR(College!N29/College!F29),"n/a",College!N29/College!F29)</f>
        <v>0.33333333333333331</v>
      </c>
      <c r="C13" s="9">
        <f>IF(ISERROR(College!O29/College!G29),"n/a",College!O29/College!G29)</f>
        <v>0.5</v>
      </c>
      <c r="D13" s="11">
        <f>IF(ISERROR(B13-C13),"n/a",B13-C13)</f>
        <v>-0.16666666666666669</v>
      </c>
    </row>
    <row r="14" spans="1:19" ht="15" x14ac:dyDescent="0.2">
      <c r="A14" s="13" t="s">
        <v>15</v>
      </c>
      <c r="B14" s="9">
        <f>IF(ISERROR(College!N29/College!J29),"n/a",College!N29/College!J29)</f>
        <v>1</v>
      </c>
      <c r="C14" s="9">
        <f>IF(ISERROR(College!O29/College!K29),"n/a",College!O29/College!K29)</f>
        <v>0.5</v>
      </c>
      <c r="D14" s="11">
        <f>IF(ISERROR(B14-C14),"n/a",B14-C14)</f>
        <v>0.5</v>
      </c>
    </row>
    <row r="15" spans="1:19" ht="15" x14ac:dyDescent="0.2">
      <c r="A15" s="13" t="s">
        <v>16</v>
      </c>
      <c r="B15" s="9">
        <f>IF(ISERROR(College!R29/College!N29), "n/a",College!R29/College!N29)</f>
        <v>0</v>
      </c>
      <c r="C15" s="9">
        <f>IF(ISERROR(College!S29/College!O29), "n/a",College!S29/College!O29)</f>
        <v>1</v>
      </c>
      <c r="D15" s="11">
        <f>IF(ISERROR(B15-C15),"n/a",B15-C15)</f>
        <v>-1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 t="str">
        <f>IF(ISERROR(College!G33/College!C33),"n/a",College!G33/College!C33)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1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IF(ISERROR(College!N31/College!F31),"n/a",College!N31/College!F31)</f>
        <v>0.66666666666666663</v>
      </c>
      <c r="C25" s="9">
        <f>IF(ISERROR(College!O31/College!G31),"n/a",College!O31/College!G31)</f>
        <v>0.75</v>
      </c>
      <c r="D25" s="11">
        <f>IF(ISERROR(B25-C25),"n/a",B25-C25)</f>
        <v>-8.333333333333337E-2</v>
      </c>
    </row>
    <row r="26" spans="1:4" ht="15" x14ac:dyDescent="0.2">
      <c r="A26" s="13" t="s">
        <v>15</v>
      </c>
      <c r="B26" s="9">
        <f>IF(ISERROR(College!N31/College!J31),"n/a",College!N31/College!J31)</f>
        <v>0.66666666666666663</v>
      </c>
      <c r="C26" s="9">
        <f>IF(ISERROR(College!O31/College!K31),"n/a",College!O31/College!K31)</f>
        <v>0.75</v>
      </c>
      <c r="D26" s="11">
        <f>IF(ISERROR(B26-C26),"n/a",B26-C26)</f>
        <v>-8.333333333333337E-2</v>
      </c>
    </row>
    <row r="27" spans="1:4" ht="15" x14ac:dyDescent="0.2">
      <c r="A27" s="13" t="s">
        <v>16</v>
      </c>
      <c r="B27" s="9">
        <f>IF(ISERROR(College!R31/College!N31), "n/a",College!R31/College!N31)</f>
        <v>1</v>
      </c>
      <c r="C27" s="9">
        <f>IF(ISERROR(College!S31/College!O31), "n/a",College!S31/College!O31)</f>
        <v>0.33333333333333331</v>
      </c>
      <c r="D27" s="11">
        <f>IF(ISERROR(B27-C27),"n/a",B27-C27)</f>
        <v>0.66666666666666674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0.66666666666666663</v>
      </c>
      <c r="C30" s="9">
        <f>IF(ISERROR(College!K27/College!G27),"n/a",College!K27/College!G27)</f>
        <v>1</v>
      </c>
      <c r="D30" s="11">
        <f>IF(ISERROR(B30-C30),"n/a",B30-C30)</f>
        <v>-0.33333333333333337</v>
      </c>
    </row>
    <row r="31" spans="1:4" ht="15" x14ac:dyDescent="0.2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0.66666666666666663</v>
      </c>
      <c r="D31" s="11">
        <f>IF(ISERROR(B31-C31),"n/a",B31-C31)</f>
        <v>-0.16666666666666663</v>
      </c>
    </row>
    <row r="32" spans="1:4" ht="15" x14ac:dyDescent="0.2">
      <c r="A32" s="13" t="s">
        <v>15</v>
      </c>
      <c r="B32" s="9">
        <f>IF(ISERROR(College!N27/College!J27),"n/a",College!N27/College!J27)</f>
        <v>0.75</v>
      </c>
      <c r="C32" s="9">
        <f>IF(ISERROR(College!O27/College!K27),"n/a",College!O27/College!K27)</f>
        <v>0.66666666666666663</v>
      </c>
      <c r="D32" s="11">
        <f>IF(ISERROR(B32-C32),"n/a",B32-C32)</f>
        <v>8.333333333333337E-2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0.66666666666666663</v>
      </c>
      <c r="C33" s="10">
        <f>IF(ISERROR(College!S27/College!O27), "n/a",College!S27/College!O27)</f>
        <v>0.5</v>
      </c>
      <c r="D33" s="12">
        <f>IF(ISERROR(B33-C33),"n/a",B33-C33)</f>
        <v>0.16666666666666663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1/5/24</v>
      </c>
      <c r="C36" s="326" t="str">
        <f>(Summary!C7)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0.74060150375939848</v>
      </c>
      <c r="C39" s="9">
        <f>IF(ISERROR(College!G36/College!C36),"n/a",College!G36/College!C36)</f>
        <v>0.71380471380471378</v>
      </c>
      <c r="D39" s="11">
        <f>IF(ISERROR(B39-C39),"n/a",B39-C39)</f>
        <v>2.6796789954684708E-2</v>
      </c>
    </row>
    <row r="40" spans="1:4" ht="15" x14ac:dyDescent="0.2">
      <c r="A40" s="13" t="s">
        <v>13</v>
      </c>
      <c r="B40" s="9">
        <f>IF(ISERROR(College!J36/College!F36),"n/a",College!J36/College!F36)</f>
        <v>0.5532994923857868</v>
      </c>
      <c r="C40" s="9">
        <f>IF(ISERROR(College!K36/College!G36),"n/a",College!K36/College!G36)</f>
        <v>0.58490566037735847</v>
      </c>
      <c r="D40" s="11">
        <f>IF(ISERROR(B40-C40),"n/a",B40-C40)</f>
        <v>-3.1606167991571676E-2</v>
      </c>
    </row>
    <row r="41" spans="1:4" ht="15" x14ac:dyDescent="0.2">
      <c r="A41" s="13" t="s">
        <v>14</v>
      </c>
      <c r="B41" s="9">
        <f>IF(ISERROR(College!N36/College!F36),"n/a",College!N36/College!F36)</f>
        <v>0.50761421319796951</v>
      </c>
      <c r="C41" s="9">
        <f>IF(ISERROR(College!O36/College!G36),"n/a",College!O36/College!G36)</f>
        <v>0.48584905660377359</v>
      </c>
      <c r="D41" s="11">
        <f>IF(ISERROR(B41-C41),"n/a",B41-C41)</f>
        <v>2.1765156594195922E-2</v>
      </c>
    </row>
    <row r="42" spans="1:4" ht="15" x14ac:dyDescent="0.2">
      <c r="A42" s="13" t="s">
        <v>15</v>
      </c>
      <c r="B42" s="9">
        <f>IF(ISERROR(College!N36/College!J36),"n/a",College!N36/College!J36)</f>
        <v>0.91743119266055051</v>
      </c>
      <c r="C42" s="9">
        <f>IF(ISERROR(College!O36/College!K36),"n/a",College!O36/College!K36)</f>
        <v>0.83064516129032262</v>
      </c>
      <c r="D42" s="11">
        <f>IF(ISERROR(B42-C42),"n/a",B42-C42)</f>
        <v>8.678603137022789E-2</v>
      </c>
    </row>
    <row r="43" spans="1:4" ht="15" x14ac:dyDescent="0.2">
      <c r="A43" s="13" t="s">
        <v>16</v>
      </c>
      <c r="B43" s="9">
        <f>IF(ISERROR(College!R36/College!N36), "n/a",College!R36/College!N36)</f>
        <v>0.92</v>
      </c>
      <c r="C43" s="9">
        <f>IF(ISERROR(College!S36/College!O36), "n/a",College!S36/College!O36)</f>
        <v>0.86407766990291257</v>
      </c>
      <c r="D43" s="11">
        <f>IF(ISERROR(B43-C43),"n/a",B43-C43)</f>
        <v>5.5922330097087469E-2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0.25</v>
      </c>
      <c r="C51" s="9">
        <f>IF(ISERROR(College!G41/College!C41),"n/a",College!G41/College!C41)</f>
        <v>0.2857142857142857</v>
      </c>
      <c r="D51" s="11">
        <f>IF(ISERROR(B51-C51),"n/a",B51-C51)</f>
        <v>-3.5714285714285698E-2</v>
      </c>
    </row>
    <row r="52" spans="1:4" ht="15" x14ac:dyDescent="0.2">
      <c r="A52" s="13" t="s">
        <v>13</v>
      </c>
      <c r="B52" s="9">
        <f>IF(ISERROR(College!J41/College!F41),"n/a",College!J41/College!F41)</f>
        <v>0</v>
      </c>
      <c r="C52" s="9">
        <f>IF(ISERROR(College!K41/College!G41),"n/a",College!K41/College!G41)</f>
        <v>0.25</v>
      </c>
      <c r="D52" s="11">
        <f>IF(ISERROR(B52-C52),"n/a",B52-C52)</f>
        <v>-0.25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0.25</v>
      </c>
      <c r="D53" s="11">
        <f>IF(ISERROR(B53-C53),"n/a",B53-C53)</f>
        <v>-0.25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>
        <f>IF(ISERROR(College!O41/College!K41),"n/a",College!O41/College!K41)</f>
        <v>1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>
        <f>IF(ISERROR(College!S41/College!O41), "n/a",College!S41/College!O41)</f>
        <v>1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1.1764705882352942</v>
      </c>
      <c r="C57" s="9">
        <f>IF(ISERROR(College!G39/College!C39),"n/a",College!G39/College!C39)</f>
        <v>0.72727272727272729</v>
      </c>
      <c r="D57" s="11">
        <f>IF(ISERROR(B57-C57),"n/a",B57-C57)</f>
        <v>0.44919786096256686</v>
      </c>
    </row>
    <row r="58" spans="1:4" ht="15" x14ac:dyDescent="0.2">
      <c r="A58" s="13" t="s">
        <v>13</v>
      </c>
      <c r="B58" s="9">
        <f>IF(ISERROR(College!J39/College!F39),"n/a",College!J39/College!F39)</f>
        <v>0.75</v>
      </c>
      <c r="C58" s="9">
        <f>IF(ISERROR(College!K39/College!G39),"n/a",College!K39/College!G39)</f>
        <v>0.875</v>
      </c>
      <c r="D58" s="11">
        <f>IF(ISERROR(B58-C58),"n/a",B58-C58)</f>
        <v>-0.125</v>
      </c>
    </row>
    <row r="59" spans="1:4" ht="15" x14ac:dyDescent="0.2">
      <c r="A59" s="13" t="s">
        <v>14</v>
      </c>
      <c r="B59" s="9">
        <f>IF(ISERROR(College!N39/College!F39),"n/a",College!N39/College!F39)</f>
        <v>0.5</v>
      </c>
      <c r="C59" s="9">
        <f>IF(ISERROR(College!O39/College!G39),"n/a",College!O39/College!G39)</f>
        <v>0.6875</v>
      </c>
      <c r="D59" s="11">
        <f>IF(ISERROR(B59-C59),"n/a",B59-C59)</f>
        <v>-0.1875</v>
      </c>
    </row>
    <row r="60" spans="1:4" ht="15" x14ac:dyDescent="0.2">
      <c r="A60" s="13" t="s">
        <v>15</v>
      </c>
      <c r="B60" s="9">
        <f>IF(ISERROR(College!N39/College!J39),"n/a",College!N39/College!J39)</f>
        <v>0.66666666666666663</v>
      </c>
      <c r="C60" s="9">
        <f>IF(ISERROR(College!O39/College!K39),"n/a",College!O39/College!K39)</f>
        <v>0.7857142857142857</v>
      </c>
      <c r="D60" s="11">
        <f>IF(ISERROR(B60-C60),"n/a",B60-C60)</f>
        <v>-0.11904761904761907</v>
      </c>
    </row>
    <row r="61" spans="1:4" ht="15" x14ac:dyDescent="0.2">
      <c r="A61" s="13" t="s">
        <v>16</v>
      </c>
      <c r="B61" s="9">
        <f>IF(ISERROR(College!R39/College!N39), "n/a",College!R39/College!N39)</f>
        <v>1</v>
      </c>
      <c r="C61" s="9">
        <f>IF(ISERROR(College!S39/College!O39), "n/a",College!S39/College!O39)</f>
        <v>0.90909090909090906</v>
      </c>
      <c r="D61" s="11">
        <f>IF(ISERROR(B61-C61),"n/a",B61-C61)</f>
        <v>9.0909090909090939E-2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0.75085324232081907</v>
      </c>
      <c r="C63" s="9">
        <f>IF(ISERROR(College!G34/College!C34),"n/a",College!G34/College!C34)</f>
        <v>0.69669669669669665</v>
      </c>
      <c r="D63" s="11">
        <f>IF(ISERROR(B63-C63),"n/a",B63-C63)</f>
        <v>5.4156545624122421E-2</v>
      </c>
    </row>
    <row r="64" spans="1:4" ht="15" x14ac:dyDescent="0.2">
      <c r="A64" s="13" t="s">
        <v>13</v>
      </c>
      <c r="B64" s="9">
        <f>IF(ISERROR(College!J34/College!F34),"n/a",College!J34/College!F34)</f>
        <v>0.5636363636363636</v>
      </c>
      <c r="C64" s="9">
        <f>IF(ISERROR(College!K34/College!G34),"n/a",College!K34/College!G34)</f>
        <v>0.59913793103448276</v>
      </c>
      <c r="D64" s="11">
        <f>IF(ISERROR(B64-C64),"n/a",B64-C64)</f>
        <v>-3.550156739811916E-2</v>
      </c>
    </row>
    <row r="65" spans="1:4" ht="15" x14ac:dyDescent="0.2">
      <c r="A65" s="13" t="s">
        <v>14</v>
      </c>
      <c r="B65" s="9">
        <f>IF(ISERROR(College!N34/College!F34),"n/a",College!N34/College!F34)</f>
        <v>0.5</v>
      </c>
      <c r="C65" s="9">
        <f>IF(ISERROR(College!O34/College!G34),"n/a",College!O34/College!G34)</f>
        <v>0.49568965517241381</v>
      </c>
      <c r="D65" s="11">
        <f>IF(ISERROR(B65-C65),"n/a",B65-C65)</f>
        <v>4.3103448275861878E-3</v>
      </c>
    </row>
    <row r="66" spans="1:4" ht="15" x14ac:dyDescent="0.2">
      <c r="A66" s="13" t="s">
        <v>15</v>
      </c>
      <c r="B66" s="9">
        <f>IF(ISERROR(College!N34/College!J34),"n/a",College!N34/College!J34)</f>
        <v>0.88709677419354838</v>
      </c>
      <c r="C66" s="9">
        <f>IF(ISERROR(College!O34/College!K34),"n/a",College!O34/College!K34)</f>
        <v>0.82733812949640284</v>
      </c>
      <c r="D66" s="11">
        <f>IF(ISERROR(B66-C66),"n/a",B66-C66)</f>
        <v>5.9758644697145535E-2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0.92727272727272725</v>
      </c>
      <c r="C67" s="10">
        <f>IF(ISERROR(College!S34/College!O34), "n/a",College!S34/College!O34)</f>
        <v>0.86956521739130432</v>
      </c>
      <c r="D67" s="12">
        <f>IF(ISERROR(B67-C67),"n/a",B67-C67)</f>
        <v>5.7707509881422925E-2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January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customHeight="1" x14ac:dyDescent="0.2">
      <c r="A9" s="400"/>
      <c r="B9" s="326" t="str">
        <f>(Summary!B7)</f>
        <v>as of 1/5/24</v>
      </c>
      <c r="C9" s="328" t="str">
        <f>Summary!C7</f>
        <v>as of 1/5/23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>
        <f>IF(ISERROR(College!G45/College!C45),"n/a",College!G45/College!C45)</f>
        <v>1</v>
      </c>
      <c r="D11" s="11">
        <f>IF(ISERROR(B11-C11),"n/a",B11-C11)</f>
        <v>0</v>
      </c>
    </row>
    <row r="12" spans="1:4" ht="15" x14ac:dyDescent="0.2">
      <c r="A12" s="13" t="s">
        <v>13</v>
      </c>
      <c r="B12" s="9">
        <f>IF(ISERROR(College!J45/College!F45),"n/a",College!J45/College!F45)</f>
        <v>0.66666666666666663</v>
      </c>
      <c r="C12" s="9">
        <f>IF(ISERROR(College!K45/College!G45),"n/a",College!K45/College!G45)</f>
        <v>1</v>
      </c>
      <c r="D12" s="11">
        <f>IF(ISERROR(B12-C12),"n/a",B12-C12)</f>
        <v>-0.33333333333333337</v>
      </c>
    </row>
    <row r="13" spans="1:4" ht="15" x14ac:dyDescent="0.2">
      <c r="A13" s="13" t="s">
        <v>14</v>
      </c>
      <c r="B13" s="9">
        <f>IF(ISERROR(College!N45/College!F45),"n/a",College!N45/College!F45)</f>
        <v>0.66666666666666663</v>
      </c>
      <c r="C13" s="9">
        <f>IF(ISERROR(College!O45/College!G45),"n/a",College!O45/College!G45)</f>
        <v>1</v>
      </c>
      <c r="D13" s="11">
        <f>IF(ISERROR(B13-C13),"n/a",B13-C13)</f>
        <v>-0.33333333333333337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>
        <f>IF(ISERROR(College!O45/College!K45),"n/a",College!O45/College!K45)</f>
        <v>1</v>
      </c>
      <c r="D14" s="11">
        <f>IF(ISERROR(B14-C14),"n/a",B14-C14)</f>
        <v>0</v>
      </c>
    </row>
    <row r="15" spans="1:4" ht="15" x14ac:dyDescent="0.2">
      <c r="A15" s="13" t="s">
        <v>16</v>
      </c>
      <c r="B15" s="9">
        <f>IF(ISERROR(College!R45/College!N45), "n/a",College!R45/College!N45)</f>
        <v>1</v>
      </c>
      <c r="C15" s="9">
        <f>IF(ISERROR(College!S45/College!O45), "n/a",College!S45/College!O45)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1</v>
      </c>
      <c r="C23" s="9" t="str">
        <f>IF(ISERROR(College!G47/College!C47),"n/a",College!G47/College!C47)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>
        <f>IF(ISERROR(College!J47/College!F47),"n/a",College!J47/College!F47)</f>
        <v>1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1</v>
      </c>
      <c r="D30" s="11">
        <f>IF(ISERROR(B30-C30),"n/a",B30-C30)</f>
        <v>-0.25</v>
      </c>
    </row>
    <row r="31" spans="1:4" ht="15" x14ac:dyDescent="0.2">
      <c r="A31" s="13" t="s">
        <v>14</v>
      </c>
      <c r="B31" s="9">
        <f>IF(ISERROR(College!N43/College!F43),"n/a",College!N43/College!F43)</f>
        <v>0.5</v>
      </c>
      <c r="C31" s="9">
        <f>IF(ISERROR(College!O43/College!G43),"n/a",College!O43/College!G43)</f>
        <v>1</v>
      </c>
      <c r="D31" s="11">
        <f>IF(ISERROR(B31-C31),"n/a",B31-C31)</f>
        <v>-0.5</v>
      </c>
    </row>
    <row r="32" spans="1:4" ht="15" x14ac:dyDescent="0.2">
      <c r="A32" s="13" t="s">
        <v>15</v>
      </c>
      <c r="B32" s="9">
        <f>IF(ISERROR(College!N43/College!J43),"n/a",College!N43/College!J43)</f>
        <v>0.66666666666666663</v>
      </c>
      <c r="C32" s="9">
        <f>IF(ISERROR(College!O43/College!K43),"n/a",College!O43/College!K43)</f>
        <v>1</v>
      </c>
      <c r="D32" s="11">
        <f>IF(ISERROR(B32-C32),"n/a",B32-C32)</f>
        <v>-0.33333333333333337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1</v>
      </c>
      <c r="C33" s="10">
        <f>IF(ISERROR(College!S43/College!O43), "n/a",College!S43/College!O43)</f>
        <v>1</v>
      </c>
      <c r="D33" s="12">
        <f>IF(ISERROR(B33-C33),"n/a",B33-C33)</f>
        <v>0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1/5/24</v>
      </c>
      <c r="C36" s="326" t="str">
        <f>(Summary!C7)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0.45774647887323944</v>
      </c>
      <c r="C39" s="9">
        <f>IF(ISERROR(College!G52/College!C52),"n/a",College!G52/College!C52)</f>
        <v>0.36904761904761907</v>
      </c>
      <c r="D39" s="11">
        <f>IF(ISERROR(B39-C39),"n/a",B39-C39)</f>
        <v>8.8698859825620369E-2</v>
      </c>
    </row>
    <row r="40" spans="1:4" ht="15" x14ac:dyDescent="0.2">
      <c r="A40" s="13" t="s">
        <v>13</v>
      </c>
      <c r="B40" s="9">
        <f>IF(ISERROR(College!J52/College!F52),"n/a",College!J52/College!F52)</f>
        <v>0.66153846153846152</v>
      </c>
      <c r="C40" s="9">
        <f>IF(ISERROR(College!K52/College!G52),"n/a",College!K52/College!G52)</f>
        <v>0.64516129032258063</v>
      </c>
      <c r="D40" s="11">
        <f>IF(ISERROR(B40-C40),"n/a",B40-C40)</f>
        <v>1.6377171215880892E-2</v>
      </c>
    </row>
    <row r="41" spans="1:4" ht="15" x14ac:dyDescent="0.2">
      <c r="A41" s="13" t="s">
        <v>14</v>
      </c>
      <c r="B41" s="9">
        <f>IF(ISERROR(College!N52/College!F52),"n/a",College!N52/College!F52)</f>
        <v>0.6</v>
      </c>
      <c r="C41" s="9">
        <f>IF(ISERROR(College!O52/College!G52),"n/a",College!O52/College!G52)</f>
        <v>0.5161290322580645</v>
      </c>
      <c r="D41" s="11">
        <f>IF(ISERROR(B41-C41),"n/a",B41-C41)</f>
        <v>8.3870967741935476E-2</v>
      </c>
    </row>
    <row r="42" spans="1:4" ht="15" x14ac:dyDescent="0.2">
      <c r="A42" s="13" t="s">
        <v>15</v>
      </c>
      <c r="B42" s="9">
        <f>IF(ISERROR(College!N52/College!J52),"n/a",College!N52/College!J52)</f>
        <v>0.90697674418604646</v>
      </c>
      <c r="C42" s="9">
        <f>IF(ISERROR(College!O52/College!K52),"n/a",College!O52/College!K52)</f>
        <v>0.8</v>
      </c>
      <c r="D42" s="11">
        <f>IF(ISERROR(B42-C42),"n/a",B42-C42)</f>
        <v>0.10697674418604641</v>
      </c>
    </row>
    <row r="43" spans="1:4" ht="15" x14ac:dyDescent="0.2">
      <c r="A43" s="13" t="s">
        <v>16</v>
      </c>
      <c r="B43" s="9">
        <f>IF(ISERROR(College!R52/College!N52), "n/a",College!R52/College!N52)</f>
        <v>0.89743589743589747</v>
      </c>
      <c r="C43" s="9">
        <f>IF(ISERROR(College!S52/College!O52), "n/a",College!S52/College!O52)</f>
        <v>0.90625</v>
      </c>
      <c r="D43" s="11">
        <f>IF(ISERROR(B43-C43),"n/a",B43-C43)</f>
        <v>-8.8141025641025328E-3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0.1111111111111111</v>
      </c>
      <c r="D51" s="11">
        <f>IF(ISERROR(B51-C51),"n/a",B51-C51)</f>
        <v>-0.1111111111111111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0.53846153846153844</v>
      </c>
      <c r="D57" s="11">
        <f>IF(ISERROR(B57-C57),"n/a",B57-C57)</f>
        <v>-0.53846153846153844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0.8571428571428571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0.7142857142857143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>
        <f>IF(ISERROR(College!O55/College!K55),"n/a",College!O55/College!K55)</f>
        <v>0.83333333333333337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>
        <f>IF(ISERROR(College!S55/College!O55), "n/a",College!S55/College!O55)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0.43421052631578949</v>
      </c>
      <c r="C63" s="9">
        <f>IF(ISERROR(College!G50/College!C50),"n/a",College!G50/College!C50)</f>
        <v>0.36842105263157893</v>
      </c>
      <c r="D63" s="11">
        <f>IF(ISERROR(B63-C63),"n/a",B63-C63)</f>
        <v>6.5789473684210564E-2</v>
      </c>
    </row>
    <row r="64" spans="1:4" ht="15" x14ac:dyDescent="0.2">
      <c r="A64" s="13" t="s">
        <v>13</v>
      </c>
      <c r="B64" s="9">
        <f>IF(ISERROR(College!J50/College!F50),"n/a",College!J50/College!F50)</f>
        <v>0.65151515151515149</v>
      </c>
      <c r="C64" s="9">
        <f>IF(ISERROR(College!K50/College!G50),"n/a",College!K50/College!G50)</f>
        <v>0.65714285714285714</v>
      </c>
      <c r="D64" s="11">
        <f>IF(ISERROR(B64-C64),"n/a",B64-C64)</f>
        <v>-5.6277056277056481E-3</v>
      </c>
    </row>
    <row r="65" spans="1:4" ht="15" x14ac:dyDescent="0.2">
      <c r="A65" s="13" t="s">
        <v>14</v>
      </c>
      <c r="B65" s="9">
        <f>IF(ISERROR(College!N50/College!F50),"n/a",College!N50/College!F50)</f>
        <v>0.59090909090909094</v>
      </c>
      <c r="C65" s="9">
        <f>IF(ISERROR(College!O50/College!G50),"n/a",College!O50/College!G50)</f>
        <v>0.52857142857142858</v>
      </c>
      <c r="D65" s="11">
        <f>IF(ISERROR(B65-C65),"n/a",B65-C65)</f>
        <v>6.2337662337662358E-2</v>
      </c>
    </row>
    <row r="66" spans="1:4" ht="15" x14ac:dyDescent="0.2">
      <c r="A66" s="13" t="s">
        <v>15</v>
      </c>
      <c r="B66" s="9">
        <f>IF(ISERROR(College!N50/College!J50),"n/a",College!N50/College!J50)</f>
        <v>0.90697674418604646</v>
      </c>
      <c r="C66" s="9">
        <f>IF(ISERROR(College!O50/College!K50),"n/a",College!O50/College!K50)</f>
        <v>0.80434782608695654</v>
      </c>
      <c r="D66" s="11">
        <f>IF(ISERROR(B66-C66),"n/a",B66-C66)</f>
        <v>0.10262891809908992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0.89743589743589747</v>
      </c>
      <c r="C67" s="10">
        <f>IF(ISERROR(College!S50/College!O50), "n/a",College!S50/College!O50)</f>
        <v>0.91891891891891897</v>
      </c>
      <c r="D67" s="12">
        <f>IF(ISERROR(B67-C67),"n/a",B67-C67)</f>
        <v>-2.1483021483021503E-2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January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1/5/24</v>
      </c>
      <c r="C9" s="328" t="str">
        <f>Summary!C7</f>
        <v>as of 1/5/23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1/5/24</v>
      </c>
      <c r="C36" s="326" t="str">
        <f>(Summary!C7)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0.87804878048780488</v>
      </c>
      <c r="C39" s="9">
        <f>IF(ISERROR(College!G68/College!C68),"n/a",College!G68/College!C68)</f>
        <v>0.46808510638297873</v>
      </c>
      <c r="D39" s="11">
        <f>IF(ISERROR(B39-C39),"n/a",B39-C39)</f>
        <v>0.40996367410482615</v>
      </c>
    </row>
    <row r="40" spans="1:4" ht="15" x14ac:dyDescent="0.2">
      <c r="A40" s="13" t="s">
        <v>13</v>
      </c>
      <c r="B40" s="9">
        <f>IF(ISERROR(College!J68/College!F68),"n/a",College!J68/College!F68)</f>
        <v>0.72222222222222221</v>
      </c>
      <c r="C40" s="9">
        <f>IF(ISERROR(College!K68/College!G68),"n/a",College!K68/College!G68)</f>
        <v>0.72727272727272729</v>
      </c>
      <c r="D40" s="11">
        <f>IF(ISERROR(B40-C40),"n/a",B40-C40)</f>
        <v>-5.050505050505083E-3</v>
      </c>
    </row>
    <row r="41" spans="1:4" ht="15" x14ac:dyDescent="0.2">
      <c r="A41" s="13" t="s">
        <v>14</v>
      </c>
      <c r="B41" s="9">
        <f>IF(ISERROR(College!N68/College!F68),"n/a",College!N68/College!F68)</f>
        <v>0.63888888888888884</v>
      </c>
      <c r="C41" s="9">
        <f>IF(ISERROR(College!O68/College!G68),"n/a",College!O68/College!G68)</f>
        <v>0.5</v>
      </c>
      <c r="D41" s="11">
        <f>IF(ISERROR(B41-C41),"n/a",B41-C41)</f>
        <v>0.13888888888888884</v>
      </c>
    </row>
    <row r="42" spans="1:4" ht="15" x14ac:dyDescent="0.2">
      <c r="A42" s="13" t="s">
        <v>15</v>
      </c>
      <c r="B42" s="9">
        <f>IF(ISERROR(College!N68/College!J68),"n/a",College!N68/College!J68)</f>
        <v>0.88461538461538458</v>
      </c>
      <c r="C42" s="9">
        <f>IF(ISERROR(College!O68/College!K68),"n/a",College!O68/College!K68)</f>
        <v>0.6875</v>
      </c>
      <c r="D42" s="11">
        <f>IF(ISERROR(B42-C42),"n/a",B42-C42)</f>
        <v>0.19711538461538458</v>
      </c>
    </row>
    <row r="43" spans="1:4" ht="15" x14ac:dyDescent="0.2">
      <c r="A43" s="13" t="s">
        <v>16</v>
      </c>
      <c r="B43" s="9">
        <f>IF(ISERROR(College!R68/College!N68), "n/a",College!R68/College!N68)</f>
        <v>0.95652173913043481</v>
      </c>
      <c r="C43" s="9">
        <f>IF(ISERROR(College!S68/College!O68), "n/a",College!S68/College!O68)</f>
        <v>1</v>
      </c>
      <c r="D43" s="11">
        <f>IF(ISERROR(B43-C43),"n/a",B43-C43)</f>
        <v>-4.3478260869565188E-2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 t="str">
        <f>IF(ISERROR(College!G71/College!C71),"n/a",College!G71/College!C71)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>
        <f>IF(ISERROR(College!J71/College!F71),"n/a",College!J71/College!F71)</f>
        <v>1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>
        <f>IF(ISERROR(College!N71/College!F71),"n/a",College!N71/College!F71)</f>
        <v>1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>
        <f>IF(ISERROR(College!N71/College!J71),"n/a",College!N71/College!J71)</f>
        <v>1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IF(ISERROR(College!R71/College!N71), "n/a",College!R71/College!N71)</f>
        <v>1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0.88095238095238093</v>
      </c>
      <c r="C63" s="9">
        <f>IF(ISERROR(College!G66/College!C66),"n/a",College!G66/College!C66)</f>
        <v>0.46808510638297873</v>
      </c>
      <c r="D63" s="11">
        <f>IF(ISERROR(B63-C63),"n/a",B63-C63)</f>
        <v>0.4128672745694022</v>
      </c>
    </row>
    <row r="64" spans="1:4" ht="15" x14ac:dyDescent="0.2">
      <c r="A64" s="13" t="s">
        <v>13</v>
      </c>
      <c r="B64" s="9">
        <f>IF(ISERROR(College!J66/College!F66),"n/a",College!J66/College!F66)</f>
        <v>0.72972972972972971</v>
      </c>
      <c r="C64" s="9">
        <f>IF(ISERROR(College!K66/College!G66),"n/a",College!K66/College!G66)</f>
        <v>0.72727272727272729</v>
      </c>
      <c r="D64" s="11">
        <f>IF(ISERROR(B64-C64),"n/a",B64-C64)</f>
        <v>2.4570024570024218E-3</v>
      </c>
    </row>
    <row r="65" spans="1:4" ht="15" x14ac:dyDescent="0.2">
      <c r="A65" s="13" t="s">
        <v>14</v>
      </c>
      <c r="B65" s="9">
        <f>IF(ISERROR(College!N66/College!F66),"n/a",College!N66/College!F66)</f>
        <v>0.64864864864864868</v>
      </c>
      <c r="C65" s="9">
        <f>IF(ISERROR(College!O66/College!G66),"n/a",College!O66/College!G66)</f>
        <v>0.5</v>
      </c>
      <c r="D65" s="11">
        <f>IF(ISERROR(B65-C65),"n/a",B65-C65)</f>
        <v>0.14864864864864868</v>
      </c>
    </row>
    <row r="66" spans="1:4" ht="15" x14ac:dyDescent="0.2">
      <c r="A66" s="13" t="s">
        <v>15</v>
      </c>
      <c r="B66" s="9">
        <f>IF(ISERROR(College!N66/College!J66),"n/a",College!N66/College!J66)</f>
        <v>0.88888888888888884</v>
      </c>
      <c r="C66" s="9">
        <f>IF(ISERROR(College!O66/College!K66),"n/a",College!O66/College!K66)</f>
        <v>0.6875</v>
      </c>
      <c r="D66" s="11">
        <f>IF(ISERROR(B66-C66),"n/a",B66-C66)</f>
        <v>0.20138888888888884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0.95833333333333337</v>
      </c>
      <c r="C67" s="10">
        <f>IF(ISERROR(College!S66/College!O66), "n/a",College!S66/College!O66)</f>
        <v>1</v>
      </c>
      <c r="D67" s="12">
        <f>IF(ISERROR(B67-C67),"n/a",B67-C67)</f>
        <v>-4.166666666666663E-2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January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Winter 2024</v>
      </c>
      <c r="C8" s="325" t="str">
        <f>(Summary!C6)</f>
        <v>Winter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1/5/24</v>
      </c>
      <c r="C9" s="326" t="str">
        <f>(Summary!C7)</f>
        <v>as of 1/5/23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0.5258215962441315</v>
      </c>
      <c r="C12" s="9">
        <f>IF(ISERROR(College!G84/College!C84),"n/a",College!G84/College!C84)</f>
        <v>0.56666666666666665</v>
      </c>
      <c r="D12" s="11">
        <f>IF(ISERROR(B12-C12),"n/a",B12-C12)</f>
        <v>-4.0845070422535157E-2</v>
      </c>
    </row>
    <row r="13" spans="1:4" ht="15" x14ac:dyDescent="0.2">
      <c r="A13" s="13" t="s">
        <v>13</v>
      </c>
      <c r="B13" s="9">
        <f>IF(ISERROR(College!J84/College!F84),"n/a",College!J84/College!F84)</f>
        <v>0.7410714285714286</v>
      </c>
      <c r="C13" s="9">
        <f>IF(ISERROR(College!K84/College!G84),"n/a",College!K84/College!G84)</f>
        <v>0.79411764705882348</v>
      </c>
      <c r="D13" s="11">
        <f>IF(ISERROR(B13-C13),"n/a",B13-C13)</f>
        <v>-5.3046218487394881E-2</v>
      </c>
    </row>
    <row r="14" spans="1:4" ht="15" x14ac:dyDescent="0.2">
      <c r="A14" s="13" t="s">
        <v>14</v>
      </c>
      <c r="B14" s="9">
        <f>IF(ISERROR(College!N84/College!F84),"n/a",College!N84/College!F84)</f>
        <v>0.6339285714285714</v>
      </c>
      <c r="C14" s="9">
        <f>IF(ISERROR(College!O84/College!G84),"n/a",College!O84/College!G84)</f>
        <v>0.71568627450980393</v>
      </c>
      <c r="D14" s="11">
        <f>IF(ISERROR(B14-C14),"n/a",B14-C14)</f>
        <v>-8.1757703081232536E-2</v>
      </c>
    </row>
    <row r="15" spans="1:4" ht="15" x14ac:dyDescent="0.2">
      <c r="A15" s="13" t="s">
        <v>15</v>
      </c>
      <c r="B15" s="9">
        <f>IF(ISERROR(College!N84/College!J84),"n/a",College!N84/College!J84)</f>
        <v>0.85542168674698793</v>
      </c>
      <c r="C15" s="9">
        <f>IF(ISERROR(College!O84/College!K84),"n/a",College!O84/College!K84)</f>
        <v>0.90123456790123457</v>
      </c>
      <c r="D15" s="11">
        <f>IF(ISERROR(B15-C15),"n/a",B15-C15)</f>
        <v>-4.5812881154246643E-2</v>
      </c>
    </row>
    <row r="16" spans="1:4" ht="15" x14ac:dyDescent="0.2">
      <c r="A16" s="13" t="s">
        <v>16</v>
      </c>
      <c r="B16" s="9">
        <f>IF(ISERROR(College!R84/College!N84), "n/a",College!R84/College!N84)</f>
        <v>0.83098591549295775</v>
      </c>
      <c r="C16" s="9">
        <f>IF(ISERROR(College!S84/College!O84), "n/a",College!S84/College!O84)</f>
        <v>0.86301369863013699</v>
      </c>
      <c r="D16" s="11">
        <f>IF(ISERROR(B16-C16),"n/a",B16-C16)</f>
        <v>-3.2027783137179244E-2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1</v>
      </c>
      <c r="C24" s="9">
        <f>IF(ISERROR(College!L89/College!H89),"n/a",College!L89/College!H89)</f>
        <v>1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1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1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>
        <f>IF(ISERROR(College!O89/College!K89),"n/a",College!O89/College!K89)</f>
        <v>1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6.25E-2</v>
      </c>
      <c r="C30" s="9">
        <f>IF(ISERROR(College!G87/College!C87),"n/a",College!G87/College!C87)</f>
        <v>0.5</v>
      </c>
      <c r="D30" s="11">
        <f>IF(ISERROR(B30-C30),"n/a",B30-C30)</f>
        <v>-0.4375</v>
      </c>
    </row>
    <row r="31" spans="1:4" ht="15" x14ac:dyDescent="0.2">
      <c r="A31" s="13" t="s">
        <v>13</v>
      </c>
      <c r="B31" s="9">
        <f>IF(ISERROR(College!J87/College!F87),"n/a",College!J87/College!F87)</f>
        <v>0</v>
      </c>
      <c r="C31" s="9">
        <f>IF(ISERROR(College!K87/College!G87),"n/a",College!K87/College!G87)</f>
        <v>0.75</v>
      </c>
      <c r="D31" s="11">
        <f>IF(ISERROR(B31-C31),"n/a",B31-C31)</f>
        <v>-0.75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0.5</v>
      </c>
      <c r="D32" s="11">
        <f>IF(ISERROR(B32-C32),"n/a",B32-C32)</f>
        <v>-0.5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>
        <f>IF(ISERROR(College!O87/College!K87),"n/a",College!O87/College!K87)</f>
        <v>0.66666666666666663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>
        <f>IF(ISERROR(College!S87/College!O87), "n/a",College!S87/College!O87)</f>
        <v>0.5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0.48497854077253216</v>
      </c>
      <c r="C36" s="9">
        <f>IF(ISERROR(College!G82/College!C82),"n/a",College!G82/College!C82)</f>
        <v>0.55440414507772018</v>
      </c>
      <c r="D36" s="11">
        <f>IF(ISERROR(B36-C36),"n/a",B36-C36)</f>
        <v>-6.9425604305188016E-2</v>
      </c>
    </row>
    <row r="37" spans="1:4" ht="15" x14ac:dyDescent="0.2">
      <c r="A37" s="13" t="s">
        <v>13</v>
      </c>
      <c r="B37" s="9">
        <f>IF(ISERROR(College!J82/College!F82),"n/a",College!J82/College!F82)</f>
        <v>0.73451327433628322</v>
      </c>
      <c r="C37" s="9">
        <f>IF(ISERROR(College!K82/College!G82),"n/a",College!K82/College!G82)</f>
        <v>0.79439252336448596</v>
      </c>
      <c r="D37" s="11">
        <f>IF(ISERROR(B37-C37),"n/a",B37-C37)</f>
        <v>-5.9879249028202741E-2</v>
      </c>
    </row>
    <row r="38" spans="1:4" ht="15" x14ac:dyDescent="0.2">
      <c r="A38" s="13" t="s">
        <v>14</v>
      </c>
      <c r="B38" s="9">
        <f>IF(ISERROR(College!N82/College!F82),"n/a",College!N82/College!F82)</f>
        <v>0.62831858407079644</v>
      </c>
      <c r="C38" s="9">
        <f>IF(ISERROR(College!O82/College!G82),"n/a",College!O82/College!G82)</f>
        <v>0.71028037383177567</v>
      </c>
      <c r="D38" s="11">
        <f>IF(ISERROR(B38-C38),"n/a",B38-C38)</f>
        <v>-8.1961789760979231E-2</v>
      </c>
    </row>
    <row r="39" spans="1:4" ht="15" x14ac:dyDescent="0.2">
      <c r="A39" s="13" t="s">
        <v>15</v>
      </c>
      <c r="B39" s="9">
        <f>IF(ISERROR(College!N82/College!J82),"n/a",College!N82/College!J82)</f>
        <v>0.85542168674698793</v>
      </c>
      <c r="C39" s="9">
        <f>IF(ISERROR(College!O82/College!K82),"n/a",College!O82/College!K82)</f>
        <v>0.89411764705882357</v>
      </c>
      <c r="D39" s="11">
        <f>IF(ISERROR(B39-C39),"n/a",B39-C39)</f>
        <v>-3.8695960311835642E-2</v>
      </c>
    </row>
    <row r="40" spans="1:4" ht="15.75" thickBot="1" x14ac:dyDescent="0.25">
      <c r="A40" s="14" t="s">
        <v>16</v>
      </c>
      <c r="B40" s="10">
        <f>IF(ISERROR(College!R82/College!N82), "n/a",College!R82/College!N82)</f>
        <v>0.83098591549295775</v>
      </c>
      <c r="C40" s="10">
        <f>IF(ISERROR(College!S82/College!O82), "n/a",College!S82/College!O82)</f>
        <v>0.85526315789473684</v>
      </c>
      <c r="D40" s="12">
        <f>IF(ISERROR(B40-C40),"n/a",B40-C40)</f>
        <v>-2.4277242401779087E-2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Winter 2024</v>
      </c>
      <c r="B3" s="358"/>
      <c r="C3" s="358"/>
      <c r="D3" s="358"/>
    </row>
    <row r="4" spans="1:4" ht="15.75" x14ac:dyDescent="0.25">
      <c r="A4" s="358" t="str">
        <f>Summary!A4</f>
        <v>as of Friday, January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Winter 2024</v>
      </c>
      <c r="C8" s="327" t="str">
        <f>Summary!C6</f>
        <v>Winter 2023</v>
      </c>
      <c r="D8" s="397" t="s">
        <v>1</v>
      </c>
    </row>
    <row r="9" spans="1:4" ht="15.75" x14ac:dyDescent="0.2">
      <c r="A9" s="400"/>
      <c r="B9" s="326" t="str">
        <f>(Summary!B7)</f>
        <v>as of 1/5/24</v>
      </c>
      <c r="C9" s="328" t="str">
        <f>Summary!C7</f>
        <v>as of 1/5/23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IF(ISERROR(College!F93/College!B93),"n/a",College!F93/College!B93)</f>
        <v>n/a</v>
      </c>
      <c r="C11" s="9" t="str">
        <f>IF(ISERROR(College!G93/College!C93),"n/a",College!G93/College!C93)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IF(ISERROR(College!F97/College!B97),"n/a",College!F97/College!B97)</f>
        <v>n/a</v>
      </c>
      <c r="C17" s="9" t="str">
        <f>IF(ISERROR(College!G97/College!C97),"n/a",College!G97/College!C97)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IF(ISERROR(College!F95/College!B95),"n/a",College!F95/College!B95)</f>
        <v>n/a</v>
      </c>
      <c r="C23" s="9" t="str">
        <f>IF(ISERROR(College!G95/College!C95),"n/a",College!G95/College!C95)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IF(ISERROR(College!F91/College!B91),"n/a",College!F91/College!B91)</f>
        <v>n/a</v>
      </c>
      <c r="C29" s="9" t="str">
        <f>IF(ISERROR(College!G91/College!C91),"n/a",College!G91/College!C91)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Winter 2024</v>
      </c>
      <c r="C35" s="325" t="str">
        <f>(Summary!C6)</f>
        <v>Winter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1/5/24</v>
      </c>
      <c r="C36" s="326" t="str">
        <f>(Summary!C7)</f>
        <v>as of 1/5/23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0.7857142857142857</v>
      </c>
      <c r="C39" s="9">
        <f>IF(ISERROR(College!G100/College!C100),"n/a",College!G100/College!C100)</f>
        <v>0.72727272727272729</v>
      </c>
      <c r="D39" s="11">
        <f>IF(ISERROR(B39-C39),"n/a",B39-C39)</f>
        <v>5.8441558441558406E-2</v>
      </c>
    </row>
    <row r="40" spans="1:4" ht="15" x14ac:dyDescent="0.2">
      <c r="A40" s="13" t="s">
        <v>13</v>
      </c>
      <c r="B40" s="9">
        <f>IF(ISERROR(College!J100/College!F100),"n/a",College!J100/College!F100)</f>
        <v>0.63636363636363635</v>
      </c>
      <c r="C40" s="9">
        <f>IF(ISERROR(College!K100/College!G100),"n/a",College!K100/College!G100)</f>
        <v>0.75</v>
      </c>
      <c r="D40" s="11">
        <f>IF(ISERROR(B40-C40),"n/a",B40-C40)</f>
        <v>-0.11363636363636365</v>
      </c>
    </row>
    <row r="41" spans="1:4" ht="15" x14ac:dyDescent="0.2">
      <c r="A41" s="13" t="s">
        <v>14</v>
      </c>
      <c r="B41" s="9">
        <f>IF(ISERROR(College!N100/College!F100),"n/a",College!N100/College!F100)</f>
        <v>0.63636363636363635</v>
      </c>
      <c r="C41" s="9">
        <f>IF(ISERROR(College!O100/College!G100),"n/a",College!O100/College!G100)</f>
        <v>0.625</v>
      </c>
      <c r="D41" s="11">
        <f>IF(ISERROR(B41-C41),"n/a",B41-C41)</f>
        <v>1.1363636363636354E-2</v>
      </c>
    </row>
    <row r="42" spans="1:4" ht="15" x14ac:dyDescent="0.2">
      <c r="A42" s="13" t="s">
        <v>15</v>
      </c>
      <c r="B42" s="9">
        <f>IF(ISERROR(College!N100/College!J100),"n/a",College!N100/College!J100)</f>
        <v>1</v>
      </c>
      <c r="C42" s="9">
        <f>IF(ISERROR(College!O100/College!K100),"n/a",College!O100/College!K100)</f>
        <v>0.83333333333333337</v>
      </c>
      <c r="D42" s="11">
        <f>IF(ISERROR(B42-C42),"n/a",B42-C42)</f>
        <v>0.16666666666666663</v>
      </c>
    </row>
    <row r="43" spans="1:4" ht="15" x14ac:dyDescent="0.2">
      <c r="A43" s="13" t="s">
        <v>16</v>
      </c>
      <c r="B43" s="9">
        <f>IF(ISERROR(College!R100/College!N100), "n/a",College!R100/College!N100)</f>
        <v>0.8571428571428571</v>
      </c>
      <c r="C43" s="9">
        <f>IF(ISERROR(College!S100/College!O100), "n/a",College!S100/College!O100)</f>
        <v>0.8</v>
      </c>
      <c r="D43" s="11">
        <f>IF(ISERROR(B43-C43),"n/a",B43-C43)</f>
        <v>5.7142857142857051E-2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0.5</v>
      </c>
      <c r="D51" s="11">
        <f>IF(ISERROR(B51-C51),"n/a",B51-C51)</f>
        <v>-0.5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>
        <f>IF(ISERROR(College!K105/College!G105),"n/a",College!K105/College!G105)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>
        <f>IF(ISERROR(College!O105/College!G105),"n/a",College!O105/College!G105)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IF(ISERROR(College!F103/College!B103),"n/a",College!F103/College!B103)</f>
        <v>n/a</v>
      </c>
      <c r="C57" s="9" t="str">
        <f>IF(ISERROR(College!G103/College!C103),"n/a",College!G103/College!C103)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0.7857142857142857</v>
      </c>
      <c r="C63" s="9">
        <f>IF(ISERROR(College!G98/College!C98),"n/a",College!G98/College!C98)</f>
        <v>0.69230769230769229</v>
      </c>
      <c r="D63" s="11">
        <f>IF(ISERROR(B63-C63),"n/a",B63-C63)</f>
        <v>9.3406593406593408E-2</v>
      </c>
    </row>
    <row r="64" spans="1:4" ht="15" x14ac:dyDescent="0.2">
      <c r="A64" s="13" t="s">
        <v>13</v>
      </c>
      <c r="B64" s="9">
        <f>IF(ISERROR(College!J98/College!F98),"n/a",College!J98/College!F98)</f>
        <v>0.63636363636363635</v>
      </c>
      <c r="C64" s="9">
        <f>IF(ISERROR(College!K98/College!G98),"n/a",College!K98/College!G98)</f>
        <v>0.66666666666666663</v>
      </c>
      <c r="D64" s="11">
        <f>IF(ISERROR(B64-C64),"n/a",B64-C64)</f>
        <v>-3.0303030303030276E-2</v>
      </c>
    </row>
    <row r="65" spans="1:4" ht="15" x14ac:dyDescent="0.2">
      <c r="A65" s="13" t="s">
        <v>14</v>
      </c>
      <c r="B65" s="9">
        <f>IF(ISERROR(College!N98/College!F98),"n/a",College!N98/College!F98)</f>
        <v>0.63636363636363635</v>
      </c>
      <c r="C65" s="9">
        <f>IF(ISERROR(College!O98/College!G98),"n/a",College!O98/College!G98)</f>
        <v>0.55555555555555558</v>
      </c>
      <c r="D65" s="11">
        <f>IF(ISERROR(B65-C65),"n/a",B65-C65)</f>
        <v>8.0808080808080773E-2</v>
      </c>
    </row>
    <row r="66" spans="1:4" ht="15" x14ac:dyDescent="0.2">
      <c r="A66" s="13" t="s">
        <v>15</v>
      </c>
      <c r="B66" s="9">
        <f>IF(ISERROR(College!N98/College!J98),"n/a",College!N98/College!J98)</f>
        <v>1</v>
      </c>
      <c r="C66" s="9">
        <f>IF(ISERROR(College!O98/College!K98),"n/a",College!O98/College!K98)</f>
        <v>0.83333333333333337</v>
      </c>
      <c r="D66" s="11">
        <f>IF(ISERROR(B66-C66),"n/a",B66-C66)</f>
        <v>0.16666666666666663</v>
      </c>
    </row>
    <row r="67" spans="1:4" ht="15.75" thickBot="1" x14ac:dyDescent="0.25">
      <c r="A67" s="14" t="s">
        <v>16</v>
      </c>
      <c r="B67" s="10">
        <f>IF(ISERROR(College!R98/College!N98), "n/a",College!R98/College!N98)</f>
        <v>0.8571428571428571</v>
      </c>
      <c r="C67" s="10">
        <f>IF(ISERROR(College!S98/College!O98), "n/a",College!S98/College!O98)</f>
        <v>0.8</v>
      </c>
      <c r="D67" s="12">
        <f>IF(ISERROR(B67-C67),"n/a",B67-C67)</f>
        <v>5.7142857142857051E-2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1/5/2024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2024-01-05T23:49:58Z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