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0" documentId="8_{FD5D1F2E-BBF3-4B43-8D06-438E92159F25}" xr6:coauthVersionLast="47" xr6:coauthVersionMax="47" xr10:uidLastSave="{43B163DD-9F25-4D3B-BE99-EAFA0106435A}"/>
  <bookViews>
    <workbookView xWindow="29295" yWindow="480" windowWidth="28305" windowHeight="157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67" i="3" l="1"/>
  <c r="C126" i="1"/>
  <c r="B67" i="3"/>
  <c r="B126" i="1"/>
  <c r="C40" i="15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S26" i="6"/>
  <c r="R26" i="6"/>
  <c r="T27" i="6"/>
  <c r="U27" i="6" s="1"/>
  <c r="C42" i="6"/>
  <c r="N26" i="6"/>
  <c r="O10" i="6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D67" i="3" l="1"/>
  <c r="G9" i="6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<sst xmlns="http://schemas.openxmlformats.org/spreadsheetml/2006/main" count="945" uniqueCount="85">
  <si>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</si>
  <si>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</si>
  <si>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</si>
  <si>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</si>
  <si>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</si>
  <si>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</si>
  <si>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</si>
  <si>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</si>
  <si>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</si>
  <si>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</si>
  <si>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</si>
  <si>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</si>
  <si>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</si>
  <si>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</si>
  <si>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</si>
  <si>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</si>
  <si>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</si>
  <si>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</si>
  <si>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</si>
  <si>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</si>
  <si>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</si>
  <si>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</si>
  <si>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</si>
  <si>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</si>
  <si>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</si>
  <si>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</si>
  <si>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</si>
  <si>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</si>
  <si>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</si>
  <si>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</si>
  <si>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</si>
  <si>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</si>
  <si>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</si>
  <si>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</si>
  <si>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</si>
  <si>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</si>
  <si>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</si>
  <si>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</si>
  <si>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</si>
  <si>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</si>
  <si>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</si>
  <si>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</si>
  <si>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</si>
  <si>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</si>
  <si>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</si>
  <si>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</si>
  <si>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</si>
  <si>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</si>
  <si>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</si>
  <si>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</si>
  <si>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</si>
  <si>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</si>
  <si>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</si>
  <si>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</si>
  <si>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</si>
  <si>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</si>
  <si>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</si>
  <si>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</si>
  <si>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</si>
  <si>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</si>
  <si>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</si>
  <si>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</si>
  <si>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</si>
  <si>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</si>
  <si>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</si>
  <si>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</si>
  <si>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</si>
  <si>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</si>
  <si>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</si>
  <si>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</si>
  <si>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</si>
  <si>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</si>
  <si>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</si>
  <si>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</si>
  <si>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</si>
  <si>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</si>
  <si>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</si>
  <si>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</si>
  <si>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</si>
  <si>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 Enrollment Target = 350</t>
  </si>
  <si>
    <t>Winter 2024</t>
  </si>
  <si>
    <t>Winter 2023</t>
  </si>
  <si>
    <t>as of Friday, November 10, 2023</t>
  </si>
  <si>
    <t>as of 11/10/23</t>
  </si>
  <si>
    <t>as of 11/10/22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</si>
</sst>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80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16</v>
      </c>
      <c r="C9" s="71">
        <f>(C10+C14+C12)</f>
        <v>11</v>
      </c>
      <c r="D9" s="71">
        <f>IF(ISERROR(B9-C9),"n/a",B9-C9)</f>
        <v>5</v>
      </c>
      <c r="E9" s="142">
        <f>IF(ISERROR(D9/C9),"n/a",(D9/C9))</f>
        <v>0.45454545454545453</v>
      </c>
    </row>
    <row r="10" spans="1:7" x14ac:dyDescent="0.2">
      <c r="A10" s="143" t="s">
        <v>30</v>
      </c>
      <c r="B10" s="191">
        <f>SUM(B11:B11)</f>
        <v>8</v>
      </c>
      <c r="C10" s="191">
        <f>SUM(C11:C11)</f>
        <v>7</v>
      </c>
      <c r="D10" s="7">
        <f t="shared" ref="D10:D16" si="0">IF(ISERROR(B10-C10),"n/a",B10-C10)</f>
        <v>1</v>
      </c>
      <c r="E10" s="144">
        <f t="shared" ref="E10:E16" si="1">IF(ISERROR(D10/C10),"n/a",(D10/C10))</f>
        <v>0.14285714285714285</v>
      </c>
    </row>
    <row r="11" spans="1:7" x14ac:dyDescent="0.2">
      <c r="A11" s="145" t="s">
        <v>31</v>
      </c>
      <c r="B11" s="260">
        <v>8</v>
      </c>
      <c r="C11" s="260">
        <v>7</v>
      </c>
      <c r="D11" s="261">
        <f t="shared" ref="D11" si="2">IF(ISERROR(B11-C11),"n/a",B11-C11)</f>
        <v>1</v>
      </c>
      <c r="E11" s="262">
        <f t="shared" ref="E11" si="3">IF(ISERROR(D11/C11),"n/a",(D11/C11))</f>
        <v>0.14285714285714285</v>
      </c>
    </row>
    <row r="12" spans="1:7" x14ac:dyDescent="0.2">
      <c r="A12" s="143" t="s">
        <v>29</v>
      </c>
      <c r="B12" s="7">
        <f>B13</f>
        <v>7</v>
      </c>
      <c r="C12" s="191">
        <f>C13</f>
        <v>4</v>
      </c>
      <c r="D12" s="7">
        <f>IF(ISERROR(B12-C12),"n/a",B12-C12)</f>
        <v>3</v>
      </c>
      <c r="E12" s="144">
        <f>IF(ISERROR(D12/C12),"n/a",(D12/C12))</f>
        <v>0.75</v>
      </c>
    </row>
    <row r="13" spans="1:7" x14ac:dyDescent="0.2">
      <c r="A13" s="145" t="s">
        <v>31</v>
      </c>
      <c r="B13" s="192">
        <v>7</v>
      </c>
      <c r="C13" s="192">
        <v>4</v>
      </c>
      <c r="D13" s="6">
        <f>IF(ISERROR(B13-C13),"n/a",B13-C13)</f>
        <v>3</v>
      </c>
      <c r="E13" s="146">
        <f>IF(ISERROR(D13/C13),"n/a",(D13/C13))</f>
        <v>0.75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849</v>
      </c>
      <c r="C16" s="71">
        <f>(C17+C23+C20)</f>
        <v>915</v>
      </c>
      <c r="D16" s="71">
        <f t="shared" si="0"/>
        <v>-66</v>
      </c>
      <c r="E16" s="142">
        <f t="shared" si="1"/>
        <v>-7.2131147540983612E-2</v>
      </c>
    </row>
    <row r="17" spans="1:5" x14ac:dyDescent="0.2">
      <c r="A17" s="143" t="s">
        <v>30</v>
      </c>
      <c r="B17" s="191">
        <f>SUM(B18:B19)</f>
        <v>780</v>
      </c>
      <c r="C17" s="191">
        <f>SUM(C18:C19)</f>
        <v>821</v>
      </c>
      <c r="D17" s="7">
        <f t="shared" ref="D17:D23" si="4">IF(ISERROR(B17-C17),"n/a",B17-C17)</f>
        <v>-41</v>
      </c>
      <c r="E17" s="144">
        <f t="shared" ref="E17:E24" si="5">IF(ISERROR(D17/C17),"n/a",(D17/C17))</f>
        <v>-4.9939098660170524E-2</v>
      </c>
    </row>
    <row r="18" spans="1:5" x14ac:dyDescent="0.2">
      <c r="A18" s="145" t="s">
        <v>31</v>
      </c>
      <c r="B18" s="260">
        <v>780</v>
      </c>
      <c r="C18" s="261">
        <v>821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x14ac:dyDescent="0.2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41</v>
      </c>
      <c r="D23" s="7">
        <f t="shared" si="4"/>
        <v>-18</v>
      </c>
      <c r="E23" s="144">
        <f t="shared" si="5"/>
        <v>-0.43902439024390244</v>
      </c>
    </row>
    <row r="24" spans="1:5" x14ac:dyDescent="0.2">
      <c r="A24" s="145" t="s">
        <v>31</v>
      </c>
      <c r="B24" s="192">
        <v>23</v>
      </c>
      <c r="C24" s="192">
        <v>41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865</v>
      </c>
      <c r="C25" s="71">
        <f>(C9+C16)</f>
        <v>926</v>
      </c>
      <c r="D25" s="71">
        <f>IF(ISERROR(B25-C25),"n/a",B25-C25)</f>
        <v>-61</v>
      </c>
      <c r="E25" s="142">
        <f>IF(ISERROR(D25/C25),"n/a",(D25/C25))</f>
        <v>-6.5874730021598271E-2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1</v>
      </c>
      <c r="D35" s="71">
        <f t="shared" si="6"/>
        <v>-1</v>
      </c>
      <c r="E35" s="142">
        <f t="shared" si="7"/>
        <v>-1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1</v>
      </c>
      <c r="D42" s="7">
        <f t="shared" si="6"/>
        <v>-1</v>
      </c>
      <c r="E42" s="144">
        <f t="shared" si="7"/>
        <v>-1</v>
      </c>
    </row>
    <row r="43" spans="1:5" x14ac:dyDescent="0.2">
      <c r="A43" s="145" t="s">
        <v>31</v>
      </c>
      <c r="B43" s="192">
        <v>0</v>
      </c>
      <c r="C43" s="192">
        <v>1</v>
      </c>
      <c r="D43" s="6">
        <f t="shared" si="6"/>
        <v>-1</v>
      </c>
      <c r="E43" s="146">
        <f t="shared" si="7"/>
        <v>-1</v>
      </c>
    </row>
    <row r="44" spans="1:5" x14ac:dyDescent="0.2">
      <c r="A44" s="147" t="s">
        <v>5</v>
      </c>
      <c r="B44" s="71">
        <f>(B28+B35)</f>
        <v>0</v>
      </c>
      <c r="C44" s="71">
        <f>(C28+C35)</f>
        <v>1</v>
      </c>
      <c r="D44" s="71">
        <f t="shared" si="6"/>
        <v>-1</v>
      </c>
      <c r="E44" s="142">
        <f t="shared" si="7"/>
        <v>-1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16</v>
      </c>
      <c r="C47" s="71">
        <f>(C48+C52+C50)</f>
        <v>11</v>
      </c>
      <c r="D47" s="71">
        <f t="shared" ref="D47:D53" si="10">IF(ISERROR(B47-C47),"n/a",B47-C47)</f>
        <v>5</v>
      </c>
      <c r="E47" s="142">
        <f t="shared" ref="E47:E53" si="11">IF(ISERROR(D47/C47),"n/a",(D47/C47))</f>
        <v>0.45454545454545453</v>
      </c>
    </row>
    <row r="48" spans="1:5" x14ac:dyDescent="0.2">
      <c r="A48" s="143" t="s">
        <v>30</v>
      </c>
      <c r="B48" s="191">
        <f>SUM(B49:B49)</f>
        <v>8</v>
      </c>
      <c r="C48" s="191">
        <f>SUM(C49:C49)</f>
        <v>7</v>
      </c>
      <c r="D48" s="7">
        <f t="shared" si="10"/>
        <v>1</v>
      </c>
      <c r="E48" s="144">
        <f t="shared" si="11"/>
        <v>0.14285714285714285</v>
      </c>
    </row>
    <row r="49" spans="1:5" x14ac:dyDescent="0.2">
      <c r="A49" s="145" t="s">
        <v>31</v>
      </c>
      <c r="B49" s="260">
        <v>8</v>
      </c>
      <c r="C49" s="260">
        <v>7</v>
      </c>
      <c r="D49" s="261">
        <f t="shared" ref="D49" si="12">IF(ISERROR(B49-C49),"n/a",B49-C49)</f>
        <v>1</v>
      </c>
      <c r="E49" s="262">
        <f t="shared" ref="E49" si="13">IF(ISERROR(D49/C49),"n/a",(D49/C49))</f>
        <v>0.14285714285714285</v>
      </c>
    </row>
    <row r="50" spans="1:5" x14ac:dyDescent="0.2">
      <c r="A50" s="143" t="s">
        <v>29</v>
      </c>
      <c r="B50" s="7">
        <f>B51</f>
        <v>7</v>
      </c>
      <c r="C50" s="7">
        <f>C51</f>
        <v>4</v>
      </c>
      <c r="D50" s="7">
        <f>IF(ISERROR(B50-C50),"n/a",B50-C50)</f>
        <v>3</v>
      </c>
      <c r="E50" s="144">
        <f>IF(ISERROR(D50/C50),"n/a",(D50/C50))</f>
        <v>0.75</v>
      </c>
    </row>
    <row r="51" spans="1:5" x14ac:dyDescent="0.2">
      <c r="A51" s="145" t="s">
        <v>31</v>
      </c>
      <c r="B51" s="192">
        <v>7</v>
      </c>
      <c r="C51" s="192">
        <v>4</v>
      </c>
      <c r="D51" s="6">
        <f>IF(ISERROR(B51-C51),"n/a",B51-C51)</f>
        <v>3</v>
      </c>
      <c r="E51" s="146">
        <f>IF(ISERROR(D51/C51),"n/a",(D51/C51))</f>
        <v>0.75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487</v>
      </c>
      <c r="C54" s="71">
        <f>(C55+C61+C58)</f>
        <v>481</v>
      </c>
      <c r="D54" s="71">
        <f t="shared" ref="D54:D63" si="14">IF(ISERROR(B54-C54),"n/a",B54-C54)</f>
        <v>6</v>
      </c>
      <c r="E54" s="142">
        <f t="shared" ref="E54:E63" si="15">IF(ISERROR(D54/C54),"n/a",(D54/C54))</f>
        <v>1.2474012474012475E-2</v>
      </c>
    </row>
    <row r="55" spans="1:5" x14ac:dyDescent="0.2">
      <c r="A55" s="143" t="s">
        <v>30</v>
      </c>
      <c r="B55" s="191">
        <f>SUM(B56:B57)</f>
        <v>457</v>
      </c>
      <c r="C55" s="191">
        <f>SUM(C56:C57)</f>
        <v>441</v>
      </c>
      <c r="D55" s="7">
        <f t="shared" si="14"/>
        <v>16</v>
      </c>
      <c r="E55" s="144">
        <f t="shared" si="15"/>
        <v>3.6281179138321996E-2</v>
      </c>
    </row>
    <row r="56" spans="1:5" x14ac:dyDescent="0.2">
      <c r="A56" s="145" t="s">
        <v>31</v>
      </c>
      <c r="B56" s="260">
        <v>457</v>
      </c>
      <c r="C56" s="260">
        <v>441</v>
      </c>
      <c r="D56" s="261">
        <f t="shared" si="14"/>
        <v>16</v>
      </c>
      <c r="E56" s="262">
        <f t="shared" si="15"/>
        <v>3.6281179138321996E-2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26</v>
      </c>
      <c r="C58" s="7">
        <f>C59+C60</f>
        <v>33</v>
      </c>
      <c r="D58" s="7">
        <f>IF(ISERROR(B58-C58),"n/a",B58-C58)</f>
        <v>-7</v>
      </c>
      <c r="E58" s="144">
        <f>IF(ISERROR(D58/C58),"n/a",(D58/C58))</f>
        <v>-0.21212121212121213</v>
      </c>
    </row>
    <row r="59" spans="1:5" s="2" customFormat="1" x14ac:dyDescent="0.2">
      <c r="A59" s="145" t="s">
        <v>31</v>
      </c>
      <c r="B59" s="192">
        <v>26</v>
      </c>
      <c r="C59" s="192">
        <v>33</v>
      </c>
      <c r="D59" s="6">
        <f>IF(ISERROR(B59-C59),"n/a",B59-C59)</f>
        <v>-7</v>
      </c>
      <c r="E59" s="146">
        <f>IF(ISERROR(D59/C59),"n/a",(D59/C59))</f>
        <v>-0.21212121212121213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</v>
      </c>
      <c r="C61" s="7">
        <f>C62</f>
        <v>7</v>
      </c>
      <c r="D61" s="7">
        <f t="shared" si="14"/>
        <v>-3</v>
      </c>
      <c r="E61" s="144">
        <f t="shared" si="15"/>
        <v>-0.42857142857142855</v>
      </c>
    </row>
    <row r="62" spans="1:5" s="2" customFormat="1" x14ac:dyDescent="0.2">
      <c r="A62" s="145" t="s">
        <v>31</v>
      </c>
      <c r="B62" s="192">
        <v>4</v>
      </c>
      <c r="C62" s="192">
        <v>7</v>
      </c>
      <c r="D62" s="6">
        <f t="shared" si="14"/>
        <v>-3</v>
      </c>
      <c r="E62" s="146">
        <f t="shared" si="15"/>
        <v>-0.42857142857142855</v>
      </c>
    </row>
    <row r="63" spans="1:5" ht="15.75" customHeight="1" x14ac:dyDescent="0.2">
      <c r="A63" s="147" t="s">
        <v>5</v>
      </c>
      <c r="B63" s="71">
        <f>(B47+B54)</f>
        <v>503</v>
      </c>
      <c r="C63" s="71">
        <f>(C47+C54)</f>
        <v>492</v>
      </c>
      <c r="D63" s="71">
        <f t="shared" si="14"/>
        <v>11</v>
      </c>
      <c r="E63" s="142">
        <f t="shared" si="15"/>
        <v>2.2357723577235773E-2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15</v>
      </c>
      <c r="C66" s="71">
        <f>(C67+C71+C69)</f>
        <v>11</v>
      </c>
      <c r="D66" s="71">
        <f t="shared" ref="D66:D82" si="16">IF(ISERROR(B66-C66),"n/a",B66-C66)</f>
        <v>4</v>
      </c>
      <c r="E66" s="142">
        <f t="shared" ref="E66:E82" si="17">IF(ISERROR(D66/C66),"n/a",(D66/C66))</f>
        <v>0.36363636363636365</v>
      </c>
    </row>
    <row r="67" spans="1:5" ht="14.25" customHeight="1" x14ac:dyDescent="0.2">
      <c r="A67" s="143" t="s">
        <v>30</v>
      </c>
      <c r="B67" s="191">
        <f>SUM(B68:B68)</f>
        <v>7</v>
      </c>
      <c r="C67" s="191">
        <f>SUM(C68:C68)</f>
        <v>7</v>
      </c>
      <c r="D67" s="7">
        <f t="shared" si="16"/>
        <v>0</v>
      </c>
      <c r="E67" s="144">
        <f t="shared" si="17"/>
        <v>0</v>
      </c>
    </row>
    <row r="68" spans="1:5" ht="14.25" customHeight="1" x14ac:dyDescent="0.2">
      <c r="A68" s="145" t="s">
        <v>31</v>
      </c>
      <c r="B68" s="260">
        <v>7</v>
      </c>
      <c r="C68" s="260">
        <v>7</v>
      </c>
      <c r="D68" s="261">
        <f t="shared" ref="D68" si="18">IF(ISERROR(B68-C68),"n/a",B68-C68)</f>
        <v>0</v>
      </c>
      <c r="E68" s="262">
        <f t="shared" ref="E68" si="19">IF(ISERROR(D68/C68),"n/a",(D68/C68))</f>
        <v>0</v>
      </c>
    </row>
    <row r="69" spans="1:5" ht="14.25" customHeight="1" x14ac:dyDescent="0.2">
      <c r="A69" s="143" t="s">
        <v>29</v>
      </c>
      <c r="B69" s="7">
        <f>B70</f>
        <v>7</v>
      </c>
      <c r="C69" s="7">
        <f>C70</f>
        <v>4</v>
      </c>
      <c r="D69" s="7">
        <f>IF(ISERROR(B69-C69),"n/a",B69-C69)</f>
        <v>3</v>
      </c>
      <c r="E69" s="144">
        <f>IF(ISERROR(D69/C69),"n/a",(D69/C69))</f>
        <v>0.75</v>
      </c>
    </row>
    <row r="70" spans="1:5" ht="14.25" customHeight="1" x14ac:dyDescent="0.2">
      <c r="A70" s="145" t="s">
        <v>31</v>
      </c>
      <c r="B70" s="192">
        <v>7</v>
      </c>
      <c r="C70" s="192">
        <v>4</v>
      </c>
      <c r="D70" s="6">
        <f>IF(ISERROR(B70-C70),"n/a",B70-C70)</f>
        <v>3</v>
      </c>
      <c r="E70" s="146">
        <f>IF(ISERROR(D70/C70),"n/a",(D70/C70))</f>
        <v>0.75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347</v>
      </c>
      <c r="C73" s="71">
        <f>(C74+C80+C77)</f>
        <v>346</v>
      </c>
      <c r="D73" s="71">
        <f t="shared" si="16"/>
        <v>1</v>
      </c>
      <c r="E73" s="142">
        <f t="shared" si="17"/>
        <v>2.8901734104046241E-3</v>
      </c>
    </row>
    <row r="74" spans="1:5" x14ac:dyDescent="0.2">
      <c r="A74" s="143" t="s">
        <v>30</v>
      </c>
      <c r="B74" s="191">
        <f>SUM(B75:B76)</f>
        <v>325</v>
      </c>
      <c r="C74" s="191">
        <f>SUM(C75:C76)</f>
        <v>318</v>
      </c>
      <c r="D74" s="7">
        <f t="shared" si="16"/>
        <v>7</v>
      </c>
      <c r="E74" s="144">
        <f t="shared" si="17"/>
        <v>2.20125786163522E-2</v>
      </c>
    </row>
    <row r="75" spans="1:5" x14ac:dyDescent="0.2">
      <c r="A75" s="145" t="s">
        <v>31</v>
      </c>
      <c r="B75" s="260">
        <v>325</v>
      </c>
      <c r="C75" s="260">
        <v>318</v>
      </c>
      <c r="D75" s="261">
        <f t="shared" si="16"/>
        <v>7</v>
      </c>
      <c r="E75" s="262">
        <f t="shared" si="17"/>
        <v>2.20125786163522E-2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21</v>
      </c>
      <c r="C77" s="7">
        <f>C78+C79</f>
        <v>27</v>
      </c>
      <c r="D77" s="7">
        <f>IF(ISERROR(B77-C77),"n/a",B77-C77)</f>
        <v>-6</v>
      </c>
      <c r="E77" s="144">
        <f>IF(ISERROR(D77/C77),"n/a",(D77/C77))</f>
        <v>-0.22222222222222221</v>
      </c>
    </row>
    <row r="78" spans="1:5" ht="12" customHeight="1" x14ac:dyDescent="0.2">
      <c r="A78" s="145" t="s">
        <v>31</v>
      </c>
      <c r="B78" s="192">
        <v>21</v>
      </c>
      <c r="C78" s="192">
        <v>27</v>
      </c>
      <c r="D78" s="6">
        <f>IF(ISERROR(B78-C78),"n/a",B78-C78)</f>
        <v>-6</v>
      </c>
      <c r="E78" s="146">
        <f>IF(ISERROR(D78/C78),"n/a",(D78/C78))</f>
        <v>-0.22222222222222221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1</v>
      </c>
      <c r="D80" s="7">
        <f t="shared" si="16"/>
        <v>0</v>
      </c>
      <c r="E80" s="144">
        <f t="shared" si="17"/>
        <v>0</v>
      </c>
    </row>
    <row r="81" spans="1:5" ht="12" customHeight="1" x14ac:dyDescent="0.2">
      <c r="A81" s="145" t="s">
        <v>31</v>
      </c>
      <c r="B81" s="192">
        <v>1</v>
      </c>
      <c r="C81" s="192">
        <v>1</v>
      </c>
      <c r="D81" s="6">
        <f t="shared" si="16"/>
        <v>0</v>
      </c>
      <c r="E81" s="146">
        <f t="shared" si="17"/>
        <v>0</v>
      </c>
    </row>
    <row r="82" spans="1:5" ht="15.75" customHeight="1" x14ac:dyDescent="0.2">
      <c r="A82" s="147" t="s">
        <v>5</v>
      </c>
      <c r="B82" s="71">
        <f>(B66+B73)</f>
        <v>362</v>
      </c>
      <c r="C82" s="71">
        <f>(C66+C73)</f>
        <v>357</v>
      </c>
      <c r="D82" s="71">
        <f t="shared" si="16"/>
        <v>5</v>
      </c>
      <c r="E82" s="142">
        <f t="shared" si="17"/>
        <v>1.4005602240896359E-2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14</v>
      </c>
      <c r="C85" s="71">
        <f>(C86+C90+C88)</f>
        <v>11</v>
      </c>
      <c r="D85" s="71">
        <f t="shared" ref="D85:D101" si="20">IF(ISERROR(B85-C85),"n/a",B85-C85)</f>
        <v>3</v>
      </c>
      <c r="E85" s="142">
        <f t="shared" ref="E85:E101" si="21">IF(ISERROR(D85/C85),"n/a",(D85/C85))</f>
        <v>0.27272727272727271</v>
      </c>
    </row>
    <row r="86" spans="1:5" ht="14.25" customHeight="1" x14ac:dyDescent="0.2">
      <c r="A86" s="143" t="s">
        <v>30</v>
      </c>
      <c r="B86" s="191">
        <f>SUM(B87:B87)</f>
        <v>6</v>
      </c>
      <c r="C86" s="191">
        <f>SUM(C87:C87)</f>
        <v>7</v>
      </c>
      <c r="D86" s="7">
        <f t="shared" si="20"/>
        <v>-1</v>
      </c>
      <c r="E86" s="144">
        <f t="shared" si="21"/>
        <v>-0.14285714285714285</v>
      </c>
    </row>
    <row r="87" spans="1:5" ht="14.25" customHeight="1" x14ac:dyDescent="0.2">
      <c r="A87" s="145" t="s">
        <v>31</v>
      </c>
      <c r="B87" s="260">
        <v>6</v>
      </c>
      <c r="C87" s="260">
        <v>7</v>
      </c>
      <c r="D87" s="261">
        <f t="shared" ref="D87" si="22">IF(ISERROR(B87-C87),"n/a",B87-C87)</f>
        <v>-1</v>
      </c>
      <c r="E87" s="262">
        <f t="shared" ref="E87" si="23">IF(ISERROR(D87/C87),"n/a",(D87/C87))</f>
        <v>-0.14285714285714285</v>
      </c>
    </row>
    <row r="88" spans="1:5" ht="14.25" customHeight="1" x14ac:dyDescent="0.2">
      <c r="A88" s="143" t="s">
        <v>29</v>
      </c>
      <c r="B88" s="7">
        <f>B89</f>
        <v>7</v>
      </c>
      <c r="C88" s="7">
        <f>C89</f>
        <v>4</v>
      </c>
      <c r="D88" s="7">
        <f>IF(ISERROR(B88-C88),"n/a",B88-C88)</f>
        <v>3</v>
      </c>
      <c r="E88" s="144">
        <f>IF(ISERROR(D88/C88),"n/a",(D88/C88))</f>
        <v>0.75</v>
      </c>
    </row>
    <row r="89" spans="1:5" ht="14.25" customHeight="1" x14ac:dyDescent="0.2">
      <c r="A89" s="145" t="s">
        <v>31</v>
      </c>
      <c r="B89" s="192">
        <v>7</v>
      </c>
      <c r="C89" s="192">
        <v>4</v>
      </c>
      <c r="D89" s="6">
        <f>IF(ISERROR(B89-C89),"n/a",B89-C89)</f>
        <v>3</v>
      </c>
      <c r="E89" s="146">
        <f>IF(ISERROR(D89/C89),"n/a",(D89/C89))</f>
        <v>0.75</v>
      </c>
    </row>
    <row r="90" spans="1:5" ht="14.25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340</v>
      </c>
      <c r="C92" s="71">
        <f>(C93+C99+C96)</f>
        <v>341</v>
      </c>
      <c r="D92" s="71">
        <f t="shared" si="20"/>
        <v>-1</v>
      </c>
      <c r="E92" s="142">
        <f t="shared" si="21"/>
        <v>-2.9325513196480938E-3</v>
      </c>
    </row>
    <row r="93" spans="1:5" x14ac:dyDescent="0.2">
      <c r="A93" s="143" t="s">
        <v>30</v>
      </c>
      <c r="B93" s="7">
        <f>SUM(B94:B95)</f>
        <v>318</v>
      </c>
      <c r="C93" s="7">
        <f>SUM(C94:C95)</f>
        <v>313</v>
      </c>
      <c r="D93" s="7">
        <f t="shared" si="20"/>
        <v>5</v>
      </c>
      <c r="E93" s="144">
        <f t="shared" si="21"/>
        <v>1.5974440894568689E-2</v>
      </c>
    </row>
    <row r="94" spans="1:5" x14ac:dyDescent="0.2">
      <c r="A94" s="145" t="s">
        <v>31</v>
      </c>
      <c r="B94" s="261">
        <v>318</v>
      </c>
      <c r="C94" s="260">
        <v>313</v>
      </c>
      <c r="D94" s="261">
        <f t="shared" si="20"/>
        <v>5</v>
      </c>
      <c r="E94" s="262">
        <f t="shared" si="21"/>
        <v>1.5974440894568689E-2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21</v>
      </c>
      <c r="C96" s="7">
        <f>C97+C98</f>
        <v>27</v>
      </c>
      <c r="D96" s="7">
        <f>IF(ISERROR(B96-C96),"n/a",B96-C96)</f>
        <v>-6</v>
      </c>
      <c r="E96" s="144">
        <f>IF(ISERROR(D96/C96),"n/a",(D96/C96))</f>
        <v>-0.22222222222222221</v>
      </c>
    </row>
    <row r="97" spans="1:5" x14ac:dyDescent="0.2">
      <c r="A97" s="145" t="s">
        <v>31</v>
      </c>
      <c r="B97" s="192">
        <v>21</v>
      </c>
      <c r="C97" s="192">
        <v>27</v>
      </c>
      <c r="D97" s="6">
        <f>IF(ISERROR(B97-C97),"n/a",B97-C97)</f>
        <v>-6</v>
      </c>
      <c r="E97" s="146">
        <f>IF(ISERROR(D97/C97),"n/a",(D97/C97))</f>
        <v>-0.22222222222222221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</v>
      </c>
      <c r="C99" s="7">
        <f>C100</f>
        <v>1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1</v>
      </c>
      <c r="C100" s="192">
        <v>1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354</v>
      </c>
      <c r="C101" s="316">
        <f>(C85+C92)</f>
        <v>352</v>
      </c>
      <c r="D101" s="316">
        <f t="shared" si="20"/>
        <v>2</v>
      </c>
      <c r="E101" s="317">
        <f t="shared" si="21"/>
        <v>5.681818181818182E-3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7</v>
      </c>
      <c r="C104" s="6">
        <v>11</v>
      </c>
      <c r="D104" s="6">
        <f>IF(ISERROR(B104-C104),"n/a",B104-C104)</f>
        <v>-4</v>
      </c>
      <c r="E104" s="158">
        <f>IF(ISERROR(D104/C104),"n/a",(D104/C104))</f>
        <v>-0.36363636363636365</v>
      </c>
    </row>
    <row r="105" spans="1:5" x14ac:dyDescent="0.2">
      <c r="A105" s="159" t="s">
        <v>7</v>
      </c>
      <c r="B105" s="6">
        <v>29</v>
      </c>
      <c r="C105" s="6">
        <v>96</v>
      </c>
      <c r="D105" s="6">
        <f>IF(ISERROR(B105-C105),"n/a",B105-C105)</f>
        <v>-67</v>
      </c>
      <c r="E105" s="158">
        <f>IF(ISERROR(D105/C105),"n/a",(D105/C105))</f>
        <v>-0.69791666666666663</v>
      </c>
    </row>
    <row r="106" spans="1:5" x14ac:dyDescent="0.2">
      <c r="A106" s="160" t="s">
        <v>5</v>
      </c>
      <c r="B106" s="7">
        <f>SUM(B104:B105)</f>
        <v>36</v>
      </c>
      <c r="C106" s="7">
        <f>SUM(C104:C105)</f>
        <v>107</v>
      </c>
      <c r="D106" s="7">
        <f>IF(ISERROR(B106-C106),"n/a",B106-C106)</f>
        <v>-71</v>
      </c>
      <c r="E106" s="161">
        <f>IF(ISERROR(D106/C106),"n/a",(D106/C106))</f>
        <v>-0.66355140186915884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4</v>
      </c>
      <c r="D125" s="6">
        <f t="shared" si="24"/>
        <v>-4</v>
      </c>
      <c r="E125" s="146">
        <f t="shared" si="25"/>
        <v>-1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hidden="1" x14ac:dyDescent="0.2">
      <c r="A150" s="282"/>
    </row>
    <row r="151" spans="1:5" ht="15" x14ac:dyDescent="0.2">
      <c r="A151" s="282"/>
    </row>
    <row r="152" spans="1:5" x14ac:dyDescent="0.2">
      <c r="A152" s="72" t="s">
        <v>79</v>
      </c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  <row r="157" spans="1:5" x14ac:dyDescent="0.2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November 10,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6</v>
      </c>
      <c r="I14" s="318">
        <f t="shared" si="1"/>
        <v>4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7</v>
      </c>
      <c r="C16" s="318">
        <f t="shared" si="1"/>
        <v>4</v>
      </c>
      <c r="D16" s="318">
        <f t="shared" si="1"/>
        <v>7</v>
      </c>
      <c r="E16" s="318">
        <f t="shared" si="1"/>
        <v>4</v>
      </c>
      <c r="F16" s="318">
        <f t="shared" si="1"/>
        <v>7</v>
      </c>
      <c r="G16" s="318">
        <f t="shared" si="1"/>
        <v>4</v>
      </c>
      <c r="H16" s="318">
        <f t="shared" si="1"/>
        <v>7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</v>
      </c>
      <c r="C18" s="318">
        <f t="shared" si="1"/>
        <v>0</v>
      </c>
      <c r="D18" s="318">
        <f t="shared" si="1"/>
        <v>1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15</v>
      </c>
      <c r="C19" s="336">
        <f>SUM(C52,C83,C114,C145,C207)</f>
        <v>11</v>
      </c>
      <c r="D19" s="336">
        <f t="shared" ref="D19:M19" si="2">SUM(D10:D18)</f>
        <v>16</v>
      </c>
      <c r="E19" s="336">
        <f t="shared" si="2"/>
        <v>11</v>
      </c>
      <c r="F19" s="336">
        <f t="shared" si="2"/>
        <v>15</v>
      </c>
      <c r="G19" s="336">
        <f t="shared" si="2"/>
        <v>11</v>
      </c>
      <c r="H19" s="336">
        <f t="shared" si="2"/>
        <v>14</v>
      </c>
      <c r="I19" s="336">
        <f t="shared" si="2"/>
        <v>11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24</v>
      </c>
      <c r="F24" s="318">
        <f t="shared" si="3"/>
        <v>21</v>
      </c>
      <c r="G24" s="318">
        <f t="shared" si="3"/>
        <v>15</v>
      </c>
      <c r="H24" s="318">
        <f t="shared" si="3"/>
        <v>21</v>
      </c>
      <c r="I24" s="318">
        <f t="shared" si="3"/>
        <v>14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68</v>
      </c>
      <c r="E26" s="318">
        <f t="shared" si="5"/>
        <v>94</v>
      </c>
      <c r="F26" s="318">
        <f t="shared" si="5"/>
        <v>46</v>
      </c>
      <c r="G26" s="318">
        <f t="shared" si="5"/>
        <v>71</v>
      </c>
      <c r="H26" s="318">
        <f t="shared" si="5"/>
        <v>45</v>
      </c>
      <c r="I26" s="318">
        <f t="shared" si="5"/>
        <v>70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362</v>
      </c>
      <c r="C28" s="318">
        <f t="shared" si="7"/>
        <v>375</v>
      </c>
      <c r="D28" s="318">
        <f t="shared" si="7"/>
        <v>239</v>
      </c>
      <c r="E28" s="318">
        <f t="shared" si="7"/>
        <v>207</v>
      </c>
      <c r="F28" s="318">
        <f t="shared" si="7"/>
        <v>175</v>
      </c>
      <c r="G28" s="318">
        <f t="shared" si="7"/>
        <v>148</v>
      </c>
      <c r="H28" s="318">
        <f t="shared" si="7"/>
        <v>170</v>
      </c>
      <c r="I28" s="318">
        <f t="shared" si="7"/>
        <v>146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21</v>
      </c>
      <c r="E29" s="318">
        <f t="shared" si="8"/>
        <v>24</v>
      </c>
      <c r="F29" s="318">
        <f t="shared" si="8"/>
        <v>11</v>
      </c>
      <c r="G29" s="318">
        <f t="shared" si="8"/>
        <v>21</v>
      </c>
      <c r="H29" s="318">
        <f t="shared" si="8"/>
        <v>11</v>
      </c>
      <c r="I29" s="318">
        <f t="shared" si="8"/>
        <v>20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27</v>
      </c>
      <c r="E30" s="318">
        <f t="shared" si="9"/>
        <v>34</v>
      </c>
      <c r="F30" s="318">
        <f t="shared" si="9"/>
        <v>21</v>
      </c>
      <c r="G30" s="318">
        <f t="shared" si="9"/>
        <v>27</v>
      </c>
      <c r="H30" s="318">
        <f t="shared" si="9"/>
        <v>21</v>
      </c>
      <c r="I30" s="318">
        <f t="shared" si="9"/>
        <v>27</v>
      </c>
      <c r="J30" s="318">
        <f t="shared" si="9"/>
        <v>5</v>
      </c>
      <c r="K30" s="318">
        <f t="shared" si="9"/>
        <v>6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4</v>
      </c>
      <c r="H31" s="318">
        <f t="shared" si="10"/>
        <v>2</v>
      </c>
      <c r="I31" s="318">
        <f t="shared" si="10"/>
        <v>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177</v>
      </c>
      <c r="C32" s="318">
        <f t="shared" si="11"/>
        <v>182</v>
      </c>
      <c r="D32" s="318">
        <f t="shared" si="11"/>
        <v>102</v>
      </c>
      <c r="E32" s="318">
        <f t="shared" si="11"/>
        <v>91</v>
      </c>
      <c r="F32" s="318">
        <f t="shared" si="11"/>
        <v>69</v>
      </c>
      <c r="G32" s="318">
        <f t="shared" si="11"/>
        <v>60</v>
      </c>
      <c r="H32" s="318">
        <f t="shared" si="11"/>
        <v>68</v>
      </c>
      <c r="I32" s="318">
        <f t="shared" si="11"/>
        <v>60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849</v>
      </c>
      <c r="C33" s="336">
        <f t="shared" ref="C33:M33" si="12">SUM(C24:C32)</f>
        <v>915</v>
      </c>
      <c r="D33" s="336">
        <f t="shared" si="12"/>
        <v>487</v>
      </c>
      <c r="E33" s="336">
        <f t="shared" si="12"/>
        <v>481</v>
      </c>
      <c r="F33" s="336">
        <f t="shared" si="12"/>
        <v>347</v>
      </c>
      <c r="G33" s="336">
        <f t="shared" si="12"/>
        <v>346</v>
      </c>
      <c r="H33" s="336">
        <f t="shared" si="12"/>
        <v>340</v>
      </c>
      <c r="I33" s="336">
        <f t="shared" si="12"/>
        <v>341</v>
      </c>
      <c r="J33" s="336">
        <f t="shared" si="12"/>
        <v>5</v>
      </c>
      <c r="K33" s="336">
        <f t="shared" si="12"/>
        <v>6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864</v>
      </c>
      <c r="C35" s="334">
        <f t="shared" si="13"/>
        <v>926</v>
      </c>
      <c r="D35" s="334">
        <f t="shared" si="13"/>
        <v>503</v>
      </c>
      <c r="E35" s="334">
        <f t="shared" si="13"/>
        <v>492</v>
      </c>
      <c r="F35" s="334">
        <f t="shared" si="13"/>
        <v>362</v>
      </c>
      <c r="G35" s="334">
        <f t="shared" si="13"/>
        <v>357</v>
      </c>
      <c r="H35" s="334">
        <f t="shared" si="13"/>
        <v>354</v>
      </c>
      <c r="I35" s="334">
        <f t="shared" si="13"/>
        <v>352</v>
      </c>
      <c r="J35" s="334">
        <f t="shared" si="13"/>
        <v>5</v>
      </c>
      <c r="K35" s="334">
        <f t="shared" si="13"/>
        <v>6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4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6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6</v>
      </c>
      <c r="I59" s="318">
        <v>12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8</v>
      </c>
      <c r="H61" s="318">
        <v>15</v>
      </c>
      <c r="I61" s="318">
        <v>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9</v>
      </c>
      <c r="C63" s="318">
        <v>11</v>
      </c>
      <c r="D63" s="318">
        <v>5</v>
      </c>
      <c r="E63" s="318">
        <v>6</v>
      </c>
      <c r="F63" s="318">
        <v>4</v>
      </c>
      <c r="G63" s="318">
        <v>4</v>
      </c>
      <c r="H63" s="318">
        <v>4</v>
      </c>
      <c r="I63" s="318">
        <v>4</v>
      </c>
      <c r="J63" s="318">
        <v>3</v>
      </c>
      <c r="K63" s="318">
        <v>2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9</v>
      </c>
      <c r="F65" s="318">
        <v>5</v>
      </c>
      <c r="G65" s="318">
        <v>8</v>
      </c>
      <c r="H65" s="318">
        <v>5</v>
      </c>
      <c r="I65" s="318">
        <v>8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41</v>
      </c>
      <c r="E66" s="330">
        <f t="shared" si="15"/>
        <v>43</v>
      </c>
      <c r="F66" s="330">
        <f t="shared" si="15"/>
        <v>32</v>
      </c>
      <c r="G66" s="330">
        <f t="shared" si="15"/>
        <v>33</v>
      </c>
      <c r="H66" s="330">
        <f t="shared" si="15"/>
        <v>32</v>
      </c>
      <c r="I66" s="330">
        <f t="shared" si="15"/>
        <v>33</v>
      </c>
      <c r="J66" s="330">
        <f t="shared" si="15"/>
        <v>3</v>
      </c>
      <c r="K66" s="330">
        <f t="shared" si="15"/>
        <v>2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47</v>
      </c>
      <c r="E67" s="332">
        <f t="shared" si="16"/>
        <v>44</v>
      </c>
      <c r="F67" s="332">
        <f t="shared" si="16"/>
        <v>38</v>
      </c>
      <c r="G67" s="332">
        <f t="shared" si="16"/>
        <v>34</v>
      </c>
      <c r="H67" s="332">
        <f t="shared" si="16"/>
        <v>38</v>
      </c>
      <c r="I67" s="332">
        <f t="shared" si="16"/>
        <v>34</v>
      </c>
      <c r="J67" s="332">
        <f t="shared" si="16"/>
        <v>3</v>
      </c>
      <c r="K67" s="332">
        <f t="shared" si="16"/>
        <v>2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2</v>
      </c>
      <c r="I78" s="318">
        <v>1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2</v>
      </c>
      <c r="C80" s="318">
        <v>4</v>
      </c>
      <c r="D80" s="318">
        <v>2</v>
      </c>
      <c r="E80" s="318">
        <v>4</v>
      </c>
      <c r="F80" s="318">
        <v>2</v>
      </c>
      <c r="G80" s="318">
        <v>4</v>
      </c>
      <c r="H80" s="318">
        <v>2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1</v>
      </c>
      <c r="C82" s="318">
        <v>0</v>
      </c>
      <c r="D82" s="318">
        <v>1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5</v>
      </c>
      <c r="C83" s="321">
        <f t="shared" ref="C83:M83" si="17">SUM(C74:C82)</f>
        <v>6</v>
      </c>
      <c r="D83" s="321">
        <f t="shared" si="17"/>
        <v>5</v>
      </c>
      <c r="E83" s="321">
        <f t="shared" si="17"/>
        <v>6</v>
      </c>
      <c r="F83" s="321">
        <f t="shared" si="17"/>
        <v>4</v>
      </c>
      <c r="G83" s="321">
        <f t="shared" si="17"/>
        <v>6</v>
      </c>
      <c r="H83" s="321">
        <f t="shared" si="17"/>
        <v>4</v>
      </c>
      <c r="I83" s="321">
        <f t="shared" si="17"/>
        <v>6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8</v>
      </c>
      <c r="E88" s="318">
        <v>15</v>
      </c>
      <c r="F88" s="318">
        <v>7</v>
      </c>
      <c r="G88" s="318">
        <v>10</v>
      </c>
      <c r="H88" s="318">
        <v>7</v>
      </c>
      <c r="I88" s="318">
        <v>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32</v>
      </c>
      <c r="F90" s="318">
        <v>11</v>
      </c>
      <c r="G90" s="318">
        <v>18</v>
      </c>
      <c r="H90" s="318">
        <v>11</v>
      </c>
      <c r="I90" s="318">
        <v>17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143</v>
      </c>
      <c r="D92" s="318">
        <v>97</v>
      </c>
      <c r="E92" s="318">
        <v>107</v>
      </c>
      <c r="F92" s="318">
        <v>57</v>
      </c>
      <c r="G92" s="318">
        <v>70</v>
      </c>
      <c r="H92" s="318">
        <v>54</v>
      </c>
      <c r="I92" s="318">
        <v>68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16</v>
      </c>
      <c r="E93" s="318">
        <v>13</v>
      </c>
      <c r="F93" s="318">
        <v>8</v>
      </c>
      <c r="G93" s="318">
        <v>10</v>
      </c>
      <c r="H93" s="318">
        <v>8</v>
      </c>
      <c r="I93" s="318">
        <v>10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17</v>
      </c>
      <c r="C94" s="318">
        <v>22</v>
      </c>
      <c r="D94" s="318">
        <v>20</v>
      </c>
      <c r="E94" s="318">
        <v>17</v>
      </c>
      <c r="F94" s="318">
        <v>16</v>
      </c>
      <c r="G94" s="318">
        <v>14</v>
      </c>
      <c r="H94" s="318">
        <v>16</v>
      </c>
      <c r="I94" s="318">
        <v>14</v>
      </c>
      <c r="J94" s="318">
        <v>1</v>
      </c>
      <c r="K94" s="318">
        <v>3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57</v>
      </c>
      <c r="E96" s="318">
        <v>44</v>
      </c>
      <c r="F96" s="318">
        <v>36</v>
      </c>
      <c r="G96" s="318">
        <v>26</v>
      </c>
      <c r="H96" s="318">
        <v>35</v>
      </c>
      <c r="I96" s="318">
        <v>26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293</v>
      </c>
      <c r="C97" s="321">
        <f t="shared" ref="C97:M97" si="18">SUM(C88:C96)</f>
        <v>333</v>
      </c>
      <c r="D97" s="321">
        <f t="shared" si="18"/>
        <v>219</v>
      </c>
      <c r="E97" s="321">
        <f t="shared" si="18"/>
        <v>232</v>
      </c>
      <c r="F97" s="321">
        <f t="shared" si="18"/>
        <v>137</v>
      </c>
      <c r="G97" s="321">
        <f t="shared" si="18"/>
        <v>150</v>
      </c>
      <c r="H97" s="321">
        <f t="shared" si="18"/>
        <v>133</v>
      </c>
      <c r="I97" s="321">
        <f t="shared" si="18"/>
        <v>146</v>
      </c>
      <c r="J97" s="321">
        <f t="shared" si="18"/>
        <v>1</v>
      </c>
      <c r="K97" s="321">
        <f t="shared" si="18"/>
        <v>3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298</v>
      </c>
      <c r="C98" s="334">
        <f t="shared" ref="C98:M98" si="19">SUM(C83,C97)</f>
        <v>339</v>
      </c>
      <c r="D98" s="334">
        <f t="shared" si="19"/>
        <v>224</v>
      </c>
      <c r="E98" s="334">
        <f t="shared" si="19"/>
        <v>238</v>
      </c>
      <c r="F98" s="334">
        <f t="shared" si="19"/>
        <v>141</v>
      </c>
      <c r="G98" s="334">
        <f t="shared" si="19"/>
        <v>156</v>
      </c>
      <c r="H98" s="334">
        <f t="shared" si="19"/>
        <v>137</v>
      </c>
      <c r="I98" s="334">
        <f t="shared" si="19"/>
        <v>152</v>
      </c>
      <c r="J98" s="334">
        <f t="shared" si="19"/>
        <v>1</v>
      </c>
      <c r="K98" s="334">
        <f t="shared" si="19"/>
        <v>3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2</v>
      </c>
      <c r="G119" s="318">
        <v>1</v>
      </c>
      <c r="H119" s="318">
        <v>2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13</v>
      </c>
      <c r="H121" s="318">
        <v>6</v>
      </c>
      <c r="I121" s="318">
        <v>13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31</v>
      </c>
      <c r="E123" s="318">
        <v>25</v>
      </c>
      <c r="F123" s="318">
        <v>23</v>
      </c>
      <c r="G123" s="318">
        <v>17</v>
      </c>
      <c r="H123" s="318">
        <v>23</v>
      </c>
      <c r="I123" s="318">
        <v>17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5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1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17</v>
      </c>
      <c r="E127" s="318">
        <v>11</v>
      </c>
      <c r="F127" s="318">
        <v>13</v>
      </c>
      <c r="G127" s="318">
        <v>8</v>
      </c>
      <c r="H127" s="318">
        <v>13</v>
      </c>
      <c r="I127" s="318">
        <v>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190</v>
      </c>
      <c r="D128" s="321">
        <f t="shared" si="21"/>
        <v>65</v>
      </c>
      <c r="E128" s="321">
        <f t="shared" si="21"/>
        <v>70</v>
      </c>
      <c r="F128" s="321">
        <f t="shared" si="21"/>
        <v>47</v>
      </c>
      <c r="G128" s="321">
        <f t="shared" si="21"/>
        <v>52</v>
      </c>
      <c r="H128" s="321">
        <f t="shared" si="21"/>
        <v>47</v>
      </c>
      <c r="I128" s="321">
        <f t="shared" si="21"/>
        <v>51</v>
      </c>
      <c r="J128" s="321">
        <f t="shared" si="21"/>
        <v>0</v>
      </c>
      <c r="K128" s="321">
        <f t="shared" si="21"/>
        <v>1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155</v>
      </c>
      <c r="C129" s="334">
        <f t="shared" ref="C129:M129" si="22">SUM(C114,C128)</f>
        <v>194</v>
      </c>
      <c r="D129" s="334">
        <f t="shared" si="22"/>
        <v>69</v>
      </c>
      <c r="E129" s="334">
        <f t="shared" si="22"/>
        <v>74</v>
      </c>
      <c r="F129" s="334">
        <f t="shared" si="22"/>
        <v>51</v>
      </c>
      <c r="G129" s="334">
        <f t="shared" si="22"/>
        <v>56</v>
      </c>
      <c r="H129" s="334">
        <f t="shared" si="22"/>
        <v>50</v>
      </c>
      <c r="I129" s="334">
        <f t="shared" si="22"/>
        <v>55</v>
      </c>
      <c r="J129" s="334">
        <f t="shared" si="22"/>
        <v>0</v>
      </c>
      <c r="K129" s="334">
        <f t="shared" si="22"/>
        <v>1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3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26</v>
      </c>
      <c r="C154" s="318">
        <v>29</v>
      </c>
      <c r="D154" s="318">
        <v>22</v>
      </c>
      <c r="E154" s="318">
        <v>12</v>
      </c>
      <c r="F154" s="318">
        <v>19</v>
      </c>
      <c r="G154" s="318">
        <v>11</v>
      </c>
      <c r="H154" s="318">
        <v>18</v>
      </c>
      <c r="I154" s="318">
        <v>11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2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1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4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42</v>
      </c>
      <c r="C159" s="321">
        <f t="shared" si="24"/>
        <v>47</v>
      </c>
      <c r="D159" s="321">
        <f t="shared" si="24"/>
        <v>37</v>
      </c>
      <c r="E159" s="321">
        <f t="shared" si="24"/>
        <v>22</v>
      </c>
      <c r="F159" s="321">
        <f t="shared" si="24"/>
        <v>29</v>
      </c>
      <c r="G159" s="321">
        <f t="shared" si="24"/>
        <v>17</v>
      </c>
      <c r="H159" s="321">
        <f t="shared" si="24"/>
        <v>28</v>
      </c>
      <c r="I159" s="321">
        <f t="shared" si="24"/>
        <v>17</v>
      </c>
      <c r="J159" s="321">
        <f t="shared" si="24"/>
        <v>1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42</v>
      </c>
      <c r="C160" s="334">
        <f t="shared" ref="C160:M160" si="25">SUM(C145,C159)</f>
        <v>47</v>
      </c>
      <c r="D160" s="334">
        <f t="shared" si="25"/>
        <v>37</v>
      </c>
      <c r="E160" s="334">
        <f t="shared" si="25"/>
        <v>22</v>
      </c>
      <c r="F160" s="334">
        <f t="shared" si="25"/>
        <v>29</v>
      </c>
      <c r="G160" s="334">
        <f t="shared" si="25"/>
        <v>17</v>
      </c>
      <c r="H160" s="334">
        <f t="shared" si="25"/>
        <v>28</v>
      </c>
      <c r="I160" s="334">
        <f t="shared" si="25"/>
        <v>17</v>
      </c>
      <c r="J160" s="334">
        <f t="shared" si="25"/>
        <v>1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7</v>
      </c>
      <c r="E181" s="318">
        <v>4</v>
      </c>
      <c r="F181" s="318">
        <v>7</v>
      </c>
      <c r="G181" s="318">
        <v>4</v>
      </c>
      <c r="H181" s="318">
        <v>7</v>
      </c>
      <c r="I181" s="318">
        <v>4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25</v>
      </c>
      <c r="E183" s="318">
        <v>30</v>
      </c>
      <c r="F183" s="318">
        <v>19</v>
      </c>
      <c r="G183" s="318">
        <v>28</v>
      </c>
      <c r="H183" s="318">
        <v>18</v>
      </c>
      <c r="I183" s="318">
        <v>28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80</v>
      </c>
      <c r="D185" s="318">
        <v>64</v>
      </c>
      <c r="E185" s="318">
        <v>48</v>
      </c>
      <c r="F185" s="318">
        <v>55</v>
      </c>
      <c r="G185" s="318">
        <v>39</v>
      </c>
      <c r="H185" s="318">
        <v>54</v>
      </c>
      <c r="I185" s="318">
        <v>39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2</v>
      </c>
      <c r="E186" s="318">
        <v>2</v>
      </c>
      <c r="F186" s="318">
        <v>0</v>
      </c>
      <c r="G186" s="318">
        <v>2</v>
      </c>
      <c r="H186" s="318">
        <v>0</v>
      </c>
      <c r="I186" s="318">
        <v>2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17</v>
      </c>
      <c r="C187" s="318">
        <v>8</v>
      </c>
      <c r="D187" s="318">
        <v>1</v>
      </c>
      <c r="E187" s="318">
        <v>4</v>
      </c>
      <c r="F187" s="318">
        <v>0</v>
      </c>
      <c r="G187" s="318">
        <v>3</v>
      </c>
      <c r="H187" s="318">
        <v>0</v>
      </c>
      <c r="I187" s="318">
        <v>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1</v>
      </c>
      <c r="H188" s="318">
        <v>1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36</v>
      </c>
      <c r="C189" s="318">
        <v>33</v>
      </c>
      <c r="D189" s="318">
        <v>13</v>
      </c>
      <c r="E189" s="318">
        <v>16</v>
      </c>
      <c r="F189" s="318">
        <v>11</v>
      </c>
      <c r="G189" s="318">
        <v>11</v>
      </c>
      <c r="H189" s="318">
        <v>11</v>
      </c>
      <c r="I189" s="318">
        <v>11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233</v>
      </c>
      <c r="C190" s="353">
        <f t="shared" ref="C190:M190" si="28">SUM(C181:C189)</f>
        <v>192</v>
      </c>
      <c r="D190" s="353">
        <f t="shared" si="28"/>
        <v>113</v>
      </c>
      <c r="E190" s="353">
        <f t="shared" si="28"/>
        <v>105</v>
      </c>
      <c r="F190" s="353">
        <f t="shared" si="28"/>
        <v>93</v>
      </c>
      <c r="G190" s="353">
        <f t="shared" si="28"/>
        <v>88</v>
      </c>
      <c r="H190" s="353">
        <f t="shared" si="28"/>
        <v>91</v>
      </c>
      <c r="I190" s="353">
        <f t="shared" si="28"/>
        <v>88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234</v>
      </c>
      <c r="C191" s="334">
        <f t="shared" ref="C191:M191" si="29">SUM(C176,C190)</f>
        <v>192</v>
      </c>
      <c r="D191" s="334">
        <f t="shared" si="29"/>
        <v>114</v>
      </c>
      <c r="E191" s="334">
        <f t="shared" si="29"/>
        <v>105</v>
      </c>
      <c r="F191" s="334">
        <f t="shared" si="29"/>
        <v>94</v>
      </c>
      <c r="G191" s="334">
        <f t="shared" si="29"/>
        <v>88</v>
      </c>
      <c r="H191" s="334">
        <f t="shared" si="29"/>
        <v>92</v>
      </c>
      <c r="I191" s="334">
        <f t="shared" si="29"/>
        <v>88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8</v>
      </c>
      <c r="E216" s="318">
        <v>3</v>
      </c>
      <c r="F216" s="318">
        <v>6</v>
      </c>
      <c r="G216" s="318">
        <v>3</v>
      </c>
      <c r="H216" s="318">
        <v>6</v>
      </c>
      <c r="I216" s="318">
        <v>3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3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12</v>
      </c>
      <c r="E221" s="321">
        <f t="shared" si="31"/>
        <v>9</v>
      </c>
      <c r="F221" s="321">
        <f t="shared" si="31"/>
        <v>9</v>
      </c>
      <c r="G221" s="321">
        <f t="shared" si="31"/>
        <v>6</v>
      </c>
      <c r="H221" s="321">
        <f t="shared" si="31"/>
        <v>9</v>
      </c>
      <c r="I221" s="321">
        <f t="shared" si="31"/>
        <v>6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12</v>
      </c>
      <c r="E222" s="334">
        <f t="shared" si="32"/>
        <v>9</v>
      </c>
      <c r="F222" s="334">
        <f t="shared" si="32"/>
        <v>9</v>
      </c>
      <c r="G222" s="334">
        <f t="shared" si="32"/>
        <v>6</v>
      </c>
      <c r="H222" s="334">
        <f t="shared" si="32"/>
        <v>9</v>
      </c>
      <c r="I222" s="334">
        <f t="shared" si="32"/>
        <v>6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Winter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November 10, 2023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69" t="s">
        <v>23</v>
      </c>
      <c r="E7" s="371" t="s">
        <v>24</v>
      </c>
      <c r="F7" s="32" t="str">
        <f>B7</f>
        <v>Winter 2024</v>
      </c>
      <c r="G7" s="34" t="str">
        <f>C7</f>
        <v>Winter 2023</v>
      </c>
      <c r="H7" s="373" t="s">
        <v>23</v>
      </c>
      <c r="I7" s="375" t="s">
        <v>24</v>
      </c>
      <c r="J7" s="36" t="str">
        <f>B7</f>
        <v>Winter 2024</v>
      </c>
      <c r="K7" s="38" t="str">
        <f>G7</f>
        <v>Winter 2023</v>
      </c>
      <c r="L7" s="385" t="s">
        <v>23</v>
      </c>
      <c r="M7" s="387" t="s">
        <v>24</v>
      </c>
      <c r="N7" s="40" t="str">
        <f>B7</f>
        <v>Winter 2024</v>
      </c>
      <c r="O7" s="42" t="str">
        <f>B7</f>
        <v>Winter 2024</v>
      </c>
      <c r="P7" s="365" t="s">
        <v>23</v>
      </c>
      <c r="Q7" s="367" t="s">
        <v>24</v>
      </c>
      <c r="R7" s="117" t="str">
        <f>B7</f>
        <v>Winter 2024</v>
      </c>
      <c r="S7" s="118" t="str">
        <f>C7</f>
        <v>Winter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11/10/23</v>
      </c>
      <c r="C8" s="31" t="str">
        <f>Summary!C7</f>
        <v>as of 11/10/22</v>
      </c>
      <c r="D8" s="370"/>
      <c r="E8" s="372"/>
      <c r="F8" s="33" t="str">
        <f>B8</f>
        <v>as of 11/10/23</v>
      </c>
      <c r="G8" s="35" t="str">
        <f>C8</f>
        <v>as of 11/10/22</v>
      </c>
      <c r="H8" s="374"/>
      <c r="I8" s="376"/>
      <c r="J8" s="37" t="str">
        <f>F8</f>
        <v>as of 11/10/23</v>
      </c>
      <c r="K8" s="39" t="str">
        <f>G8</f>
        <v>as of 11/10/22</v>
      </c>
      <c r="L8" s="386"/>
      <c r="M8" s="388"/>
      <c r="N8" s="41" t="str">
        <f>J8</f>
        <v>as of 11/10/23</v>
      </c>
      <c r="O8" s="43" t="str">
        <f>K8</f>
        <v>as of 11/10/22</v>
      </c>
      <c r="P8" s="366"/>
      <c r="Q8" s="368"/>
      <c r="R8" s="119" t="str">
        <f>N8</f>
        <v>as of 11/10/23</v>
      </c>
      <c r="S8" s="120" t="str">
        <f>O8</f>
        <v>as of 11/10/22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865</v>
      </c>
      <c r="C9" s="44">
        <f>C26+C74+C42+C10+C58+C90</f>
        <v>926</v>
      </c>
      <c r="D9" s="44">
        <f t="shared" ref="D9" si="0">IF(ISERROR(B9-C9),"n/a",B9-C9)</f>
        <v>-61</v>
      </c>
      <c r="E9" s="45">
        <f t="shared" ref="E9" si="1">IF(ISERROR(D9/C9),"n/a",(D9/C9))</f>
        <v>-6.5874730021598271E-2</v>
      </c>
      <c r="F9" s="48">
        <f>F26+F74+F42+F10+F58+F90</f>
        <v>503</v>
      </c>
      <c r="G9" s="48">
        <f>G26+G74+G42+G10+G58+G90</f>
        <v>492</v>
      </c>
      <c r="H9" s="345">
        <f>IF(ISERROR(F9-G9),"n/a",F9-G9)</f>
        <v>11</v>
      </c>
      <c r="I9" s="49">
        <f t="shared" ref="I9" si="2">IF(ISERROR(H9/G9),"n/a",(H9/G9))</f>
        <v>2.2357723577235773E-2</v>
      </c>
      <c r="J9" s="46">
        <f>J26+J74+J42+J10+J58+J90</f>
        <v>354</v>
      </c>
      <c r="K9" s="46">
        <f>K26+K74+K42+K10+K58+K90</f>
        <v>352</v>
      </c>
      <c r="L9" s="47">
        <f t="shared" ref="L9" si="3">IF(ISERROR(J9-K9),"n/a",J9-K9)</f>
        <v>2</v>
      </c>
      <c r="M9" s="50">
        <f t="shared" ref="M9" si="4">IF(ISERROR(L9/K9),"n/a",(L9/K9))</f>
        <v>5.681818181818182E-3</v>
      </c>
      <c r="N9" s="51">
        <f>N26+N74+N42+N10+N58+N90</f>
        <v>5</v>
      </c>
      <c r="O9" s="51">
        <f>O26+O74+O42+O10+O58+O90</f>
        <v>6</v>
      </c>
      <c r="P9" s="346">
        <f t="shared" ref="P9" si="5">IF(ISERROR(N9-O9),"n/a",N9-O9)</f>
        <v>-1</v>
      </c>
      <c r="Q9" s="270">
        <f t="shared" ref="Q9" si="6">IF(ISERROR(P9/O9),"n/a",(P9/O9))</f>
        <v>-0.16666666666666666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47</v>
      </c>
      <c r="G10" s="58">
        <f>G11+G18</f>
        <v>44</v>
      </c>
      <c r="H10" s="59">
        <f t="shared" ref="H10:H24" si="11">IF(ISERROR(F10-G10),"n/a",F10-G10)</f>
        <v>3</v>
      </c>
      <c r="I10" s="60">
        <f t="shared" ref="I10:I25" si="12">IF(ISERROR(H10/G10),"n/a",(H10/G10))</f>
        <v>6.8181818181818177E-2</v>
      </c>
      <c r="J10" s="61">
        <f>J11+J18</f>
        <v>38</v>
      </c>
      <c r="K10" s="62">
        <f>K11+K18</f>
        <v>34</v>
      </c>
      <c r="L10" s="63">
        <f t="shared" ref="L10:L24" si="13">IF(ISERROR(J10-K10),"n/a",J10-K10)</f>
        <v>4</v>
      </c>
      <c r="M10" s="64">
        <f t="shared" ref="M10:M25" si="14">IF(ISERROR(L10/K10),"n/a",(L10/K10))</f>
        <v>0.11764705882352941</v>
      </c>
      <c r="N10" s="65">
        <f>N11+N18</f>
        <v>3</v>
      </c>
      <c r="O10" s="66">
        <f>O11+O18</f>
        <v>2</v>
      </c>
      <c r="P10" s="67">
        <f t="shared" ref="P10:P25" si="15">IF(ISERROR(N10-O10),"n/a",N10-O10)</f>
        <v>1</v>
      </c>
      <c r="Q10" s="271">
        <f t="shared" ref="Q10:Q25" si="16">IF(ISERROR(P10/O10),"n/a",(P10/O10))</f>
        <v>0.5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6</v>
      </c>
      <c r="K11" s="62">
        <f>K12+K16+K14</f>
        <v>1</v>
      </c>
      <c r="L11" s="63">
        <f t="shared" si="13"/>
        <v>5</v>
      </c>
      <c r="M11" s="64">
        <f t="shared" si="14"/>
        <v>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4</v>
      </c>
      <c r="K14" s="178">
        <f>K15</f>
        <v>0</v>
      </c>
      <c r="L14" s="99">
        <f t="shared" si="23"/>
        <v>4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4</v>
      </c>
      <c r="K15" s="113">
        <v>0</v>
      </c>
      <c r="L15" s="114">
        <f t="shared" si="23"/>
        <v>4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41</v>
      </c>
      <c r="G18" s="58">
        <f>G19+G24+G22</f>
        <v>43</v>
      </c>
      <c r="H18" s="59">
        <f t="shared" si="11"/>
        <v>-2</v>
      </c>
      <c r="I18" s="60">
        <f t="shared" si="12"/>
        <v>-4.6511627906976744E-2</v>
      </c>
      <c r="J18" s="61">
        <f>J19+J24+J22</f>
        <v>32</v>
      </c>
      <c r="K18" s="62">
        <f>K19+K24+K22</f>
        <v>33</v>
      </c>
      <c r="L18" s="63">
        <f t="shared" si="13"/>
        <v>-1</v>
      </c>
      <c r="M18" s="64">
        <f t="shared" si="14"/>
        <v>-3.0303030303030304E-2</v>
      </c>
      <c r="N18" s="65">
        <f>N19+N24+N22</f>
        <v>3</v>
      </c>
      <c r="O18" s="66">
        <f>O19+O24+O22</f>
        <v>2</v>
      </c>
      <c r="P18" s="67">
        <f t="shared" si="15"/>
        <v>1</v>
      </c>
      <c r="Q18" s="271">
        <f t="shared" si="16"/>
        <v>0.5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36</v>
      </c>
      <c r="H19" s="241">
        <f t="shared" si="11"/>
        <v>1</v>
      </c>
      <c r="I19" s="242">
        <f t="shared" si="12"/>
        <v>2.7777777777777776E-2</v>
      </c>
      <c r="J19" s="243">
        <f>SUM(J20:J21)</f>
        <v>28</v>
      </c>
      <c r="K19" s="244">
        <f>SUM(K20:K21)</f>
        <v>29</v>
      </c>
      <c r="L19" s="245">
        <f t="shared" si="13"/>
        <v>-1</v>
      </c>
      <c r="M19" s="246">
        <f t="shared" si="14"/>
        <v>-3.4482758620689655E-2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36</v>
      </c>
      <c r="H20" s="110">
        <f>IF(ISERROR(F20-G20),"n/a",F20-G20)</f>
        <v>1</v>
      </c>
      <c r="I20" s="111">
        <f>IF(ISERROR(H20/G20),"n/a",(H20/G20))</f>
        <v>2.7777777777777776E-2</v>
      </c>
      <c r="J20" s="112">
        <v>28</v>
      </c>
      <c r="K20" s="113">
        <v>29</v>
      </c>
      <c r="L20" s="114">
        <f>IF(ISERROR(J20-K20),"n/a",J20-K20)</f>
        <v>-1</v>
      </c>
      <c r="M20" s="115">
        <f>IF(ISERROR(L20/K20),"n/a",(L20/K20))</f>
        <v>-3.4482758620689655E-2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4</v>
      </c>
      <c r="G22" s="176">
        <f>G23</f>
        <v>6</v>
      </c>
      <c r="H22" s="97">
        <f>IF(ISERROR(F22-G22),"n/a",F22-G22)</f>
        <v>-2</v>
      </c>
      <c r="I22" s="98">
        <f>IF(ISERROR(H22/G22),"n/a",(H22/G22))</f>
        <v>-0.33333333333333331</v>
      </c>
      <c r="J22" s="177">
        <f>J23</f>
        <v>4</v>
      </c>
      <c r="K22" s="178">
        <f>K23</f>
        <v>4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3</v>
      </c>
      <c r="O22" s="180">
        <f>O23</f>
        <v>2</v>
      </c>
      <c r="P22" s="101">
        <f>IF(ISERROR(N22-O22),"n/a",N22-O22)</f>
        <v>1</v>
      </c>
      <c r="Q22" s="273">
        <f>IF(ISERROR(P22/O22),"n/a",(P22/O22))</f>
        <v>0.5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4</v>
      </c>
      <c r="G23" s="109">
        <v>6</v>
      </c>
      <c r="H23" s="110">
        <f>IF(ISERROR(F23-G23),"n/a",F23-G23)</f>
        <v>-2</v>
      </c>
      <c r="I23" s="111">
        <f>IF(ISERROR(H23/G23),"n/a",(H23/G23))</f>
        <v>-0.33333333333333331</v>
      </c>
      <c r="J23" s="112">
        <v>4</v>
      </c>
      <c r="K23" s="113">
        <v>4</v>
      </c>
      <c r="L23" s="114">
        <f>IF(ISERROR(J23-K23),"n/a",J23-K23)</f>
        <v>0</v>
      </c>
      <c r="M23" s="115">
        <f>IF(ISERROR(L23/K23),"n/a",(L23/K23))</f>
        <v>0</v>
      </c>
      <c r="N23" s="129">
        <v>3</v>
      </c>
      <c r="O23" s="130">
        <v>2</v>
      </c>
      <c r="P23" s="131">
        <f>IF(ISERROR(N23-O23),"n/a",N23-O23)</f>
        <v>1</v>
      </c>
      <c r="Q23" s="274">
        <f>IF(ISERROR(P23/O23),"n/a",(P23/O23))</f>
        <v>0.5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298</v>
      </c>
      <c r="C26" s="54">
        <f>C27+C34</f>
        <v>339</v>
      </c>
      <c r="D26" s="55">
        <f t="shared" ref="D26:D33" si="33">IF(ISERROR(B26-C26),"n/a",B26-C26)</f>
        <v>-41</v>
      </c>
      <c r="E26" s="56">
        <f t="shared" ref="E26:E33" si="34">IF(ISERROR(D26/C26),"n/a",(D26/C26))</f>
        <v>-0.12094395280235988</v>
      </c>
      <c r="F26" s="57">
        <f>F27+F34</f>
        <v>224</v>
      </c>
      <c r="G26" s="58">
        <f>G27+G34</f>
        <v>238</v>
      </c>
      <c r="H26" s="59">
        <f t="shared" ref="H26:H33" si="35">IF(ISERROR(F26-G26),"n/a",F26-G26)</f>
        <v>-14</v>
      </c>
      <c r="I26" s="60">
        <f t="shared" ref="I26:I33" si="36">IF(ISERROR(H26/G26),"n/a",(H26/G26))</f>
        <v>-5.8823529411764705E-2</v>
      </c>
      <c r="J26" s="61">
        <f>J27+J34</f>
        <v>137</v>
      </c>
      <c r="K26" s="62">
        <f>K27+K34</f>
        <v>152</v>
      </c>
      <c r="L26" s="63">
        <f t="shared" ref="L26:L33" si="37">IF(ISERROR(J26-K26),"n/a",J26-K26)</f>
        <v>-15</v>
      </c>
      <c r="M26" s="64">
        <f t="shared" ref="M26:M33" si="38">IF(ISERROR(L26/K26),"n/a",(L26/K26))</f>
        <v>-9.8684210526315791E-2</v>
      </c>
      <c r="N26" s="65">
        <f>N27+N34</f>
        <v>1</v>
      </c>
      <c r="O26" s="66">
        <f>O27+O34</f>
        <v>3</v>
      </c>
      <c r="P26" s="67">
        <f t="shared" ref="P26:P33" si="39">IF(ISERROR(N26-O26),"n/a",N26-O26)</f>
        <v>-2</v>
      </c>
      <c r="Q26" s="271">
        <f t="shared" ref="Q26:Q33" si="40">IF(ISERROR(P26/O26),"n/a",(P26/O26))</f>
        <v>-0.66666666666666663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5</v>
      </c>
      <c r="C27" s="54">
        <f>C28+C32+C30</f>
        <v>6</v>
      </c>
      <c r="D27" s="55">
        <f t="shared" si="33"/>
        <v>-1</v>
      </c>
      <c r="E27" s="56">
        <f t="shared" si="34"/>
        <v>-0.16666666666666666</v>
      </c>
      <c r="F27" s="57">
        <f>F28+F32+F30</f>
        <v>5</v>
      </c>
      <c r="G27" s="58">
        <f>G28+G32+G30</f>
        <v>6</v>
      </c>
      <c r="H27" s="59">
        <f t="shared" si="35"/>
        <v>-1</v>
      </c>
      <c r="I27" s="60">
        <f t="shared" si="36"/>
        <v>-0.16666666666666666</v>
      </c>
      <c r="J27" s="61">
        <f>J28+J32+J30</f>
        <v>4</v>
      </c>
      <c r="K27" s="62">
        <f>K28+K32+K30</f>
        <v>6</v>
      </c>
      <c r="L27" s="63">
        <f t="shared" si="37"/>
        <v>-2</v>
      </c>
      <c r="M27" s="64">
        <f t="shared" si="38"/>
        <v>-0.33333333333333331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3</v>
      </c>
      <c r="C28" s="94">
        <f>C29</f>
        <v>2</v>
      </c>
      <c r="D28" s="95">
        <f t="shared" ref="D28" si="43">IF(ISERROR(B28-C28),"n/a",B28-C28)</f>
        <v>1</v>
      </c>
      <c r="E28" s="96">
        <f t="shared" ref="E28" si="44">IF(ISERROR(D28/C28),"n/a",(D28/C28))</f>
        <v>0.5</v>
      </c>
      <c r="F28" s="175">
        <f>F29</f>
        <v>3</v>
      </c>
      <c r="G28" s="176">
        <f>G29</f>
        <v>2</v>
      </c>
      <c r="H28" s="97">
        <f t="shared" ref="H28" si="45">IF(ISERROR(F28-G28),"n/a",F28-G28)</f>
        <v>1</v>
      </c>
      <c r="I28" s="98">
        <f t="shared" ref="I28" si="46">IF(ISERROR(H28/G28),"n/a",(H28/G28))</f>
        <v>0.5</v>
      </c>
      <c r="J28" s="177">
        <f>J29</f>
        <v>2</v>
      </c>
      <c r="K28" s="178">
        <f>K29</f>
        <v>2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3</v>
      </c>
      <c r="C29" s="249">
        <v>2</v>
      </c>
      <c r="D29" s="250">
        <f t="shared" ref="D29" si="53">IF(ISERROR(B29-C29),"n/a",B29-C29)</f>
        <v>1</v>
      </c>
      <c r="E29" s="251">
        <f t="shared" ref="E29" si="54">IF(ISERROR(D29/C29),"n/a",(D29/C29))</f>
        <v>0.5</v>
      </c>
      <c r="F29" s="252">
        <v>3</v>
      </c>
      <c r="G29" s="253">
        <v>2</v>
      </c>
      <c r="H29" s="254">
        <f t="shared" ref="H29" si="55">IF(ISERROR(F29-G29),"n/a",F29-G29)</f>
        <v>1</v>
      </c>
      <c r="I29" s="255">
        <f t="shared" ref="I29" si="56">IF(ISERROR(H29/G29),"n/a",(H29/G29))</f>
        <v>0.5</v>
      </c>
      <c r="J29" s="256">
        <v>2</v>
      </c>
      <c r="K29" s="257">
        <v>2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2</v>
      </c>
      <c r="C30" s="94">
        <f>C31</f>
        <v>4</v>
      </c>
      <c r="D30" s="95">
        <f t="shared" si="33"/>
        <v>-2</v>
      </c>
      <c r="E30" s="96">
        <f t="shared" si="34"/>
        <v>-0.5</v>
      </c>
      <c r="F30" s="175">
        <f>F31</f>
        <v>2</v>
      </c>
      <c r="G30" s="176">
        <f>G31</f>
        <v>4</v>
      </c>
      <c r="H30" s="97">
        <f t="shared" si="35"/>
        <v>-2</v>
      </c>
      <c r="I30" s="98">
        <f t="shared" si="36"/>
        <v>-0.5</v>
      </c>
      <c r="J30" s="177">
        <f>J31</f>
        <v>2</v>
      </c>
      <c r="K30" s="178">
        <f>K31</f>
        <v>4</v>
      </c>
      <c r="L30" s="99">
        <f t="shared" si="37"/>
        <v>-2</v>
      </c>
      <c r="M30" s="100">
        <f t="shared" si="38"/>
        <v>-0.5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2</v>
      </c>
      <c r="C31" s="105">
        <v>4</v>
      </c>
      <c r="D31" s="106">
        <f t="shared" si="33"/>
        <v>-2</v>
      </c>
      <c r="E31" s="107">
        <f t="shared" si="34"/>
        <v>-0.5</v>
      </c>
      <c r="F31" s="108">
        <v>2</v>
      </c>
      <c r="G31" s="109">
        <v>4</v>
      </c>
      <c r="H31" s="110">
        <f t="shared" si="35"/>
        <v>-2</v>
      </c>
      <c r="I31" s="111">
        <f t="shared" si="36"/>
        <v>-0.5</v>
      </c>
      <c r="J31" s="112">
        <v>2</v>
      </c>
      <c r="K31" s="113">
        <v>4</v>
      </c>
      <c r="L31" s="114">
        <f t="shared" si="37"/>
        <v>-2</v>
      </c>
      <c r="M31" s="115">
        <f t="shared" si="38"/>
        <v>-0.5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293</v>
      </c>
      <c r="C34" s="54">
        <f>C35+C40+C38</f>
        <v>333</v>
      </c>
      <c r="D34" s="55">
        <f t="shared" ref="D34" si="63">IF(ISERROR(B34-C34),"n/a",B34-C34)</f>
        <v>-40</v>
      </c>
      <c r="E34" s="56">
        <f t="shared" ref="E34" si="64">IF(ISERROR(D34/C34),"n/a",(D34/C34))</f>
        <v>-0.12012012012012012</v>
      </c>
      <c r="F34" s="57">
        <f>F35+F40+F38</f>
        <v>219</v>
      </c>
      <c r="G34" s="58">
        <f>G35+G40+G38</f>
        <v>232</v>
      </c>
      <c r="H34" s="59">
        <f t="shared" ref="H34" si="65">IF(ISERROR(F34-G34),"n/a",F34-G34)</f>
        <v>-13</v>
      </c>
      <c r="I34" s="60">
        <f t="shared" ref="I34" si="66">IF(ISERROR(H34/G34),"n/a",(H34/G34))</f>
        <v>-5.6034482758620691E-2</v>
      </c>
      <c r="J34" s="61">
        <f>J35+J40+J38</f>
        <v>133</v>
      </c>
      <c r="K34" s="62">
        <f>K35+K40+K38</f>
        <v>146</v>
      </c>
      <c r="L34" s="63">
        <f t="shared" ref="L34" si="67">IF(ISERROR(J34-K34),"n/a",J34-K34)</f>
        <v>-13</v>
      </c>
      <c r="M34" s="64">
        <f t="shared" ref="M34" si="68">IF(ISERROR(L34/K34),"n/a",(L34/K34))</f>
        <v>-8.9041095890410954E-2</v>
      </c>
      <c r="N34" s="65">
        <f>N35+N40+N38</f>
        <v>1</v>
      </c>
      <c r="O34" s="66">
        <f>O35+O40+O38</f>
        <v>3</v>
      </c>
      <c r="P34" s="67">
        <f t="shared" ref="P34" si="69">IF(ISERROR(N34-O34),"n/a",N34-O34)</f>
        <v>-2</v>
      </c>
      <c r="Q34" s="271">
        <f t="shared" ref="Q34" si="70">IF(ISERROR(P34/O34),"n/a",(P34/O34))</f>
        <v>-0.66666666666666663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196</v>
      </c>
      <c r="G35" s="230">
        <f>SUM(G36:G37)</f>
        <v>213</v>
      </c>
      <c r="H35" s="231">
        <f t="shared" ref="H35:H41" si="75">IF(ISERROR(F35-G35),"n/a",F35-G35)</f>
        <v>-17</v>
      </c>
      <c r="I35" s="232">
        <f t="shared" ref="I35:I41" si="76">IF(ISERROR(H35/G35),"n/a",(H35/G35))</f>
        <v>-7.9812206572769953E-2</v>
      </c>
      <c r="J35" s="233">
        <f>SUM(J36:J37)</f>
        <v>116</v>
      </c>
      <c r="K35" s="234">
        <f>SUM(K36:K37)</f>
        <v>132</v>
      </c>
      <c r="L35" s="235">
        <f t="shared" ref="L35:L40" si="77">IF(ISERROR(J35-K35),"n/a",J35-K35)</f>
        <v>-16</v>
      </c>
      <c r="M35" s="236">
        <f t="shared" ref="M35:M41" si="78">IF(ISERROR(L35/K35),"n/a",(L35/K35))</f>
        <v>-0.12121212121212122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196</v>
      </c>
      <c r="G36" s="253">
        <v>213</v>
      </c>
      <c r="H36" s="254">
        <f>IF(ISERROR(F36-G36),"n/a",F36-G36)</f>
        <v>-17</v>
      </c>
      <c r="I36" s="255">
        <f>IF(ISERROR(H36/G36),"n/a",(H36/G36))</f>
        <v>-7.9812206572769953E-2</v>
      </c>
      <c r="J36" s="256">
        <v>116</v>
      </c>
      <c r="K36" s="257">
        <v>132</v>
      </c>
      <c r="L36" s="258">
        <f>IF(ISERROR(J36-K36),"n/a",J36-K36)</f>
        <v>-16</v>
      </c>
      <c r="M36" s="259">
        <f>IF(ISERROR(L36/K36),"n/a",(L36/K36))</f>
        <v>-0.12121212121212122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17</v>
      </c>
      <c r="C38" s="94">
        <f>C39</f>
        <v>22</v>
      </c>
      <c r="D38" s="95">
        <f>IF(ISERROR(B38-C38),"n/a",B38-C38)</f>
        <v>-5</v>
      </c>
      <c r="E38" s="96">
        <f>IF(ISERROR(D38/C38),"n/a",(D38/C38))</f>
        <v>-0.22727272727272727</v>
      </c>
      <c r="F38" s="175">
        <f>F39</f>
        <v>20</v>
      </c>
      <c r="G38" s="176">
        <f>G39</f>
        <v>16</v>
      </c>
      <c r="H38" s="97">
        <f>IF(ISERROR(F38-G38),"n/a",F38-G38)</f>
        <v>4</v>
      </c>
      <c r="I38" s="98">
        <f>IF(ISERROR(H38/G38),"n/a",(H38/G38))</f>
        <v>0.25</v>
      </c>
      <c r="J38" s="177">
        <f>J39</f>
        <v>16</v>
      </c>
      <c r="K38" s="178">
        <f>K39</f>
        <v>14</v>
      </c>
      <c r="L38" s="99">
        <f>IF(ISERROR(J38-K38),"n/a",J38-K38)</f>
        <v>2</v>
      </c>
      <c r="M38" s="100">
        <f>IF(ISERROR(L38/K38),"n/a",(L38/K38))</f>
        <v>0.14285714285714285</v>
      </c>
      <c r="N38" s="179">
        <f>N39</f>
        <v>1</v>
      </c>
      <c r="O38" s="180">
        <f>O39</f>
        <v>3</v>
      </c>
      <c r="P38" s="101">
        <f>IF(ISERROR(N38-O38),"n/a",N38-O38)</f>
        <v>-2</v>
      </c>
      <c r="Q38" s="273">
        <f>IF(ISERROR(P38/O38),"n/a",(P38/O38))</f>
        <v>-0.66666666666666663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17</v>
      </c>
      <c r="C39" s="105">
        <v>22</v>
      </c>
      <c r="D39" s="106">
        <f>IF(ISERROR(B39-C39),"n/a",B39-C39)</f>
        <v>-5</v>
      </c>
      <c r="E39" s="107">
        <f>IF(ISERROR(D39/C39),"n/a",(D39/C39))</f>
        <v>-0.22727272727272727</v>
      </c>
      <c r="F39" s="108">
        <v>20</v>
      </c>
      <c r="G39" s="109">
        <v>16</v>
      </c>
      <c r="H39" s="110">
        <f>IF(ISERROR(F39-G39),"n/a",F39-G39)</f>
        <v>4</v>
      </c>
      <c r="I39" s="111">
        <f>IF(ISERROR(H39/G39),"n/a",(H39/G39))</f>
        <v>0.25</v>
      </c>
      <c r="J39" s="112">
        <v>16</v>
      </c>
      <c r="K39" s="113">
        <v>14</v>
      </c>
      <c r="L39" s="114">
        <f>IF(ISERROR(J39-K39),"n/a",J39-K39)</f>
        <v>2</v>
      </c>
      <c r="M39" s="115">
        <f>IF(ISERROR(L39/K39),"n/a",(L39/K39))</f>
        <v>0.14285714285714285</v>
      </c>
      <c r="N39" s="129">
        <v>1</v>
      </c>
      <c r="O39" s="130">
        <v>3</v>
      </c>
      <c r="P39" s="131">
        <f>IF(ISERROR(N39-O39),"n/a",N39-O39)</f>
        <v>-2</v>
      </c>
      <c r="Q39" s="274">
        <f>IF(ISERROR(P39/O39),"n/a",(P39/O39))</f>
        <v>-0.66666666666666663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14</v>
      </c>
      <c r="D40" s="95">
        <f t="shared" si="73"/>
        <v>-4</v>
      </c>
      <c r="E40" s="96">
        <f t="shared" si="74"/>
        <v>-0.2857142857142857</v>
      </c>
      <c r="F40" s="175">
        <f>F41</f>
        <v>3</v>
      </c>
      <c r="G40" s="176">
        <f>G41</f>
        <v>3</v>
      </c>
      <c r="H40" s="97">
        <f t="shared" si="75"/>
        <v>0</v>
      </c>
      <c r="I40" s="98">
        <f t="shared" si="76"/>
        <v>0</v>
      </c>
      <c r="J40" s="177">
        <f>J41</f>
        <v>1</v>
      </c>
      <c r="K40" s="178">
        <f>K41</f>
        <v>0</v>
      </c>
      <c r="L40" s="99">
        <f t="shared" si="77"/>
        <v>1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14</v>
      </c>
      <c r="D41" s="106">
        <f t="shared" si="73"/>
        <v>-4</v>
      </c>
      <c r="E41" s="107">
        <f t="shared" si="74"/>
        <v>-0.2857142857142857</v>
      </c>
      <c r="F41" s="108">
        <v>3</v>
      </c>
      <c r="G41" s="109">
        <v>3</v>
      </c>
      <c r="H41" s="110">
        <f t="shared" si="75"/>
        <v>0</v>
      </c>
      <c r="I41" s="111">
        <f t="shared" si="76"/>
        <v>0</v>
      </c>
      <c r="J41" s="112">
        <v>1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155</v>
      </c>
      <c r="C42" s="54">
        <f>C43+C50</f>
        <v>194</v>
      </c>
      <c r="D42" s="55">
        <f t="shared" ref="D42:D57" si="87">IF(ISERROR(B42-C42),"n/a",B42-C42)</f>
        <v>-39</v>
      </c>
      <c r="E42" s="56">
        <f t="shared" ref="E42:E57" si="88">IF(ISERROR(D42/C42),"n/a",(D42/C42))</f>
        <v>-0.20103092783505155</v>
      </c>
      <c r="F42" s="57">
        <f>F43+F50</f>
        <v>69</v>
      </c>
      <c r="G42" s="58">
        <f>G43+G50</f>
        <v>74</v>
      </c>
      <c r="H42" s="59">
        <f t="shared" ref="H42:H57" si="89">IF(ISERROR(F42-G42),"n/a",F42-G42)</f>
        <v>-5</v>
      </c>
      <c r="I42" s="60">
        <f t="shared" ref="I42:I57" si="90">IF(ISERROR(H42/G42),"n/a",(H42/G42))</f>
        <v>-6.7567567567567571E-2</v>
      </c>
      <c r="J42" s="61">
        <f>J43+J50</f>
        <v>50</v>
      </c>
      <c r="K42" s="62">
        <f>K43+K50</f>
        <v>55</v>
      </c>
      <c r="L42" s="63">
        <f t="shared" ref="L42:L56" si="91">IF(ISERROR(J42-K42),"n/a",J42-K42)</f>
        <v>-5</v>
      </c>
      <c r="M42" s="64">
        <f t="shared" ref="M42:M57" si="92">IF(ISERROR(L42/K42),"n/a",(L42/K42))</f>
        <v>-9.0909090909090912E-2</v>
      </c>
      <c r="N42" s="65">
        <f>N43+N50</f>
        <v>0</v>
      </c>
      <c r="O42" s="66">
        <f>O43+O50</f>
        <v>1</v>
      </c>
      <c r="P42" s="67">
        <f t="shared" ref="P42:P57" si="93">IF(ISERROR(N42-O42),"n/a",N42-O42)</f>
        <v>-1</v>
      </c>
      <c r="Q42" s="271">
        <f t="shared" ref="Q42:Q57" si="94">IF(ISERROR(P42/O42),"n/a",(P42/O42))</f>
        <v>-1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4</v>
      </c>
      <c r="L43" s="63">
        <f t="shared" si="91"/>
        <v>-1</v>
      </c>
      <c r="M43" s="64">
        <f t="shared" si="92"/>
        <v>-0.25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4</v>
      </c>
      <c r="L44" s="88">
        <f t="shared" si="91"/>
        <v>-2</v>
      </c>
      <c r="M44" s="89">
        <f t="shared" si="92"/>
        <v>-0.5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4</v>
      </c>
      <c r="L45" s="285">
        <f t="shared" ref="L45" si="101">IF(ISERROR(J45-K45),"n/a",J45-K45)</f>
        <v>-2</v>
      </c>
      <c r="M45" s="286">
        <f t="shared" ref="M45" si="102">IF(ISERROR(L45/K45),"n/a",(L45/K45))</f>
        <v>-0.5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190</v>
      </c>
      <c r="D50" s="55">
        <f t="shared" si="87"/>
        <v>-39</v>
      </c>
      <c r="E50" s="56">
        <f t="shared" si="88"/>
        <v>-0.20526315789473684</v>
      </c>
      <c r="F50" s="57">
        <f>F51+F56+F54</f>
        <v>65</v>
      </c>
      <c r="G50" s="58">
        <f>G51+G56+G54</f>
        <v>70</v>
      </c>
      <c r="H50" s="59">
        <f t="shared" si="89"/>
        <v>-5</v>
      </c>
      <c r="I50" s="60">
        <f t="shared" si="90"/>
        <v>-7.1428571428571425E-2</v>
      </c>
      <c r="J50" s="61">
        <f>J51+J56+J54</f>
        <v>47</v>
      </c>
      <c r="K50" s="62">
        <f>K51+K56+K54</f>
        <v>51</v>
      </c>
      <c r="L50" s="63">
        <f t="shared" si="91"/>
        <v>-4</v>
      </c>
      <c r="M50" s="64">
        <f t="shared" si="92"/>
        <v>-7.8431372549019607E-2</v>
      </c>
      <c r="N50" s="65">
        <f>N51+N56+N54</f>
        <v>0</v>
      </c>
      <c r="O50" s="66">
        <f>O51+O56+O54</f>
        <v>1</v>
      </c>
      <c r="P50" s="67">
        <f t="shared" si="93"/>
        <v>-1</v>
      </c>
      <c r="Q50" s="271">
        <f t="shared" si="94"/>
        <v>-1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168</v>
      </c>
      <c r="D51" s="80">
        <f t="shared" si="87"/>
        <v>-27</v>
      </c>
      <c r="E51" s="81">
        <f t="shared" si="88"/>
        <v>-0.16071428571428573</v>
      </c>
      <c r="F51" s="82">
        <f>SUM(F52:F53)</f>
        <v>64</v>
      </c>
      <c r="G51" s="83">
        <f>SUM(G52:G53)</f>
        <v>62</v>
      </c>
      <c r="H51" s="84">
        <f t="shared" si="89"/>
        <v>2</v>
      </c>
      <c r="I51" s="85">
        <f t="shared" si="90"/>
        <v>3.2258064516129031E-2</v>
      </c>
      <c r="J51" s="86">
        <f>SUM(J52:J53)</f>
        <v>47</v>
      </c>
      <c r="K51" s="87">
        <f>SUM(K52:K53)</f>
        <v>45</v>
      </c>
      <c r="L51" s="88">
        <f t="shared" si="91"/>
        <v>2</v>
      </c>
      <c r="M51" s="89">
        <f t="shared" si="92"/>
        <v>4.4444444444444446E-2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168</v>
      </c>
      <c r="D52" s="250">
        <f>IF(ISERROR(B52-C52),"n/a",B52-C52)</f>
        <v>-27</v>
      </c>
      <c r="E52" s="251">
        <f>IF(ISERROR(D52/C52),"n/a",(D52/C52))</f>
        <v>-0.16071428571428573</v>
      </c>
      <c r="F52" s="252">
        <v>64</v>
      </c>
      <c r="G52" s="253">
        <v>62</v>
      </c>
      <c r="H52" s="254">
        <f>IF(ISERROR(F52-G52),"n/a",F52-G52)</f>
        <v>2</v>
      </c>
      <c r="I52" s="255">
        <f>IF(ISERROR(H52/G52),"n/a",(H52/G52))</f>
        <v>3.2258064516129031E-2</v>
      </c>
      <c r="J52" s="256">
        <v>47</v>
      </c>
      <c r="K52" s="257">
        <v>45</v>
      </c>
      <c r="L52" s="258">
        <f>IF(ISERROR(J52-K52),"n/a",J52-K52)</f>
        <v>2</v>
      </c>
      <c r="M52" s="259">
        <f>IF(ISERROR(L52/K52),"n/a",(L52/K52))</f>
        <v>4.4444444444444446E-2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1</v>
      </c>
      <c r="P54" s="101">
        <f>IF(ISERROR(N54-O54),"n/a",N54-O54)</f>
        <v>-1</v>
      </c>
      <c r="Q54" s="273">
        <f>IF(ISERROR(P54/O54),"n/a",(P54/O54))</f>
        <v>-1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1</v>
      </c>
      <c r="P55" s="131">
        <f>IF(ISERROR(N55-O55),"n/a",N55-O55)</f>
        <v>-1</v>
      </c>
      <c r="Q55" s="274">
        <f>IF(ISERROR(P55/O55),"n/a",(P55/O55))</f>
        <v>-1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42</v>
      </c>
      <c r="C58" s="54">
        <f>C59+C66</f>
        <v>47</v>
      </c>
      <c r="D58" s="55">
        <f t="shared" ref="D58:D61" si="111">IF(ISERROR(B58-C58),"n/a",B58-C58)</f>
        <v>-5</v>
      </c>
      <c r="E58" s="56">
        <f t="shared" ref="E58:E61" si="112">IF(ISERROR(D58/C58),"n/a",(D58/C58))</f>
        <v>-0.10638297872340426</v>
      </c>
      <c r="F58" s="57">
        <f>F59+F66</f>
        <v>37</v>
      </c>
      <c r="G58" s="58">
        <f>G59+G66</f>
        <v>22</v>
      </c>
      <c r="H58" s="59">
        <f t="shared" ref="H58:H61" si="113">IF(ISERROR(F58-G58),"n/a",F58-G58)</f>
        <v>15</v>
      </c>
      <c r="I58" s="60">
        <f t="shared" ref="I58:I61" si="114">IF(ISERROR(H58/G58),"n/a",(H58/G58))</f>
        <v>0.68181818181818177</v>
      </c>
      <c r="J58" s="61">
        <f>J59+J66</f>
        <v>28</v>
      </c>
      <c r="K58" s="62">
        <f>K59+K66</f>
        <v>17</v>
      </c>
      <c r="L58" s="63">
        <f t="shared" ref="L58:L61" si="115">IF(ISERROR(J58-K58),"n/a",J58-K58)</f>
        <v>11</v>
      </c>
      <c r="M58" s="64">
        <f t="shared" ref="M58:M61" si="116">IF(ISERROR(L58/K58),"n/a",(L58/K58))</f>
        <v>0.6470588235294118</v>
      </c>
      <c r="N58" s="65">
        <f>N59+N66</f>
        <v>1</v>
      </c>
      <c r="O58" s="66">
        <f>O59+O66</f>
        <v>0</v>
      </c>
      <c r="P58" s="67">
        <f t="shared" ref="P58:P61" si="117">IF(ISERROR(N58-O58),"n/a",N58-O58)</f>
        <v>1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42</v>
      </c>
      <c r="C66" s="54">
        <f>C67+C72+C70</f>
        <v>47</v>
      </c>
      <c r="D66" s="55">
        <f t="shared" si="121"/>
        <v>-5</v>
      </c>
      <c r="E66" s="56">
        <f t="shared" si="122"/>
        <v>-0.10638297872340426</v>
      </c>
      <c r="F66" s="57">
        <f>F67+F72+F70</f>
        <v>37</v>
      </c>
      <c r="G66" s="58">
        <f>G67+G72+G70</f>
        <v>22</v>
      </c>
      <c r="H66" s="59">
        <f t="shared" si="123"/>
        <v>15</v>
      </c>
      <c r="I66" s="60">
        <f t="shared" si="124"/>
        <v>0.68181818181818177</v>
      </c>
      <c r="J66" s="61">
        <f>J67+J72+J70</f>
        <v>28</v>
      </c>
      <c r="K66" s="62">
        <f>K67+K72+K70</f>
        <v>17</v>
      </c>
      <c r="L66" s="63">
        <f t="shared" si="125"/>
        <v>11</v>
      </c>
      <c r="M66" s="64">
        <f t="shared" si="126"/>
        <v>0.6470588235294118</v>
      </c>
      <c r="N66" s="65">
        <f>N67+N72+N70</f>
        <v>1</v>
      </c>
      <c r="O66" s="66">
        <f>O67+O72+O70</f>
        <v>0</v>
      </c>
      <c r="P66" s="67">
        <f t="shared" si="127"/>
        <v>1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41</v>
      </c>
      <c r="C67" s="79">
        <f>SUM(C68:C69)</f>
        <v>47</v>
      </c>
      <c r="D67" s="80">
        <f t="shared" si="121"/>
        <v>-6</v>
      </c>
      <c r="E67" s="81">
        <f t="shared" si="122"/>
        <v>-0.1276595744680851</v>
      </c>
      <c r="F67" s="82">
        <f>SUM(F68:F69)</f>
        <v>36</v>
      </c>
      <c r="G67" s="83">
        <f>SUM(G68:G69)</f>
        <v>22</v>
      </c>
      <c r="H67" s="84">
        <f t="shared" si="123"/>
        <v>14</v>
      </c>
      <c r="I67" s="85">
        <f t="shared" si="124"/>
        <v>0.63636363636363635</v>
      </c>
      <c r="J67" s="86">
        <f>SUM(J68:J69)</f>
        <v>27</v>
      </c>
      <c r="K67" s="87">
        <f>SUM(K68:K69)</f>
        <v>17</v>
      </c>
      <c r="L67" s="88">
        <f t="shared" si="125"/>
        <v>10</v>
      </c>
      <c r="M67" s="89">
        <f t="shared" si="126"/>
        <v>0.58823529411764708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41</v>
      </c>
      <c r="C68" s="249">
        <v>47</v>
      </c>
      <c r="D68" s="250">
        <f>IF(ISERROR(B68-C68),"n/a",B68-C68)</f>
        <v>-6</v>
      </c>
      <c r="E68" s="251">
        <f>IF(ISERROR(D68/C68),"n/a",(D68/C68))</f>
        <v>-0.1276595744680851</v>
      </c>
      <c r="F68" s="252">
        <v>36</v>
      </c>
      <c r="G68" s="253">
        <v>22</v>
      </c>
      <c r="H68" s="254">
        <f>IF(ISERROR(F68-G68),"n/a",F68-G68)</f>
        <v>14</v>
      </c>
      <c r="I68" s="255">
        <f>IF(ISERROR(H68/G68),"n/a",(H68/G68))</f>
        <v>0.63636363636363635</v>
      </c>
      <c r="J68" s="256">
        <v>27</v>
      </c>
      <c r="K68" s="257">
        <v>17</v>
      </c>
      <c r="L68" s="258">
        <f>IF(ISERROR(J68-K68),"n/a",J68-K68)</f>
        <v>10</v>
      </c>
      <c r="M68" s="259">
        <f>IF(ISERROR(L68/K68),"n/a",(L68/K68))</f>
        <v>0.58823529411764708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1</v>
      </c>
      <c r="O70" s="180">
        <f>O71</f>
        <v>0</v>
      </c>
      <c r="P70" s="101">
        <f>IF(ISERROR(N70-O70),"n/a",N70-O70)</f>
        <v>1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1</v>
      </c>
      <c r="O71" s="130">
        <v>0</v>
      </c>
      <c r="P71" s="131">
        <f>IF(ISERROR(N71-O71),"n/a",N71-O71)</f>
        <v>1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234</v>
      </c>
      <c r="C74" s="54">
        <f>C75+C82</f>
        <v>192</v>
      </c>
      <c r="D74" s="55">
        <f>IF(ISERROR(B74-C74),"n/a",B74-C74)</f>
        <v>42</v>
      </c>
      <c r="E74" s="56">
        <f>IF(ISERROR(D74/C74),"n/a",(D74/C74))</f>
        <v>0.21875</v>
      </c>
      <c r="F74" s="57">
        <f>F75+F82</f>
        <v>114</v>
      </c>
      <c r="G74" s="58">
        <f>G75+G82</f>
        <v>105</v>
      </c>
      <c r="H74" s="59">
        <f>IF(ISERROR(F74-G74),"n/a",F74-G74)</f>
        <v>9</v>
      </c>
      <c r="I74" s="60">
        <f>IF(ISERROR(H74/G74),"n/a",(H74/G74))</f>
        <v>8.5714285714285715E-2</v>
      </c>
      <c r="J74" s="61">
        <f>J75+J82</f>
        <v>92</v>
      </c>
      <c r="K74" s="62">
        <f>K75+K82</f>
        <v>88</v>
      </c>
      <c r="L74" s="63">
        <f>IF(ISERROR(J74-K74),"n/a",J74-K74)</f>
        <v>4</v>
      </c>
      <c r="M74" s="64">
        <f>IF(ISERROR(L74/K74),"n/a",(L74/K74))</f>
        <v>4.5454545454545456E-2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233</v>
      </c>
      <c r="C82" s="54">
        <f>C83+C88+C86</f>
        <v>192</v>
      </c>
      <c r="D82" s="55">
        <f t="shared" ref="D82:D93" si="161">IF(ISERROR(B82-C82),"n/a",B82-C82)</f>
        <v>41</v>
      </c>
      <c r="E82" s="56">
        <f t="shared" ref="E82:E93" si="162">IF(ISERROR(D82/C82),"n/a",(D82/C82))</f>
        <v>0.21354166666666666</v>
      </c>
      <c r="F82" s="57">
        <f>F83+F88+F86</f>
        <v>113</v>
      </c>
      <c r="G82" s="58">
        <f>G83+G88+G86</f>
        <v>105</v>
      </c>
      <c r="H82" s="59">
        <f t="shared" ref="H82:H93" si="163">IF(ISERROR(F82-G82),"n/a",F82-G82)</f>
        <v>8</v>
      </c>
      <c r="I82" s="60">
        <f t="shared" ref="I82:I93" si="164">IF(ISERROR(H82/G82),"n/a",(H82/G82))</f>
        <v>7.6190476190476197E-2</v>
      </c>
      <c r="J82" s="61">
        <f>J83+J88+J86</f>
        <v>91</v>
      </c>
      <c r="K82" s="62">
        <f>K83+K88+K86</f>
        <v>88</v>
      </c>
      <c r="L82" s="63">
        <f t="shared" ref="L82:L93" si="165">IF(ISERROR(J82-K82),"n/a",J82-K82)</f>
        <v>3</v>
      </c>
      <c r="M82" s="64">
        <f t="shared" ref="M82:M93" si="166">IF(ISERROR(L82/K82),"n/a",(L82/K82))</f>
        <v>3.4090909090909088E-2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213</v>
      </c>
      <c r="C83" s="79">
        <f>SUM(C84:C85)</f>
        <v>179</v>
      </c>
      <c r="D83" s="80">
        <f t="shared" si="161"/>
        <v>34</v>
      </c>
      <c r="E83" s="81">
        <f t="shared" si="162"/>
        <v>0.18994413407821228</v>
      </c>
      <c r="F83" s="82">
        <f>SUM(F84:F85)</f>
        <v>112</v>
      </c>
      <c r="G83" s="83">
        <f>SUM(G84:G85)</f>
        <v>100</v>
      </c>
      <c r="H83" s="84">
        <f t="shared" si="163"/>
        <v>12</v>
      </c>
      <c r="I83" s="85">
        <f t="shared" si="164"/>
        <v>0.12</v>
      </c>
      <c r="J83" s="86">
        <f>SUM(J84:J85)</f>
        <v>91</v>
      </c>
      <c r="K83" s="87">
        <f>SUM(K84:K85)</f>
        <v>84</v>
      </c>
      <c r="L83" s="88">
        <f t="shared" si="165"/>
        <v>7</v>
      </c>
      <c r="M83" s="89">
        <f t="shared" si="166"/>
        <v>8.3333333333333329E-2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213</v>
      </c>
      <c r="C84" s="249">
        <v>179</v>
      </c>
      <c r="D84" s="250">
        <f>IF(ISERROR(B84-C84),"n/a",B84-C84)</f>
        <v>34</v>
      </c>
      <c r="E84" s="251">
        <f>IF(ISERROR(D84/C84),"n/a",(D84/C84))</f>
        <v>0.18994413407821228</v>
      </c>
      <c r="F84" s="252">
        <v>112</v>
      </c>
      <c r="G84" s="253">
        <v>100</v>
      </c>
      <c r="H84" s="254">
        <f>IF(ISERROR(F84-G84),"n/a",F84-G84)</f>
        <v>12</v>
      </c>
      <c r="I84" s="255">
        <f>IF(ISERROR(H84/G84),"n/a",(H84/G84))</f>
        <v>0.12</v>
      </c>
      <c r="J84" s="256">
        <v>91</v>
      </c>
      <c r="K84" s="257">
        <v>84</v>
      </c>
      <c r="L84" s="258">
        <f>IF(ISERROR(J84-K84),"n/a",J84-K84)</f>
        <v>7</v>
      </c>
      <c r="M84" s="259">
        <f>IF(ISERROR(L84/K84),"n/a",(L84/K84))</f>
        <v>8.3333333333333329E-2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16</v>
      </c>
      <c r="C86" s="94">
        <f>C87</f>
        <v>8</v>
      </c>
      <c r="D86" s="95">
        <f>IF(ISERROR(B86-C86),"n/a",B86-C86)</f>
        <v>8</v>
      </c>
      <c r="E86" s="96">
        <f>IF(ISERROR(D86/C86),"n/a",(D86/C86))</f>
        <v>1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3</v>
      </c>
      <c r="L86" s="99">
        <f>IF(ISERROR(J86-K86),"n/a",J86-K86)</f>
        <v>-3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16</v>
      </c>
      <c r="C87" s="105">
        <v>8</v>
      </c>
      <c r="D87" s="106">
        <f>IF(ISERROR(B87-C87),"n/a",B87-C87)</f>
        <v>8</v>
      </c>
      <c r="E87" s="107">
        <f>IF(ISERROR(D87/C87),"n/a",(D87/C87))</f>
        <v>1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3</v>
      </c>
      <c r="L87" s="114">
        <f>IF(ISERROR(J87-K87),"n/a",J87-K87)</f>
        <v>-3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1</v>
      </c>
      <c r="L88" s="99">
        <f t="shared" si="165"/>
        <v>-1</v>
      </c>
      <c r="M88" s="100">
        <f t="shared" si="166"/>
        <v>-1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1</v>
      </c>
      <c r="L89" s="204">
        <f t="shared" si="165"/>
        <v>-1</v>
      </c>
      <c r="M89" s="205">
        <f t="shared" si="166"/>
        <v>-1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12</v>
      </c>
      <c r="G90" s="58">
        <f>G91+G98</f>
        <v>9</v>
      </c>
      <c r="H90" s="59">
        <f t="shared" si="163"/>
        <v>3</v>
      </c>
      <c r="I90" s="60">
        <f t="shared" si="164"/>
        <v>0.33333333333333331</v>
      </c>
      <c r="J90" s="61">
        <f>J91+J98</f>
        <v>9</v>
      </c>
      <c r="K90" s="62">
        <f>K91+K98</f>
        <v>6</v>
      </c>
      <c r="L90" s="63">
        <f t="shared" si="165"/>
        <v>3</v>
      </c>
      <c r="M90" s="64">
        <f t="shared" si="166"/>
        <v>0.5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12</v>
      </c>
      <c r="G98" s="58">
        <f>G99+G104+G102</f>
        <v>9</v>
      </c>
      <c r="H98" s="59">
        <f t="shared" si="177"/>
        <v>3</v>
      </c>
      <c r="I98" s="60">
        <f t="shared" si="178"/>
        <v>0.33333333333333331</v>
      </c>
      <c r="J98" s="61">
        <f>J99+J104+J102</f>
        <v>9</v>
      </c>
      <c r="K98" s="62">
        <f>K99+K104+K102</f>
        <v>6</v>
      </c>
      <c r="L98" s="63">
        <f t="shared" si="179"/>
        <v>3</v>
      </c>
      <c r="M98" s="64">
        <f t="shared" si="180"/>
        <v>0.5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12</v>
      </c>
      <c r="G99" s="83">
        <f>SUM(G100:G101)</f>
        <v>8</v>
      </c>
      <c r="H99" s="84">
        <f t="shared" si="177"/>
        <v>4</v>
      </c>
      <c r="I99" s="85">
        <f t="shared" si="178"/>
        <v>0.5</v>
      </c>
      <c r="J99" s="86">
        <f>SUM(J100:J101)</f>
        <v>9</v>
      </c>
      <c r="K99" s="87">
        <f>SUM(K100:K101)</f>
        <v>6</v>
      </c>
      <c r="L99" s="88">
        <f t="shared" si="179"/>
        <v>3</v>
      </c>
      <c r="M99" s="89">
        <f t="shared" si="180"/>
        <v>0.5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12</v>
      </c>
      <c r="G100" s="253">
        <v>8</v>
      </c>
      <c r="H100" s="254">
        <v>0</v>
      </c>
      <c r="I100" s="255">
        <f>IF(ISERROR(H100/G100),"n/a",(H100/G100))</f>
        <v>0</v>
      </c>
      <c r="J100" s="256">
        <v>9</v>
      </c>
      <c r="K100" s="257">
        <v>6</v>
      </c>
      <c r="L100" s="258">
        <f>IF(ISERROR(J100-K100),"n/a",J100-K100)</f>
        <v>3</v>
      </c>
      <c r="M100" s="259">
        <f>IF(ISERROR(L100/K100),"n/a",(L100/K100))</f>
        <v>0.5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10,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11/10/23</v>
      </c>
      <c r="C8" s="326" t="str">
        <f>Summary!C7</f>
        <v>as of 11/10/22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0.875</v>
      </c>
      <c r="C11" s="9">
        <f>IF(ISERROR(Summary!C67/Summary!C48),"n/a",Summary!C67/Summary!C48)</f>
        <v>1</v>
      </c>
      <c r="D11" s="11">
        <f>IF(ISERROR(B11-C11),"n/a",B11-C11)</f>
        <v>-0.125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0.9375</v>
      </c>
      <c r="C29" s="9">
        <f>IF(ISERROR(Summary!C66/Summary!C47),"n/a",Summary!C66/Summary!C47)</f>
        <v>1</v>
      </c>
      <c r="D29" s="11">
        <f>IF(ISERROR(B29-C29),"n/a",B29-C29)</f>
        <v>-6.25E-2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11/10/23</v>
      </c>
      <c r="C36" s="326" t="str">
        <f>Summary!C7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0.58589743589743593</v>
      </c>
      <c r="C39" s="9">
        <f>IF(ISERROR(Summary!C56/Summary!C18),"n/a",Summary!C56/Summary!C18)</f>
        <v>0.53714981729598055</v>
      </c>
      <c r="D39" s="11">
        <f>IF(ISERROR(B39-C39),"n/a",B39-C39)</f>
        <v>4.8747618601455378E-2</v>
      </c>
    </row>
    <row r="40" spans="1:4" ht="15" x14ac:dyDescent="0.2">
      <c r="A40" s="13" t="s">
        <v>13</v>
      </c>
      <c r="B40" s="9">
        <f>IF(ISERROR(Summary!B75/Summary!B56),"n/a",Summary!B75/Summary!B56)</f>
        <v>0.71115973741794314</v>
      </c>
      <c r="C40" s="9">
        <f>IF(ISERROR(Summary!C75/Summary!C56),"n/a",Summary!C75/Summary!C56)</f>
        <v>0.72108843537414968</v>
      </c>
      <c r="D40" s="11">
        <f>IF(ISERROR(B40-C40),"n/a",B40-C40)</f>
        <v>-9.9286979562065447E-3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0.17073170731707318</v>
      </c>
      <c r="D51" s="11">
        <f>IF(ISERROR(B51-C51),"n/a",B51-C51)</f>
        <v>3.1813361611876811E-3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0.14285714285714285</v>
      </c>
      <c r="D52" s="11">
        <f>IF(ISERROR(B52-C52),"n/a",B52-C52)</f>
        <v>0.10714285714285715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0.5714285714285714</v>
      </c>
      <c r="D53" s="11">
        <f>IF(ISERROR(B53-C53),"n/a",B53-C53)</f>
        <v>-0.5714285714285714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4</v>
      </c>
      <c r="D54" s="11">
        <f>IF(ISERROR(B54-C54),"n/a",B54-C54)</f>
        <v>-4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>
        <f>IF(ISERROR(Summary!C145/Summary!C125), "n/a",Summary!C145/Summary!C125)</f>
        <v>0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0.56521739130434778</v>
      </c>
      <c r="C57" s="9">
        <f>IF(ISERROR(Summary!C59/Summary!C21),"n/a",Summary!C59/Summary!C21)</f>
        <v>0.62264150943396224</v>
      </c>
      <c r="D57" s="11">
        <f>IF(ISERROR(B57-C57),"n/a",B57-C57)</f>
        <v>-5.7424118129614454E-2</v>
      </c>
    </row>
    <row r="58" spans="1:4" ht="15" x14ac:dyDescent="0.2">
      <c r="A58" s="13" t="s">
        <v>13</v>
      </c>
      <c r="B58" s="9">
        <f>IF(ISERROR(Summary!B78/Summary!B59),"n/a",Summary!B78/Summary!B59)</f>
        <v>0.80769230769230771</v>
      </c>
      <c r="C58" s="9">
        <f>IF(ISERROR(Summary!C78/Summary!C59),"n/a",Summary!C78/Summary!C59)</f>
        <v>0.81818181818181823</v>
      </c>
      <c r="D58" s="11">
        <f>IF(ISERROR(B58-C58),"n/a",B58-C58)</f>
        <v>-1.0489510489510523E-2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0.57361601884570079</v>
      </c>
      <c r="C63" s="9">
        <f>IF(ISERROR(Summary!C54/Summary!C16),"n/a",Summary!C54/Summary!C16)</f>
        <v>0.52568306010928967</v>
      </c>
      <c r="D63" s="11">
        <f>IF(ISERROR(B63-C63),"n/a",B63-C63)</f>
        <v>4.7932958736411124E-2</v>
      </c>
    </row>
    <row r="64" spans="1:4" ht="15" x14ac:dyDescent="0.2">
      <c r="A64" s="13" t="s">
        <v>13</v>
      </c>
      <c r="B64" s="9">
        <f>IF(ISERROR(Summary!B73/Summary!B54),"n/a",Summary!B73/Summary!B54)</f>
        <v>0.71252566735112932</v>
      </c>
      <c r="C64" s="9">
        <f>IF(ISERROR(Summary!C73/Summary!C54),"n/a",Summary!C73/Summary!C54)</f>
        <v>0.71933471933471937</v>
      </c>
      <c r="D64" s="11">
        <f>IF(ISERROR(B64-C64),"n/a",B64-C64)</f>
        <v>-6.8090519835900531E-3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IF(ISERROR(Summary!B117/Summary!B73),"n/a",Summary!B117/Summary!B73)</f>
        <v>0</v>
      </c>
      <c r="C66" s="9">
        <f>IF(ISERROR(Summary!C117/Summary!C73),"n/a",Summary!C117/Summary!C73)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November 10,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11/10/23</v>
      </c>
      <c r="C9" s="328" t="str">
        <f>Summary!C7</f>
        <v>as of 11/10/22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11/10/23</v>
      </c>
      <c r="C36" s="326" t="str">
        <f>(Summary!C7)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0.30252100840336132</v>
      </c>
      <c r="D39" s="11">
        <f>IF(ISERROR(B39-C39),"n/a",B39-C39)</f>
        <v>4.9859943977591081E-2</v>
      </c>
    </row>
    <row r="40" spans="1:4" ht="15" x14ac:dyDescent="0.2">
      <c r="A40" s="13" t="s">
        <v>13</v>
      </c>
      <c r="B40" s="9">
        <f>IF(ISERROR(College!J20/College!F20),"n/a",College!J20/College!F20)</f>
        <v>0.7567567567567568</v>
      </c>
      <c r="C40" s="9">
        <f>IF(ISERROR(College!K20/College!G20),"n/a",College!K20/College!G20)</f>
        <v>0.80555555555555558</v>
      </c>
      <c r="D40" s="11">
        <f>IF(ISERROR(B40-C40),"n/a",B40-C40)</f>
        <v>-4.8798798798798781E-2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0.5</v>
      </c>
      <c r="C57" s="9">
        <f>IF(ISERROR(College!G23/College!C23),"n/a",College!G23/College!C23)</f>
        <v>0.6</v>
      </c>
      <c r="D57" s="11">
        <f>IF(ISERROR(B57-C57),"n/a",B57-C57)</f>
        <v>-9.9999999999999978E-2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0.75</v>
      </c>
      <c r="C59" s="9">
        <f>IF(ISERROR(College!O23/College!G23),"n/a",College!O23/College!G23)</f>
        <v>0.33333333333333331</v>
      </c>
      <c r="D59" s="11">
        <f>IF(ISERROR(B59-C59),"n/a",B59-C59)</f>
        <v>0.41666666666666669</v>
      </c>
    </row>
    <row r="60" spans="1:4" ht="15" x14ac:dyDescent="0.2">
      <c r="A60" s="13" t="s">
        <v>15</v>
      </c>
      <c r="B60" s="9">
        <f>IF(ISERROR(College!N23/College!J23),"n/a",College!N23/College!J23)</f>
        <v>0.75</v>
      </c>
      <c r="C60" s="9">
        <f>IF(ISERROR(College!O23/College!K23),"n/a",College!O23/College!K23)</f>
        <v>0.5</v>
      </c>
      <c r="D60" s="11">
        <f>IF(ISERROR(B60-C60),"n/a",B60-C60)</f>
        <v>0.25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0.35344827586206895</v>
      </c>
      <c r="C63" s="9">
        <f>IF(ISERROR(College!G18/College!C18),"n/a",College!G18/College!C18)</f>
        <v>0.30714285714285716</v>
      </c>
      <c r="D63" s="11">
        <f>IF(ISERROR(B63-C63),"n/a",B63-C63)</f>
        <v>4.6305418719211788E-2</v>
      </c>
    </row>
    <row r="64" spans="1:4" ht="15" x14ac:dyDescent="0.2">
      <c r="A64" s="13" t="s">
        <v>13</v>
      </c>
      <c r="B64" s="9">
        <f>IF(ISERROR(College!J18/College!F18),"n/a",College!J18/College!F18)</f>
        <v>0.78048780487804881</v>
      </c>
      <c r="C64" s="9">
        <f>IF(ISERROR(College!K18/College!G18),"n/a",College!K18/College!G18)</f>
        <v>0.76744186046511631</v>
      </c>
      <c r="D64" s="11">
        <f>IF(ISERROR(B64-C64),"n/a",B64-C64)</f>
        <v>1.3045944412932498E-2</v>
      </c>
    </row>
    <row r="65" spans="1:4" ht="15" x14ac:dyDescent="0.2">
      <c r="A65" s="13" t="s">
        <v>14</v>
      </c>
      <c r="B65" s="9">
        <f>IF(ISERROR(College!N18/College!F18),"n/a",College!N18/College!F18)</f>
        <v>7.3170731707317069E-2</v>
      </c>
      <c r="C65" s="9">
        <f>IF(ISERROR(College!O18/College!G18),"n/a",College!O18/College!G18)</f>
        <v>4.6511627906976744E-2</v>
      </c>
      <c r="D65" s="11">
        <f>IF(ISERROR(B65-C65),"n/a",B65-C65)</f>
        <v>2.6659103800340325E-2</v>
      </c>
    </row>
    <row r="66" spans="1:4" ht="15" x14ac:dyDescent="0.2">
      <c r="A66" s="13" t="s">
        <v>15</v>
      </c>
      <c r="B66" s="9">
        <f>IF(ISERROR(College!N18/College!J18),"n/a",College!N18/College!J18)</f>
        <v>9.375E-2</v>
      </c>
      <c r="C66" s="9">
        <f>IF(ISERROR(College!O18/College!K18),"n/a",College!O18/College!K18)</f>
        <v>6.0606060606060608E-2</v>
      </c>
      <c r="D66" s="11">
        <f>IF(ISERROR(B66-C66),"n/a",B66-C66)</f>
        <v>3.3143939393939392E-2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November 10,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11/10/23</v>
      </c>
      <c r="C9" s="328" t="str">
        <f>Summary!C7</f>
        <v>as of 11/10/22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0.66666666666666663</v>
      </c>
      <c r="C12" s="9">
        <f>IF(ISERROR(College!K29/College!G29),"n/a",College!K29/College!G29)</f>
        <v>1</v>
      </c>
      <c r="D12" s="11">
        <f>IF(ISERROR(B12-C12),"n/a",B12-C12)</f>
        <v>-0.33333333333333337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0.8</v>
      </c>
      <c r="C30" s="9">
        <f>IF(ISERROR(College!K27/College!G27),"n/a",College!K27/College!G27)</f>
        <v>1</v>
      </c>
      <c r="D30" s="11">
        <f>IF(ISERROR(B30-C30),"n/a",B30-C30)</f>
        <v>-0.19999999999999996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11/10/23</v>
      </c>
      <c r="C36" s="326" t="str">
        <f>(Summary!C7)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0.73684210526315785</v>
      </c>
      <c r="C39" s="9">
        <f>IF(ISERROR(College!G36/College!C36),"n/a",College!G36/College!C36)</f>
        <v>0.71717171717171713</v>
      </c>
      <c r="D39" s="11">
        <f>IF(ISERROR(B39-C39),"n/a",B39-C39)</f>
        <v>1.9670388091440727E-2</v>
      </c>
    </row>
    <row r="40" spans="1:4" ht="15" x14ac:dyDescent="0.2">
      <c r="A40" s="13" t="s">
        <v>13</v>
      </c>
      <c r="B40" s="9">
        <f>IF(ISERROR(College!J36/College!F36),"n/a",College!J36/College!F36)</f>
        <v>0.59183673469387754</v>
      </c>
      <c r="C40" s="9">
        <f>IF(ISERROR(College!K36/College!G36),"n/a",College!K36/College!G36)</f>
        <v>0.61971830985915488</v>
      </c>
      <c r="D40" s="11">
        <f>IF(ISERROR(B40-C40),"n/a",B40-C40)</f>
        <v>-2.7881575165277339E-2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0.21428571428571427</v>
      </c>
      <c r="D51" s="11">
        <f>IF(ISERROR(B51-C51),"n/a",B51-C51)</f>
        <v>-0.21428571428571427</v>
      </c>
    </row>
    <row r="52" spans="1:4" ht="15" x14ac:dyDescent="0.2">
      <c r="A52" s="13" t="s">
        <v>13</v>
      </c>
      <c r="B52" s="9">
        <f>IF(ISERROR(College!J41/College!F41),"n/a",College!J41/College!F41)</f>
        <v>0.33333333333333331</v>
      </c>
      <c r="C52" s="9">
        <f>IF(ISERROR(College!K41/College!G41),"n/a",College!K41/College!G41)</f>
        <v>0</v>
      </c>
      <c r="D52" s="11">
        <f>IF(ISERROR(B52-C52),"n/a",B52-C52)</f>
        <v>0.33333333333333331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1.1764705882352942</v>
      </c>
      <c r="C57" s="9">
        <f>IF(ISERROR(College!G39/College!C39),"n/a",College!G39/College!C39)</f>
        <v>0.72727272727272729</v>
      </c>
      <c r="D57" s="11">
        <f>IF(ISERROR(B57-C57),"n/a",B57-C57)</f>
        <v>0.44919786096256686</v>
      </c>
    </row>
    <row r="58" spans="1:4" ht="15" x14ac:dyDescent="0.2">
      <c r="A58" s="13" t="s">
        <v>13</v>
      </c>
      <c r="B58" s="9">
        <f>IF(ISERROR(College!J39/College!F39),"n/a",College!J39/College!F39)</f>
        <v>0.8</v>
      </c>
      <c r="C58" s="9">
        <f>IF(ISERROR(College!K39/College!G39),"n/a",College!K39/College!G39)</f>
        <v>0.875</v>
      </c>
      <c r="D58" s="11">
        <f>IF(ISERROR(B58-C58),"n/a",B58-C58)</f>
        <v>-7.4999999999999956E-2</v>
      </c>
    </row>
    <row r="59" spans="1:4" ht="15" x14ac:dyDescent="0.2">
      <c r="A59" s="13" t="s">
        <v>14</v>
      </c>
      <c r="B59" s="9">
        <f>IF(ISERROR(College!N39/College!F39),"n/a",College!N39/College!F39)</f>
        <v>0.05</v>
      </c>
      <c r="C59" s="9">
        <f>IF(ISERROR(College!O39/College!G39),"n/a",College!O39/College!G39)</f>
        <v>0.1875</v>
      </c>
      <c r="D59" s="11">
        <f>IF(ISERROR(B59-C59),"n/a",B59-C59)</f>
        <v>-0.13750000000000001</v>
      </c>
    </row>
    <row r="60" spans="1:4" ht="15" x14ac:dyDescent="0.2">
      <c r="A60" s="13" t="s">
        <v>15</v>
      </c>
      <c r="B60" s="9">
        <f>IF(ISERROR(College!N39/College!J39),"n/a",College!N39/College!J39)</f>
        <v>6.25E-2</v>
      </c>
      <c r="C60" s="9">
        <f>IF(ISERROR(College!O39/College!K39),"n/a",College!O39/College!K39)</f>
        <v>0.21428571428571427</v>
      </c>
      <c r="D60" s="11">
        <f>IF(ISERROR(B60-C60),"n/a",B60-C60)</f>
        <v>-0.15178571428571427</v>
      </c>
    </row>
    <row r="61" spans="1:4" ht="15" x14ac:dyDescent="0.2">
      <c r="A61" s="13" t="s">
        <v>16</v>
      </c>
      <c r="B61" s="9">
        <f>IF(ISERROR(College!R39/College!N39), "n/a",College!R39/College!N39)</f>
        <v>0</v>
      </c>
      <c r="C61" s="9">
        <f>IF(ISERROR(College!S39/College!O39), "n/a",College!S39/College!O39)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0.74744027303754268</v>
      </c>
      <c r="C63" s="9">
        <f>IF(ISERROR(College!G34/College!C34),"n/a",College!G34/College!C34)</f>
        <v>0.69669669669669665</v>
      </c>
      <c r="D63" s="11">
        <f>IF(ISERROR(B63-C63),"n/a",B63-C63)</f>
        <v>5.0743576340846031E-2</v>
      </c>
    </row>
    <row r="64" spans="1:4" ht="15" x14ac:dyDescent="0.2">
      <c r="A64" s="13" t="s">
        <v>13</v>
      </c>
      <c r="B64" s="9">
        <f>IF(ISERROR(College!J34/College!F34),"n/a",College!J34/College!F34)</f>
        <v>0.60730593607305938</v>
      </c>
      <c r="C64" s="9">
        <f>IF(ISERROR(College!K34/College!G34),"n/a",College!K34/College!G34)</f>
        <v>0.62931034482758619</v>
      </c>
      <c r="D64" s="11">
        <f>IF(ISERROR(B64-C64),"n/a",B64-C64)</f>
        <v>-2.2004408754526805E-2</v>
      </c>
    </row>
    <row r="65" spans="1:4" ht="15" x14ac:dyDescent="0.2">
      <c r="A65" s="13" t="s">
        <v>14</v>
      </c>
      <c r="B65" s="9">
        <f>IF(ISERROR(College!N34/College!F34),"n/a",College!N34/College!F34)</f>
        <v>4.5662100456621002E-3</v>
      </c>
      <c r="C65" s="9">
        <f>IF(ISERROR(College!O34/College!G34),"n/a",College!O34/College!G34)</f>
        <v>1.2931034482758621E-2</v>
      </c>
      <c r="D65" s="11">
        <f>IF(ISERROR(B65-C65),"n/a",B65-C65)</f>
        <v>-8.3648244370965203E-3</v>
      </c>
    </row>
    <row r="66" spans="1:4" ht="15" x14ac:dyDescent="0.2">
      <c r="A66" s="13" t="s">
        <v>15</v>
      </c>
      <c r="B66" s="9">
        <f>IF(ISERROR(College!N34/College!J34),"n/a",College!N34/College!J34)</f>
        <v>7.5187969924812026E-3</v>
      </c>
      <c r="C66" s="9">
        <f>IF(ISERROR(College!O34/College!K34),"n/a",College!O34/College!K34)</f>
        <v>2.0547945205479451E-2</v>
      </c>
      <c r="D66" s="11">
        <f>IF(ISERROR(B66-C66),"n/a",B66-C66)</f>
        <v>-1.3029148212998248E-2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</v>
      </c>
      <c r="C67" s="10">
        <f>IF(ISERROR(College!S34/College!O34), "n/a",College!S34/College!O34)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10,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11/10/23</v>
      </c>
      <c r="C9" s="328" t="str">
        <f>Summary!C7</f>
        <v>as of 11/10/22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1</v>
      </c>
      <c r="D12" s="11">
        <f>IF(ISERROR(B12-C12),"n/a",B12-C12)</f>
        <v>-0.33333333333333337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1</v>
      </c>
      <c r="D30" s="11">
        <f>IF(ISERROR(B30-C30),"n/a",B30-C30)</f>
        <v>-0.25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11/10/23</v>
      </c>
      <c r="C36" s="326" t="str">
        <f>(Summary!C7)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0.45390070921985815</v>
      </c>
      <c r="C39" s="9">
        <f>IF(ISERROR(College!G52/College!C52),"n/a",College!G52/College!C52)</f>
        <v>0.36904761904761907</v>
      </c>
      <c r="D39" s="11">
        <f>IF(ISERROR(B39-C39),"n/a",B39-C39)</f>
        <v>8.4853090172239076E-2</v>
      </c>
    </row>
    <row r="40" spans="1:4" ht="15" x14ac:dyDescent="0.2">
      <c r="A40" s="13" t="s">
        <v>13</v>
      </c>
      <c r="B40" s="9">
        <f>IF(ISERROR(College!J52/College!F52),"n/a",College!J52/College!F52)</f>
        <v>0.734375</v>
      </c>
      <c r="C40" s="9">
        <f>IF(ISERROR(College!K52/College!G52),"n/a",College!K52/College!G52)</f>
        <v>0.72580645161290325</v>
      </c>
      <c r="D40" s="11">
        <f>IF(ISERROR(B40-C40),"n/a",B40-C40)</f>
        <v>8.5685483870967527E-3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0.14285714285714285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0.16666666666666666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0.43046357615894038</v>
      </c>
      <c r="C63" s="9">
        <f>IF(ISERROR(College!G50/College!C50),"n/a",College!G50/College!C50)</f>
        <v>0.36842105263157893</v>
      </c>
      <c r="D63" s="11">
        <f>IF(ISERROR(B63-C63),"n/a",B63-C63)</f>
        <v>6.2042523527361448E-2</v>
      </c>
    </row>
    <row r="64" spans="1:4" ht="15" x14ac:dyDescent="0.2">
      <c r="A64" s="13" t="s">
        <v>13</v>
      </c>
      <c r="B64" s="9">
        <f>IF(ISERROR(College!J50/College!F50),"n/a",College!J50/College!F50)</f>
        <v>0.72307692307692306</v>
      </c>
      <c r="C64" s="9">
        <f>IF(ISERROR(College!K50/College!G50),"n/a",College!K50/College!G50)</f>
        <v>0.72857142857142854</v>
      </c>
      <c r="D64" s="11">
        <f>IF(ISERROR(B64-C64),"n/a",B64-C64)</f>
        <v>-5.494505494505475E-3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1.4285714285714285E-2</v>
      </c>
      <c r="D65" s="11">
        <f>IF(ISERROR(B65-C65),"n/a",B65-C65)</f>
        <v>-1.4285714285714285E-2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1.9607843137254902E-2</v>
      </c>
      <c r="D66" s="11">
        <f>IF(ISERROR(B66-C66),"n/a",B66-C66)</f>
        <v>-1.9607843137254902E-2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>
        <f>IF(ISERROR(College!S50/College!O50), "n/a",College!S50/College!O50)</f>
        <v>0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10,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11/10/23</v>
      </c>
      <c r="C9" s="328" t="str">
        <f>Summary!C7</f>
        <v>as of 11/10/22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11/10/23</v>
      </c>
      <c r="C36" s="326" t="str">
        <f>(Summary!C7)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0.87804878048780488</v>
      </c>
      <c r="C39" s="9">
        <f>IF(ISERROR(College!G68/College!C68),"n/a",College!G68/College!C68)</f>
        <v>0.46808510638297873</v>
      </c>
      <c r="D39" s="11">
        <f>IF(ISERROR(B39-C39),"n/a",B39-C39)</f>
        <v>0.40996367410482615</v>
      </c>
    </row>
    <row r="40" spans="1:4" ht="15" x14ac:dyDescent="0.2">
      <c r="A40" s="13" t="s">
        <v>13</v>
      </c>
      <c r="B40" s="9">
        <f>IF(ISERROR(College!J68/College!F68),"n/a",College!J68/College!F68)</f>
        <v>0.75</v>
      </c>
      <c r="C40" s="9">
        <f>IF(ISERROR(College!K68/College!G68),"n/a",College!K68/College!G68)</f>
        <v>0.77272727272727271</v>
      </c>
      <c r="D40" s="11">
        <f>IF(ISERROR(B40-C40),"n/a",B40-C40)</f>
        <v>-2.2727272727272707E-2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IF(ISERROR(College!N71/College!F71),"n/a",College!N71/College!F71)</f>
        <v>1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IF(ISERROR(College!N71/College!J71),"n/a",College!N71/College!J71)</f>
        <v>1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IF(ISERROR(College!R71/College!N71), "n/a",College!R71/College!N71)</f>
        <v>0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0.88095238095238093</v>
      </c>
      <c r="C63" s="9">
        <f>IF(ISERROR(College!G66/College!C66),"n/a",College!G66/College!C66)</f>
        <v>0.46808510638297873</v>
      </c>
      <c r="D63" s="11">
        <f>IF(ISERROR(B63-C63),"n/a",B63-C63)</f>
        <v>0.4128672745694022</v>
      </c>
    </row>
    <row r="64" spans="1:4" ht="15" x14ac:dyDescent="0.2">
      <c r="A64" s="13" t="s">
        <v>13</v>
      </c>
      <c r="B64" s="9">
        <f>IF(ISERROR(College!J66/College!F66),"n/a",College!J66/College!F66)</f>
        <v>0.7567567567567568</v>
      </c>
      <c r="C64" s="9">
        <f>IF(ISERROR(College!K66/College!G66),"n/a",College!K66/College!G66)</f>
        <v>0.77272727272727271</v>
      </c>
      <c r="D64" s="11">
        <f>IF(ISERROR(B64-C64),"n/a",B64-C64)</f>
        <v>-1.5970515970515908E-2</v>
      </c>
    </row>
    <row r="65" spans="1:4" ht="15" x14ac:dyDescent="0.2">
      <c r="A65" s="13" t="s">
        <v>14</v>
      </c>
      <c r="B65" s="9">
        <f>IF(ISERROR(College!N66/College!F66),"n/a",College!N66/College!F66)</f>
        <v>2.7027027027027029E-2</v>
      </c>
      <c r="C65" s="9">
        <f>IF(ISERROR(College!O66/College!G66),"n/a",College!O66/College!G66)</f>
        <v>0</v>
      </c>
      <c r="D65" s="11">
        <f>IF(ISERROR(B65-C65),"n/a",B65-C65)</f>
        <v>2.7027027027027029E-2</v>
      </c>
    </row>
    <row r="66" spans="1:4" ht="15" x14ac:dyDescent="0.2">
      <c r="A66" s="13" t="s">
        <v>15</v>
      </c>
      <c r="B66" s="9">
        <f>IF(ISERROR(College!N66/College!J66),"n/a",College!N66/College!J66)</f>
        <v>3.5714285714285712E-2</v>
      </c>
      <c r="C66" s="9">
        <f>IF(ISERROR(College!O66/College!K66),"n/a",College!O66/College!K66)</f>
        <v>0</v>
      </c>
      <c r="D66" s="11">
        <f>IF(ISERROR(B66-C66),"n/a",B66-C66)</f>
        <v>3.5714285714285712E-2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10,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11/10/23</v>
      </c>
      <c r="C9" s="326" t="str">
        <f>(Summary!C7)</f>
        <v>as of 11/10/22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0.5258215962441315</v>
      </c>
      <c r="C12" s="9">
        <f>IF(ISERROR(College!G84/College!C84),"n/a",College!G84/College!C84)</f>
        <v>0.55865921787709494</v>
      </c>
      <c r="D12" s="11">
        <f>IF(ISERROR(B12-C12),"n/a",B12-C12)</f>
        <v>-3.2837621632963443E-2</v>
      </c>
    </row>
    <row r="13" spans="1:4" ht="15" x14ac:dyDescent="0.2">
      <c r="A13" s="13" t="s">
        <v>13</v>
      </c>
      <c r="B13" s="9">
        <f>IF(ISERROR(College!J84/College!F84),"n/a",College!J84/College!F84)</f>
        <v>0.8125</v>
      </c>
      <c r="C13" s="9">
        <f>IF(ISERROR(College!K84/College!G84),"n/a",College!K84/College!G84)</f>
        <v>0.84</v>
      </c>
      <c r="D13" s="11">
        <f>IF(ISERROR(B13-C13),"n/a",B13-C13)</f>
        <v>-2.7499999999999969E-2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1</v>
      </c>
      <c r="C24" s="9">
        <f>IF(ISERROR(College!L89/College!H89),"n/a",College!L89/College!H89)</f>
        <v>1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1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0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>
        <f>IF(ISERROR(College!O89/College!K89),"n/a",College!O89/College!K89)</f>
        <v>0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6.25E-2</v>
      </c>
      <c r="C30" s="9">
        <f>IF(ISERROR(College!G87/College!C87),"n/a",College!G87/College!C87)</f>
        <v>0.5</v>
      </c>
      <c r="D30" s="11">
        <f>IF(ISERROR(B30-C30),"n/a",B30-C30)</f>
        <v>-0.4375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0.75</v>
      </c>
      <c r="D31" s="11">
        <f>IF(ISERROR(B31-C31),"n/a",B31-C31)</f>
        <v>-0.75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0.48497854077253216</v>
      </c>
      <c r="C36" s="9">
        <f>IF(ISERROR(College!G82/College!C82),"n/a",College!G82/College!C82)</f>
        <v>0.546875</v>
      </c>
      <c r="D36" s="11">
        <f>IF(ISERROR(B36-C36),"n/a",B36-C36)</f>
        <v>-6.1896459227467837E-2</v>
      </c>
    </row>
    <row r="37" spans="1:4" ht="15" x14ac:dyDescent="0.2">
      <c r="A37" s="13" t="s">
        <v>13</v>
      </c>
      <c r="B37" s="9">
        <f>IF(ISERROR(College!J82/College!F82),"n/a",College!J82/College!F82)</f>
        <v>0.80530973451327437</v>
      </c>
      <c r="C37" s="9">
        <f>IF(ISERROR(College!K82/College!G82),"n/a",College!K82/College!G82)</f>
        <v>0.83809523809523812</v>
      </c>
      <c r="D37" s="11">
        <f>IF(ISERROR(B37-C37),"n/a",B37-C37)</f>
        <v>-3.2785503581963749E-2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November 10,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11/10/23</v>
      </c>
      <c r="C9" s="328" t="str">
        <f>Summary!C7</f>
        <v>as of 11/10/22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11/10/23</v>
      </c>
      <c r="C36" s="326" t="str">
        <f>(Summary!C7)</f>
        <v>as of 11/10/22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0.8571428571428571</v>
      </c>
      <c r="C39" s="9">
        <f>IF(ISERROR(College!G100/College!C100),"n/a",College!G100/College!C100)</f>
        <v>0.72727272727272729</v>
      </c>
      <c r="D39" s="11">
        <f>IF(ISERROR(B39-C39),"n/a",B39-C39)</f>
        <v>0.1298701298701298</v>
      </c>
    </row>
    <row r="40" spans="1:4" ht="15" x14ac:dyDescent="0.2">
      <c r="A40" s="13" t="s">
        <v>13</v>
      </c>
      <c r="B40" s="9">
        <f>IF(ISERROR(College!J100/College!F100),"n/a",College!J100/College!F100)</f>
        <v>0.75</v>
      </c>
      <c r="C40" s="9">
        <f>IF(ISERROR(College!K100/College!G100),"n/a",College!K100/College!G100)</f>
        <v>0.75</v>
      </c>
      <c r="D40" s="11">
        <f>IF(ISERROR(B40-C40),"n/a",B40-C40)</f>
        <v>0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0.8571428571428571</v>
      </c>
      <c r="C63" s="9">
        <f>IF(ISERROR(College!G98/College!C98),"n/a",College!G98/College!C98)</f>
        <v>0.69230769230769229</v>
      </c>
      <c r="D63" s="11">
        <f>IF(ISERROR(B63-C63),"n/a",B63-C63)</f>
        <v>0.1648351648351648</v>
      </c>
    </row>
    <row r="64" spans="1:4" ht="15" x14ac:dyDescent="0.2">
      <c r="A64" s="13" t="s">
        <v>13</v>
      </c>
      <c r="B64" s="9">
        <f>IF(ISERROR(College!J98/College!F98),"n/a",College!J98/College!F98)</f>
        <v>0.75</v>
      </c>
      <c r="C64" s="9">
        <f>IF(ISERROR(College!K98/College!G98),"n/a",College!K98/College!G98)</f>
        <v>0.66666666666666663</v>
      </c>
      <c r="D64" s="11">
        <f>IF(ISERROR(B64-C64),"n/a",B64-C64)</f>
        <v>8.333333333333337E-2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2023-11-13T22:57:20Z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