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E56C0C9C-8B0D-4FEB-985B-0E68215EF4E9}" xr6:coauthVersionLast="47" xr6:coauthVersionMax="47" xr10:uidLastSave="{245BA6E5-FEAE-45DF-B2C0-02F9E3FC160A}"/>
  <bookViews>
    <workbookView xWindow="29025" yWindow="210" windowWidth="28335" windowHeight="1567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Summary!$A$1:$A$148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Summary!$A$1:$E$148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7" i="1"/>
  <c r="C140" i="1" l="1"/>
  <c r="B140" i="1"/>
  <c r="D142" i="1"/>
  <c r="E142" i="1" s="1"/>
  <c r="B121" i="1" l="1"/>
  <c r="C121" i="1" l="1"/>
  <c r="D123" i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9" i="1"/>
  <c r="E99" i="1" s="1"/>
  <c r="C97" i="1"/>
  <c r="B97" i="1"/>
  <c r="D80" i="1"/>
  <c r="E80" i="1" s="1"/>
  <c r="C78" i="1"/>
  <c r="B78" i="1"/>
  <c r="D61" i="1"/>
  <c r="E61" i="1" s="1"/>
  <c r="C59" i="1"/>
  <c r="B59" i="1"/>
  <c r="D42" i="1"/>
  <c r="E42" i="1" s="1"/>
  <c r="C40" i="1"/>
  <c r="B40" i="1"/>
  <c r="B21" i="1"/>
  <c r="D23" i="1"/>
  <c r="E23" i="1" s="1"/>
  <c r="C21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3" i="1"/>
  <c r="C134" i="1"/>
  <c r="C132" i="1"/>
  <c r="C130" i="1"/>
  <c r="B143" i="1"/>
  <c r="B134" i="1"/>
  <c r="B132" i="1"/>
  <c r="B130" i="1"/>
  <c r="C124" i="1"/>
  <c r="C115" i="1"/>
  <c r="C113" i="1"/>
  <c r="C111" i="1"/>
  <c r="B124" i="1"/>
  <c r="B115" i="1"/>
  <c r="B113" i="1"/>
  <c r="B111" i="1"/>
  <c r="C100" i="1"/>
  <c r="C91" i="1"/>
  <c r="C89" i="1"/>
  <c r="C87" i="1"/>
  <c r="B100" i="1"/>
  <c r="B91" i="1"/>
  <c r="B89" i="1"/>
  <c r="B87" i="1"/>
  <c r="C81" i="1"/>
  <c r="C72" i="1"/>
  <c r="C70" i="1"/>
  <c r="C68" i="1"/>
  <c r="B81" i="1"/>
  <c r="B72" i="1"/>
  <c r="B70" i="1"/>
  <c r="B68" i="1"/>
  <c r="C62" i="1"/>
  <c r="C53" i="1"/>
  <c r="C51" i="1"/>
  <c r="C49" i="1"/>
  <c r="B62" i="1"/>
  <c r="B53" i="1"/>
  <c r="B51" i="1"/>
  <c r="B49" i="1"/>
  <c r="C34" i="1"/>
  <c r="C32" i="1"/>
  <c r="C30" i="1"/>
  <c r="B34" i="1"/>
  <c r="B32" i="1"/>
  <c r="B30" i="1"/>
  <c r="C24" i="1"/>
  <c r="C15" i="1"/>
  <c r="C13" i="1"/>
  <c r="C10" i="1"/>
  <c r="B24" i="1"/>
  <c r="B15" i="1"/>
  <c r="B13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7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8" i="1"/>
  <c r="C17" i="1" l="1"/>
  <c r="B83" i="6" l="1"/>
  <c r="C51" i="6" l="1"/>
  <c r="B18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8" i="1"/>
  <c r="D31" i="1"/>
  <c r="E31" i="1" s="1"/>
  <c r="D131" i="1"/>
  <c r="E131" i="1" s="1"/>
  <c r="D112" i="1"/>
  <c r="E112" i="1" s="1"/>
  <c r="D88" i="1"/>
  <c r="E88" i="1" s="1"/>
  <c r="D69" i="1"/>
  <c r="E69" i="1" s="1"/>
  <c r="D50" i="1"/>
  <c r="E50" i="1" s="1"/>
  <c r="D11" i="1" l="1"/>
  <c r="E11" i="1" s="1"/>
  <c r="C107" i="1" l="1"/>
  <c r="D14" i="1"/>
  <c r="R83" i="6" l="1"/>
  <c r="B118" i="1" l="1"/>
  <c r="C94" i="1" l="1"/>
  <c r="D139" i="1"/>
  <c r="E139" i="1" s="1"/>
  <c r="D138" i="1"/>
  <c r="E138" i="1" s="1"/>
  <c r="B137" i="1"/>
  <c r="D130" i="1" l="1"/>
  <c r="E130" i="1" s="1"/>
  <c r="D133" i="1"/>
  <c r="E133" i="1" s="1"/>
  <c r="D135" i="1"/>
  <c r="E135" i="1" s="1"/>
  <c r="D137" i="1"/>
  <c r="E137" i="1" s="1"/>
  <c r="D141" i="1"/>
  <c r="E141" i="1" s="1"/>
  <c r="D144" i="1"/>
  <c r="E144" i="1" s="1"/>
  <c r="D132" i="1" l="1"/>
  <c r="E132" i="1" s="1"/>
  <c r="C129" i="1"/>
  <c r="B129" i="1"/>
  <c r="D134" i="1"/>
  <c r="E134" i="1" s="1"/>
  <c r="C136" i="1"/>
  <c r="D140" i="1"/>
  <c r="E140" i="1" s="1"/>
  <c r="B136" i="1"/>
  <c r="D143" i="1"/>
  <c r="E143" i="1" s="1"/>
  <c r="B94" i="1"/>
  <c r="B145" i="1" l="1"/>
  <c r="D129" i="1"/>
  <c r="E129" i="1" s="1"/>
  <c r="C145" i="1"/>
  <c r="D136" i="1"/>
  <c r="E136" i="1" s="1"/>
  <c r="J83" i="6"/>
  <c r="D145" i="1" l="1"/>
  <c r="E145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5" i="1"/>
  <c r="E95" i="1" s="1"/>
  <c r="D96" i="1"/>
  <c r="E96" i="1" s="1"/>
  <c r="C75" i="1"/>
  <c r="D76" i="1"/>
  <c r="E76" i="1" s="1"/>
  <c r="D77" i="1"/>
  <c r="E77" i="1" s="1"/>
  <c r="B75" i="1"/>
  <c r="C56" i="1"/>
  <c r="D57" i="1"/>
  <c r="E57" i="1" s="1"/>
  <c r="D58" i="1"/>
  <c r="E58" i="1" s="1"/>
  <c r="B56" i="1"/>
  <c r="C37" i="1"/>
  <c r="D38" i="1"/>
  <c r="E38" i="1" s="1"/>
  <c r="D39" i="1"/>
  <c r="E39" i="1" s="1"/>
  <c r="B37" i="1"/>
  <c r="E19" i="1"/>
  <c r="E20" i="1"/>
  <c r="C34" i="6" l="1"/>
  <c r="C45" i="14"/>
  <c r="D45" i="14" s="1"/>
  <c r="B43" i="1"/>
  <c r="L33" i="6" l="1"/>
  <c r="C43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6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40" i="1"/>
  <c r="E40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2" i="1"/>
  <c r="E52" i="1" s="1"/>
  <c r="D54" i="1"/>
  <c r="E54" i="1" s="1"/>
  <c r="D49" i="1"/>
  <c r="E49" i="1" s="1"/>
  <c r="D122" i="1"/>
  <c r="E122" i="1" s="1"/>
  <c r="D125" i="1"/>
  <c r="E125" i="1" s="1"/>
  <c r="D118" i="1"/>
  <c r="E118" i="1" s="1"/>
  <c r="D114" i="1"/>
  <c r="E114" i="1" s="1"/>
  <c r="D116" i="1"/>
  <c r="E116" i="1" s="1"/>
  <c r="D111" i="1"/>
  <c r="E111" i="1" s="1"/>
  <c r="D98" i="1"/>
  <c r="E98" i="1" s="1"/>
  <c r="D101" i="1"/>
  <c r="E101" i="1" s="1"/>
  <c r="D94" i="1"/>
  <c r="E94" i="1" s="1"/>
  <c r="D90" i="1"/>
  <c r="E90" i="1" s="1"/>
  <c r="D92" i="1"/>
  <c r="E92" i="1" s="1"/>
  <c r="D87" i="1"/>
  <c r="E87" i="1" s="1"/>
  <c r="D79" i="1"/>
  <c r="E79" i="1" s="1"/>
  <c r="D82" i="1"/>
  <c r="E82" i="1" s="1"/>
  <c r="D75" i="1"/>
  <c r="E75" i="1" s="1"/>
  <c r="D71" i="1"/>
  <c r="E71" i="1" s="1"/>
  <c r="D73" i="1"/>
  <c r="E73" i="1" s="1"/>
  <c r="D68" i="1"/>
  <c r="E68" i="1" s="1"/>
  <c r="D60" i="1"/>
  <c r="E60" i="1" s="1"/>
  <c r="D63" i="1"/>
  <c r="E63" i="1" s="1"/>
  <c r="D56" i="1"/>
  <c r="E56" i="1" s="1"/>
  <c r="D41" i="1"/>
  <c r="E41" i="1" s="1"/>
  <c r="D44" i="1"/>
  <c r="E44" i="1" s="1"/>
  <c r="B36" i="1"/>
  <c r="D37" i="1"/>
  <c r="E37" i="1" s="1"/>
  <c r="D33" i="1"/>
  <c r="E33" i="1" s="1"/>
  <c r="D35" i="1"/>
  <c r="E35" i="1" s="1"/>
  <c r="D30" i="1"/>
  <c r="E30" i="1" s="1"/>
  <c r="D18" i="1"/>
  <c r="E18" i="1" s="1"/>
  <c r="E22" i="1"/>
  <c r="E25" i="1"/>
  <c r="D10" i="1"/>
  <c r="E10" i="1" s="1"/>
  <c r="E16" i="1"/>
  <c r="E14" i="1"/>
  <c r="D105" i="1"/>
  <c r="E105" i="1" s="1"/>
  <c r="D106" i="1"/>
  <c r="E106" i="1" s="1"/>
  <c r="B8" i="3"/>
  <c r="C8" i="3"/>
  <c r="B35" i="3"/>
  <c r="B36" i="3"/>
  <c r="C36" i="3"/>
  <c r="I89" i="6" l="1"/>
  <c r="C24" i="15"/>
  <c r="D24" i="15" s="1"/>
  <c r="F82" i="6"/>
  <c r="F74" i="6" s="1"/>
  <c r="B48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2" i="1"/>
  <c r="E62" i="1" s="1"/>
  <c r="C74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10" i="1"/>
  <c r="D14" i="3"/>
  <c r="P32" i="6"/>
  <c r="Q32" i="6" s="1"/>
  <c r="D107" i="1"/>
  <c r="E107" i="1" s="1"/>
  <c r="B110" i="1"/>
  <c r="D113" i="1"/>
  <c r="E113" i="1" s="1"/>
  <c r="D61" i="3"/>
  <c r="D55" i="3"/>
  <c r="D26" i="3"/>
  <c r="L54" i="6"/>
  <c r="M54" i="6" s="1"/>
  <c r="G43" i="6"/>
  <c r="D22" i="3"/>
  <c r="C9" i="1"/>
  <c r="C26" i="1" s="1"/>
  <c r="L40" i="6"/>
  <c r="M40" i="6" s="1"/>
  <c r="D54" i="6"/>
  <c r="E54" i="6" s="1"/>
  <c r="H48" i="6"/>
  <c r="I48" i="6" s="1"/>
  <c r="C55" i="1"/>
  <c r="D54" i="3"/>
  <c r="B74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4" i="1"/>
  <c r="E24" i="1" s="1"/>
  <c r="D60" i="3"/>
  <c r="C50" i="6"/>
  <c r="L48" i="6"/>
  <c r="M48" i="6" s="1"/>
  <c r="J34" i="6"/>
  <c r="L38" i="6"/>
  <c r="M38" i="6" s="1"/>
  <c r="D100" i="1"/>
  <c r="E100" i="1" s="1"/>
  <c r="B29" i="1"/>
  <c r="B45" i="1" s="1"/>
  <c r="L16" i="6"/>
  <c r="M16" i="6" s="1"/>
  <c r="H56" i="6"/>
  <c r="I56" i="6" s="1"/>
  <c r="H32" i="6"/>
  <c r="I32" i="6" s="1"/>
  <c r="B18" i="6"/>
  <c r="C86" i="1"/>
  <c r="D42" i="3"/>
  <c r="D70" i="1"/>
  <c r="E70" i="1" s="1"/>
  <c r="D23" i="3"/>
  <c r="D78" i="1"/>
  <c r="E78" i="1" s="1"/>
  <c r="D48" i="6"/>
  <c r="E48" i="6" s="1"/>
  <c r="B43" i="6"/>
  <c r="B11" i="6"/>
  <c r="K50" i="6"/>
  <c r="H46" i="6"/>
  <c r="I46" i="6" s="1"/>
  <c r="C93" i="1"/>
  <c r="D18" i="3"/>
  <c r="D15" i="1"/>
  <c r="E15" i="1" s="1"/>
  <c r="J82" i="6"/>
  <c r="J74" i="6" s="1"/>
  <c r="L86" i="6"/>
  <c r="M86" i="6" s="1"/>
  <c r="B86" i="1"/>
  <c r="B55" i="1"/>
  <c r="D59" i="3"/>
  <c r="D40" i="3"/>
  <c r="D34" i="1"/>
  <c r="E34" i="1" s="1"/>
  <c r="D38" i="6"/>
  <c r="E38" i="6" s="1"/>
  <c r="K11" i="6"/>
  <c r="L14" i="6"/>
  <c r="M14" i="6" s="1"/>
  <c r="D19" i="3"/>
  <c r="C67" i="1"/>
  <c r="D13" i="3"/>
  <c r="D16" i="3"/>
  <c r="C29" i="1"/>
  <c r="H38" i="6"/>
  <c r="I38" i="6" s="1"/>
  <c r="F34" i="6"/>
  <c r="B27" i="6"/>
  <c r="D89" i="1"/>
  <c r="E89" i="1" s="1"/>
  <c r="D17" i="3"/>
  <c r="D43" i="1"/>
  <c r="E43" i="1" s="1"/>
  <c r="D36" i="1"/>
  <c r="E36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7" i="1"/>
  <c r="D10" i="3"/>
  <c r="D12" i="3"/>
  <c r="D58" i="3"/>
  <c r="D39" i="3"/>
  <c r="D57" i="3"/>
  <c r="D25" i="3"/>
  <c r="D72" i="1"/>
  <c r="E72" i="1" s="1"/>
  <c r="D81" i="1"/>
  <c r="E81" i="1" s="1"/>
  <c r="D59" i="1"/>
  <c r="E59" i="1" s="1"/>
  <c r="D11" i="3"/>
  <c r="D52" i="3"/>
  <c r="D97" i="1"/>
  <c r="E97" i="1" s="1"/>
  <c r="B93" i="1"/>
  <c r="D51" i="1"/>
  <c r="E51" i="1" s="1"/>
  <c r="T88" i="6"/>
  <c r="U88" i="6" s="1"/>
  <c r="D16" i="6"/>
  <c r="E16" i="6" s="1"/>
  <c r="D21" i="1"/>
  <c r="E21" i="1" s="1"/>
  <c r="B17" i="1"/>
  <c r="D13" i="1"/>
  <c r="E13" i="1" s="1"/>
  <c r="B9" i="1"/>
  <c r="D32" i="1"/>
  <c r="E32" i="1" s="1"/>
  <c r="D88" i="6"/>
  <c r="E88" i="6" s="1"/>
  <c r="B82" i="6"/>
  <c r="B74" i="6" s="1"/>
  <c r="J18" i="6"/>
  <c r="L24" i="6"/>
  <c r="M24" i="6" s="1"/>
  <c r="D91" i="1"/>
  <c r="E91" i="1" s="1"/>
  <c r="C48" i="1"/>
  <c r="D53" i="1"/>
  <c r="E53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2" i="1"/>
  <c r="B29" i="13"/>
  <c r="C32" i="14"/>
  <c r="C32" i="13"/>
  <c r="C32" i="12"/>
  <c r="B67" i="13"/>
  <c r="B67" i="12"/>
  <c r="B33" i="12"/>
  <c r="B64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10" i="1"/>
  <c r="E110" i="1" s="1"/>
  <c r="B32" i="3"/>
  <c r="B31" i="3"/>
  <c r="G42" i="6"/>
  <c r="C10" i="6"/>
  <c r="D18" i="6"/>
  <c r="E18" i="6" s="1"/>
  <c r="C83" i="1"/>
  <c r="D74" i="1"/>
  <c r="E74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6" i="1"/>
  <c r="E86" i="1" s="1"/>
  <c r="L82" i="6"/>
  <c r="M82" i="6" s="1"/>
  <c r="D29" i="1"/>
  <c r="E29" i="1" s="1"/>
  <c r="H82" i="6"/>
  <c r="I82" i="6" s="1"/>
  <c r="L27" i="6"/>
  <c r="M27" i="6" s="1"/>
  <c r="B10" i="6"/>
  <c r="D55" i="1"/>
  <c r="E55" i="1" s="1"/>
  <c r="B65" i="3"/>
  <c r="L11" i="6"/>
  <c r="M11" i="6" s="1"/>
  <c r="C45" i="1"/>
  <c r="D45" i="1" s="1"/>
  <c r="E45" i="1" s="1"/>
  <c r="B26" i="6"/>
  <c r="H34" i="6"/>
  <c r="I34" i="6" s="1"/>
  <c r="C31" i="3"/>
  <c r="D67" i="1"/>
  <c r="E67" i="1" s="1"/>
  <c r="B29" i="3"/>
  <c r="K26" i="6"/>
  <c r="D27" i="6"/>
  <c r="E27" i="6" s="1"/>
  <c r="B83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3" i="1"/>
  <c r="E93" i="1" s="1"/>
  <c r="B102" i="1"/>
  <c r="L43" i="6"/>
  <c r="M43" i="6" s="1"/>
  <c r="J42" i="6"/>
  <c r="C29" i="3"/>
  <c r="C64" i="1"/>
  <c r="C28" i="3"/>
  <c r="B26" i="1"/>
  <c r="D9" i="1"/>
  <c r="E9" i="1" s="1"/>
  <c r="B28" i="3"/>
  <c r="B30" i="3"/>
  <c r="D48" i="1"/>
  <c r="E48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6" i="1"/>
  <c r="E26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3" i="1"/>
  <c r="E83" i="1" s="1"/>
  <c r="D64" i="3"/>
  <c r="D63" i="3"/>
  <c r="L10" i="6"/>
  <c r="M10" i="6" s="1"/>
  <c r="D102" i="1"/>
  <c r="E102" i="1" s="1"/>
  <c r="L26" i="6"/>
  <c r="M26" i="6" s="1"/>
  <c r="D29" i="3"/>
  <c r="D28" i="3"/>
  <c r="H26" i="6"/>
  <c r="I26" i="6" s="1"/>
  <c r="D30" i="3"/>
  <c r="L42" i="6"/>
  <c r="M42" i="6" s="1"/>
  <c r="D64" i="1"/>
  <c r="E64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<sst xmlns="http://schemas.openxmlformats.org/spreadsheetml/2006/main" count="944" uniqueCount="85">
  <si>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</si>
  <si>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</si>
  <si>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</si>
  <si>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</si>
  <si>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</si>
  <si>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</si>
  <si>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</si>
  <si>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</si>
  <si>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</si>
  <si>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</si>
  <si>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</si>
  <si>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</si>
  <si>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</si>
  <si>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</si>
  <si>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</si>
  <si>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</si>
  <si>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</si>
  <si>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</si>
  <si>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</si>
  <si>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</si>
  <si>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</si>
  <si>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</si>
  <si>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</si>
  <si>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</si>
  <si>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</si>
  <si>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</si>
  <si>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</si>
  <si>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</si>
  <si>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</si>
  <si>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</si>
  <si>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</si>
  <si>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</si>
  <si>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</si>
  <si>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</si>
  <si>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</si>
  <si>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</si>
  <si>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</si>
  <si>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</si>
  <si>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</si>
  <si>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</si>
  <si>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</si>
  <si>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</si>
  <si>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</si>
  <si>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</si>
  <si>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</si>
  <si>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</si>
  <si>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</si>
  <si>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</si>
  <si>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</si>
  <si>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</si>
  <si>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</si>
  <si>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</si>
  <si>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</si>
  <si>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</si>
  <si>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</si>
  <si>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</si>
  <si>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</si>
  <si>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</si>
  <si>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</si>
  <si>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</si>
  <si>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</si>
  <si>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</si>
  <si>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</si>
  <si>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</si>
  <si>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</si>
  <si>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</si>
  <si>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</si>
  <si>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</si>
  <si>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</si>
  <si>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</si>
  <si>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</si>
  <si>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</si>
  <si>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</si>
  <si>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</si>
  <si>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</si>
  <si>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</si>
  <si>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</si>
  <si>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</si>
  <si>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</si>
  <si>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 Enrollment Target = 350</t>
  </si>
  <si>
    <t>Winter 2024</t>
  </si>
  <si>
    <t>Winter 2023</t>
  </si>
  <si>
    <t>as of Friday, October 13, 2023</t>
  </si>
  <si>
    <t>as of 10/13/23</t>
  </si>
  <si>
    <t>as of 10/13/22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</si>
</sst>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6"/>
  <sheetViews>
    <sheetView tabSelected="1" zoomScaleNormal="100" workbookViewId="0">
      <selection activeCell="B11" sqref="B11:E12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80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14</v>
      </c>
      <c r="C9" s="71">
        <f>(C10+C15+C13)</f>
        <v>10</v>
      </c>
      <c r="D9" s="71">
        <f>IF(ISERROR(B9-C9),"n/a",B9-C9)</f>
        <v>4</v>
      </c>
      <c r="E9" s="142">
        <f>IF(ISERROR(D9/C9),"n/a",(D9/C9))</f>
        <v>0.4</v>
      </c>
    </row>
    <row r="10" spans="1:7" x14ac:dyDescent="0.2">
      <c r="A10" s="143" t="s">
        <v>30</v>
      </c>
      <c r="B10" s="191">
        <f>B11</f>
        <v>7</v>
      </c>
      <c r="C10" s="191">
        <f>C11</f>
        <v>6</v>
      </c>
      <c r="D10" s="7">
        <f t="shared" ref="D10:D17" si="0">IF(ISERROR(B10-C10),"n/a",B10-C10)</f>
        <v>1</v>
      </c>
      <c r="E10" s="144">
        <f t="shared" ref="E10:E17" si="1">IF(ISERROR(D10/C10),"n/a",(D10/C10))</f>
        <v>0.16666666666666666</v>
      </c>
    </row>
    <row r="11" spans="1:7" x14ac:dyDescent="0.2">
      <c r="A11" s="145" t="s">
        <v>31</v>
      </c>
      <c r="B11" s="260">
        <v>7</v>
      </c>
      <c r="C11" s="260">
        <v>6</v>
      </c>
      <c r="D11" s="261">
        <f t="shared" ref="D11" si="2">IF(ISERROR(B11-C11),"n/a",B11-C11)</f>
        <v>1</v>
      </c>
      <c r="E11" s="262">
        <f t="shared" ref="E11" si="3">IF(ISERROR(D11/C11),"n/a",(D11/C11))</f>
        <v>0.16666666666666666</v>
      </c>
    </row>
    <row r="12" spans="1:7" x14ac:dyDescent="0.2">
      <c r="A12" s="145" t="s">
        <v>22</v>
      </c>
      <c r="B12" s="260">
        <v>7</v>
      </c>
      <c r="C12" s="260">
        <v>6</v>
      </c>
      <c r="D12" s="261">
        <f t="shared" ref="D12" si="4">IF(ISERROR(B12-C12),"n/a",B12-C12)</f>
        <v>1</v>
      </c>
      <c r="E12" s="262">
        <f t="shared" ref="E12" si="5">IF(ISERROR(D12/C12),"n/a",(D12/C12))</f>
        <v>0.16666666666666666</v>
      </c>
    </row>
    <row r="13" spans="1:7" x14ac:dyDescent="0.2">
      <c r="A13" s="143" t="s">
        <v>29</v>
      </c>
      <c r="B13" s="7">
        <f>B14</f>
        <v>6</v>
      </c>
      <c r="C13" s="191">
        <f>C14</f>
        <v>4</v>
      </c>
      <c r="D13" s="7">
        <f>IF(ISERROR(B13-C13),"n/a",B13-C13)</f>
        <v>2</v>
      </c>
      <c r="E13" s="144">
        <f>IF(ISERROR(D13/C13),"n/a",(D13/C13))</f>
        <v>0.5</v>
      </c>
    </row>
    <row r="14" spans="1:7" x14ac:dyDescent="0.2">
      <c r="A14" s="145" t="s">
        <v>31</v>
      </c>
      <c r="B14" s="192">
        <v>6</v>
      </c>
      <c r="C14" s="192">
        <v>4</v>
      </c>
      <c r="D14" s="6">
        <f>IF(ISERROR(B14-C14),"n/a",B14-C14)</f>
        <v>2</v>
      </c>
      <c r="E14" s="146">
        <f>IF(ISERROR(D14/C14),"n/a",(D14/C14))</f>
        <v>0.5</v>
      </c>
    </row>
    <row r="15" spans="1:7" x14ac:dyDescent="0.2">
      <c r="A15" s="143" t="s">
        <v>32</v>
      </c>
      <c r="B15" s="7">
        <f>B16</f>
        <v>1</v>
      </c>
      <c r="C15" s="7">
        <f>C16</f>
        <v>0</v>
      </c>
      <c r="D15" s="7">
        <f t="shared" si="0"/>
        <v>1</v>
      </c>
      <c r="E15" s="144" t="str">
        <f t="shared" si="1"/>
        <v>n/a</v>
      </c>
    </row>
    <row r="16" spans="1:7" x14ac:dyDescent="0.2">
      <c r="A16" s="145" t="s">
        <v>31</v>
      </c>
      <c r="B16" s="192">
        <v>1</v>
      </c>
      <c r="C16" s="192">
        <v>0</v>
      </c>
      <c r="D16" s="6">
        <v>0</v>
      </c>
      <c r="E16" s="146" t="str">
        <f t="shared" si="1"/>
        <v>n/a</v>
      </c>
    </row>
    <row r="17" spans="1:5" x14ac:dyDescent="0.2">
      <c r="A17" s="141" t="s">
        <v>7</v>
      </c>
      <c r="B17" s="71">
        <f>(B18+B24+B21)</f>
        <v>839</v>
      </c>
      <c r="C17" s="71">
        <f>(C18+C24+C21)</f>
        <v>911</v>
      </c>
      <c r="D17" s="71">
        <f t="shared" si="0"/>
        <v>-72</v>
      </c>
      <c r="E17" s="142">
        <f t="shared" si="1"/>
        <v>-7.9034028540065859E-2</v>
      </c>
    </row>
    <row r="18" spans="1:5" x14ac:dyDescent="0.2">
      <c r="A18" s="143" t="s">
        <v>30</v>
      </c>
      <c r="B18" s="191">
        <f>SUM(B19:B20)</f>
        <v>778</v>
      </c>
      <c r="C18" s="191">
        <f>SUM(C19:C20)</f>
        <v>821</v>
      </c>
      <c r="D18" s="7">
        <f t="shared" ref="D18:D24" si="6">IF(ISERROR(B18-C18),"n/a",B18-C18)</f>
        <v>-43</v>
      </c>
      <c r="E18" s="144">
        <f t="shared" ref="E18:E25" si="7">IF(ISERROR(D18/C18),"n/a",(D18/C18))</f>
        <v>-5.2375152253349572E-2</v>
      </c>
    </row>
    <row r="19" spans="1:5" x14ac:dyDescent="0.2">
      <c r="A19" s="145" t="s">
        <v>31</v>
      </c>
      <c r="B19" s="260">
        <v>778</v>
      </c>
      <c r="C19" s="261">
        <v>821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0</v>
      </c>
      <c r="C20" s="261">
        <v>0</v>
      </c>
      <c r="D20" s="261">
        <v>0</v>
      </c>
      <c r="E20" s="262" t="str">
        <f t="shared" si="7"/>
        <v>n/a</v>
      </c>
    </row>
    <row r="21" spans="1:5" x14ac:dyDescent="0.2">
      <c r="A21" s="143" t="s">
        <v>29</v>
      </c>
      <c r="B21" s="7">
        <f>B22+B23</f>
        <v>38</v>
      </c>
      <c r="C21" s="7">
        <f>C22+C23</f>
        <v>50</v>
      </c>
      <c r="D21" s="7">
        <f>IF(ISERROR(B21-C21),"n/a",B21-C21)</f>
        <v>-12</v>
      </c>
      <c r="E21" s="144">
        <f>IF(ISERROR(D21/C21),"n/a",(D21/C21))</f>
        <v>-0.24</v>
      </c>
    </row>
    <row r="22" spans="1:5" x14ac:dyDescent="0.2">
      <c r="A22" s="145" t="s">
        <v>31</v>
      </c>
      <c r="B22" s="192">
        <v>38</v>
      </c>
      <c r="C22" s="192">
        <v>50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23</v>
      </c>
      <c r="C24" s="7">
        <f>C25</f>
        <v>40</v>
      </c>
      <c r="D24" s="7">
        <f t="shared" si="6"/>
        <v>-17</v>
      </c>
      <c r="E24" s="144">
        <f t="shared" si="7"/>
        <v>-0.42499999999999999</v>
      </c>
    </row>
    <row r="25" spans="1:5" x14ac:dyDescent="0.2">
      <c r="A25" s="145" t="s">
        <v>31</v>
      </c>
      <c r="B25" s="192">
        <v>23</v>
      </c>
      <c r="C25" s="192">
        <v>40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853</v>
      </c>
      <c r="C26" s="71">
        <f>(C9+C17)</f>
        <v>921</v>
      </c>
      <c r="D26" s="71">
        <f>IF(ISERROR(B26-C26),"n/a",B26-C26)</f>
        <v>-68</v>
      </c>
      <c r="E26" s="142">
        <f>IF(ISERROR(D26/C26),"n/a",(D26/C26))</f>
        <v>-7.38327904451683E-2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(B30+B34+B32)</f>
        <v>0</v>
      </c>
      <c r="C29" s="71">
        <f>(C30+C34+C32)</f>
        <v>1</v>
      </c>
      <c r="D29" s="71">
        <f t="shared" ref="D29:D45" si="8">IF(ISERROR(B29-C29),"n/a",B29-C29)</f>
        <v>-1</v>
      </c>
      <c r="E29" s="142">
        <f t="shared" ref="E29:E45" si="9">IF(ISERROR(D29/C29),"n/a",(D29/C29))</f>
        <v>-1</v>
      </c>
    </row>
    <row r="30" spans="1:5" x14ac:dyDescent="0.2">
      <c r="A30" s="143" t="s">
        <v>30</v>
      </c>
      <c r="B30" s="191">
        <f>B31</f>
        <v>0</v>
      </c>
      <c r="C30" s="191">
        <f>C31</f>
        <v>1</v>
      </c>
      <c r="D30" s="7">
        <f t="shared" si="8"/>
        <v>-1</v>
      </c>
      <c r="E30" s="144">
        <f t="shared" si="9"/>
        <v>-1</v>
      </c>
    </row>
    <row r="31" spans="1:5" x14ac:dyDescent="0.2">
      <c r="A31" s="145" t="s">
        <v>31</v>
      </c>
      <c r="B31" s="260">
        <v>0</v>
      </c>
      <c r="C31" s="260">
        <v>1</v>
      </c>
      <c r="D31" s="261">
        <f t="shared" ref="D31" si="10">IF(ISERROR(B31-C31),"n/a",B31-C31)</f>
        <v>-1</v>
      </c>
      <c r="E31" s="262">
        <f t="shared" ref="E31" si="11">IF(ISERROR(D31/C31),"n/a",(D31/C31))</f>
        <v>-1</v>
      </c>
    </row>
    <row r="32" spans="1:5" x14ac:dyDescent="0.2">
      <c r="A32" s="143" t="s">
        <v>29</v>
      </c>
      <c r="B32" s="7">
        <f>B33</f>
        <v>0</v>
      </c>
      <c r="C32" s="7">
        <f>C33</f>
        <v>0</v>
      </c>
      <c r="D32" s="7">
        <f>IF(ISERROR(B32-C32),"n/a",B32-C32)</f>
        <v>0</v>
      </c>
      <c r="E32" s="144" t="str">
        <f>IF(ISERROR(D32/C32),"n/a",(D32/C32))</f>
        <v>n/a</v>
      </c>
    </row>
    <row r="33" spans="1:5" x14ac:dyDescent="0.2">
      <c r="A33" s="145" t="s">
        <v>31</v>
      </c>
      <c r="B33" s="192">
        <v>0</v>
      </c>
      <c r="C33" s="192">
        <v>0</v>
      </c>
      <c r="D33" s="6">
        <f>IF(ISERROR(B33-C33),"n/a",B33-C33)</f>
        <v>0</v>
      </c>
      <c r="E33" s="146" t="str">
        <f>IF(ISERROR(D33/C33),"n/a",(D33/C33))</f>
        <v>n/a</v>
      </c>
    </row>
    <row r="34" spans="1:5" x14ac:dyDescent="0.2">
      <c r="A34" s="143" t="s">
        <v>32</v>
      </c>
      <c r="B34" s="7">
        <f>B35</f>
        <v>0</v>
      </c>
      <c r="C34" s="7">
        <f>C35</f>
        <v>0</v>
      </c>
      <c r="D34" s="7">
        <f t="shared" si="8"/>
        <v>0</v>
      </c>
      <c r="E34" s="144" t="str">
        <f t="shared" si="9"/>
        <v>n/a</v>
      </c>
    </row>
    <row r="35" spans="1:5" x14ac:dyDescent="0.2">
      <c r="A35" s="145" t="s">
        <v>31</v>
      </c>
      <c r="B35" s="192">
        <v>0</v>
      </c>
      <c r="C35" s="192">
        <v>0</v>
      </c>
      <c r="D35" s="6">
        <f t="shared" si="8"/>
        <v>0</v>
      </c>
      <c r="E35" s="146" t="str">
        <f t="shared" si="9"/>
        <v>n/a</v>
      </c>
    </row>
    <row r="36" spans="1:5" x14ac:dyDescent="0.2">
      <c r="A36" s="141" t="s">
        <v>7</v>
      </c>
      <c r="B36" s="71">
        <f>(B37+B43+B40)</f>
        <v>14</v>
      </c>
      <c r="C36" s="71">
        <f>(C37+C43+C40)</f>
        <v>7</v>
      </c>
      <c r="D36" s="71">
        <f t="shared" si="8"/>
        <v>7</v>
      </c>
      <c r="E36" s="142">
        <f t="shared" si="9"/>
        <v>1</v>
      </c>
    </row>
    <row r="37" spans="1:5" x14ac:dyDescent="0.2">
      <c r="A37" s="143" t="s">
        <v>30</v>
      </c>
      <c r="B37" s="191">
        <f>SUM(B38:B39)</f>
        <v>14</v>
      </c>
      <c r="C37" s="191">
        <f>SUM(C38:C39)</f>
        <v>4</v>
      </c>
      <c r="D37" s="7">
        <f t="shared" si="8"/>
        <v>10</v>
      </c>
      <c r="E37" s="144">
        <f t="shared" si="9"/>
        <v>2.5</v>
      </c>
    </row>
    <row r="38" spans="1:5" x14ac:dyDescent="0.2">
      <c r="A38" s="145" t="s">
        <v>31</v>
      </c>
      <c r="B38" s="260">
        <v>14</v>
      </c>
      <c r="C38" s="261">
        <v>4</v>
      </c>
      <c r="D38" s="261">
        <f t="shared" si="8"/>
        <v>10</v>
      </c>
      <c r="E38" s="262">
        <f t="shared" si="9"/>
        <v>2.5</v>
      </c>
    </row>
    <row r="39" spans="1:5" x14ac:dyDescent="0.2">
      <c r="A39" s="145" t="s">
        <v>22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3" t="s">
        <v>29</v>
      </c>
      <c r="B40" s="7">
        <f>B41+B42</f>
        <v>0</v>
      </c>
      <c r="C40" s="7">
        <f>C41+C42</f>
        <v>3</v>
      </c>
      <c r="D40" s="7">
        <f>IF(ISERROR(B40-C40),"n/a",B40-C40)</f>
        <v>-3</v>
      </c>
      <c r="E40" s="144">
        <f>IF(ISERROR(D40/C40),"n/a",(D40/C40))</f>
        <v>-1</v>
      </c>
    </row>
    <row r="41" spans="1:5" x14ac:dyDescent="0.2">
      <c r="A41" s="145" t="s">
        <v>31</v>
      </c>
      <c r="B41" s="192">
        <v>0</v>
      </c>
      <c r="C41" s="192">
        <v>3</v>
      </c>
      <c r="D41" s="6">
        <f>IF(ISERROR(B41-C41),"n/a",B41-C41)</f>
        <v>-3</v>
      </c>
      <c r="E41" s="146">
        <f>IF(ISERROR(D41/C41),"n/a",(D41/C41))</f>
        <v>-1</v>
      </c>
    </row>
    <row r="42" spans="1:5" x14ac:dyDescent="0.2">
      <c r="A42" s="145" t="s">
        <v>22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3" t="s">
        <v>32</v>
      </c>
      <c r="B43" s="7">
        <f>SUM(B44:B44)</f>
        <v>0</v>
      </c>
      <c r="C43" s="7">
        <f>SUM(C44:C44)</f>
        <v>0</v>
      </c>
      <c r="D43" s="7">
        <f t="shared" si="8"/>
        <v>0</v>
      </c>
      <c r="E43" s="144" t="str">
        <f t="shared" si="9"/>
        <v>n/a</v>
      </c>
    </row>
    <row r="44" spans="1:5" x14ac:dyDescent="0.2">
      <c r="A44" s="145" t="s">
        <v>31</v>
      </c>
      <c r="B44" s="192">
        <v>0</v>
      </c>
      <c r="C44" s="192">
        <v>0</v>
      </c>
      <c r="D44" s="6">
        <f t="shared" si="8"/>
        <v>0</v>
      </c>
      <c r="E44" s="146" t="str">
        <f t="shared" si="9"/>
        <v>n/a</v>
      </c>
    </row>
    <row r="45" spans="1:5" x14ac:dyDescent="0.2">
      <c r="A45" s="147" t="s">
        <v>5</v>
      </c>
      <c r="B45" s="71">
        <f>(B29+B36)</f>
        <v>14</v>
      </c>
      <c r="C45" s="71">
        <f>(C29+C36)</f>
        <v>8</v>
      </c>
      <c r="D45" s="71">
        <f t="shared" si="8"/>
        <v>6</v>
      </c>
      <c r="E45" s="142">
        <f t="shared" si="9"/>
        <v>0.75</v>
      </c>
    </row>
    <row r="46" spans="1:5" ht="6" customHeight="1" x14ac:dyDescent="0.2">
      <c r="A46" s="155"/>
      <c r="B46" s="24"/>
      <c r="C46" s="24"/>
      <c r="D46" s="24"/>
      <c r="E46" s="156"/>
    </row>
    <row r="47" spans="1:5" ht="14.25" customHeight="1" x14ac:dyDescent="0.25">
      <c r="A47" s="139" t="s">
        <v>34</v>
      </c>
      <c r="B47" s="25"/>
      <c r="C47" s="25"/>
      <c r="D47" s="25"/>
      <c r="E47" s="140"/>
    </row>
    <row r="48" spans="1:5" x14ac:dyDescent="0.2">
      <c r="A48" s="141" t="s">
        <v>77</v>
      </c>
      <c r="B48" s="71">
        <f>SUM(B49,B51,B53)</f>
        <v>14</v>
      </c>
      <c r="C48" s="71">
        <f>(C49+C53+C51)</f>
        <v>9</v>
      </c>
      <c r="D48" s="71">
        <f t="shared" ref="D48:D54" si="12">IF(ISERROR(B48-C48),"n/a",B48-C48)</f>
        <v>5</v>
      </c>
      <c r="E48" s="142">
        <f t="shared" ref="E48:E54" si="13">IF(ISERROR(D48/C48),"n/a",(D48/C48))</f>
        <v>0.55555555555555558</v>
      </c>
    </row>
    <row r="49" spans="1:5" x14ac:dyDescent="0.2">
      <c r="A49" s="143" t="s">
        <v>30</v>
      </c>
      <c r="B49" s="191">
        <f>B50</f>
        <v>7</v>
      </c>
      <c r="C49" s="191">
        <f>C50</f>
        <v>5</v>
      </c>
      <c r="D49" s="7">
        <f t="shared" si="12"/>
        <v>2</v>
      </c>
      <c r="E49" s="144">
        <f t="shared" si="13"/>
        <v>0.4</v>
      </c>
    </row>
    <row r="50" spans="1:5" x14ac:dyDescent="0.2">
      <c r="A50" s="145" t="s">
        <v>31</v>
      </c>
      <c r="B50" s="260">
        <v>7</v>
      </c>
      <c r="C50" s="260">
        <v>5</v>
      </c>
      <c r="D50" s="261">
        <f t="shared" ref="D50" si="14">IF(ISERROR(B50-C50),"n/a",B50-C50)</f>
        <v>2</v>
      </c>
      <c r="E50" s="262">
        <f t="shared" ref="E50" si="15">IF(ISERROR(D50/C50),"n/a",(D50/C50))</f>
        <v>0.4</v>
      </c>
    </row>
    <row r="51" spans="1:5" x14ac:dyDescent="0.2">
      <c r="A51" s="143" t="s">
        <v>29</v>
      </c>
      <c r="B51" s="7">
        <f>B52</f>
        <v>6</v>
      </c>
      <c r="C51" s="7">
        <f>C52</f>
        <v>4</v>
      </c>
      <c r="D51" s="7">
        <f>IF(ISERROR(B51-C51),"n/a",B51-C51)</f>
        <v>2</v>
      </c>
      <c r="E51" s="144">
        <f>IF(ISERROR(D51/C51),"n/a",(D51/C51))</f>
        <v>0.5</v>
      </c>
    </row>
    <row r="52" spans="1:5" x14ac:dyDescent="0.2">
      <c r="A52" s="145" t="s">
        <v>31</v>
      </c>
      <c r="B52" s="192">
        <v>6</v>
      </c>
      <c r="C52" s="192">
        <v>4</v>
      </c>
      <c r="D52" s="6">
        <f>IF(ISERROR(B52-C52),"n/a",B52-C52)</f>
        <v>2</v>
      </c>
      <c r="E52" s="146">
        <f>IF(ISERROR(D52/C52),"n/a",(D52/C52))</f>
        <v>0.5</v>
      </c>
    </row>
    <row r="53" spans="1:5" x14ac:dyDescent="0.2">
      <c r="A53" s="143" t="s">
        <v>32</v>
      </c>
      <c r="B53" s="7">
        <f>B54</f>
        <v>1</v>
      </c>
      <c r="C53" s="7">
        <f>C54</f>
        <v>0</v>
      </c>
      <c r="D53" s="7">
        <f t="shared" si="12"/>
        <v>1</v>
      </c>
      <c r="E53" s="144" t="str">
        <f t="shared" si="13"/>
        <v>n/a</v>
      </c>
    </row>
    <row r="54" spans="1:5" x14ac:dyDescent="0.2">
      <c r="A54" s="145" t="s">
        <v>31</v>
      </c>
      <c r="B54" s="192">
        <v>1</v>
      </c>
      <c r="C54" s="192">
        <v>0</v>
      </c>
      <c r="D54" s="6">
        <f t="shared" si="12"/>
        <v>1</v>
      </c>
      <c r="E54" s="146" t="str">
        <f t="shared" si="13"/>
        <v>n/a</v>
      </c>
    </row>
    <row r="55" spans="1:5" x14ac:dyDescent="0.2">
      <c r="A55" s="141" t="s">
        <v>7</v>
      </c>
      <c r="B55" s="71">
        <f>(B56+B62+B59)</f>
        <v>472</v>
      </c>
      <c r="C55" s="71">
        <f>(C56+C62+C59)</f>
        <v>459</v>
      </c>
      <c r="D55" s="71">
        <f t="shared" ref="D55:D64" si="16">IF(ISERROR(B55-C55),"n/a",B55-C55)</f>
        <v>13</v>
      </c>
      <c r="E55" s="142">
        <f t="shared" ref="E55:E64" si="17">IF(ISERROR(D55/C55),"n/a",(D55/C55))</f>
        <v>2.8322440087145968E-2</v>
      </c>
    </row>
    <row r="56" spans="1:5" x14ac:dyDescent="0.2">
      <c r="A56" s="143" t="s">
        <v>30</v>
      </c>
      <c r="B56" s="191">
        <f>SUM(B57:B58)</f>
        <v>450</v>
      </c>
      <c r="C56" s="191">
        <f>SUM(C57:C58)</f>
        <v>426</v>
      </c>
      <c r="D56" s="7">
        <f t="shared" si="16"/>
        <v>24</v>
      </c>
      <c r="E56" s="144">
        <f t="shared" si="17"/>
        <v>5.6338028169014086E-2</v>
      </c>
    </row>
    <row r="57" spans="1:5" x14ac:dyDescent="0.2">
      <c r="A57" s="145" t="s">
        <v>31</v>
      </c>
      <c r="B57" s="260">
        <v>450</v>
      </c>
      <c r="C57" s="260">
        <v>426</v>
      </c>
      <c r="D57" s="261">
        <f t="shared" si="16"/>
        <v>24</v>
      </c>
      <c r="E57" s="262">
        <f t="shared" si="17"/>
        <v>5.6338028169014086E-2</v>
      </c>
    </row>
    <row r="58" spans="1:5" x14ac:dyDescent="0.2">
      <c r="A58" s="145" t="s">
        <v>22</v>
      </c>
      <c r="B58" s="260">
        <v>0</v>
      </c>
      <c r="C58" s="260">
        <v>0</v>
      </c>
      <c r="D58" s="261">
        <f t="shared" si="16"/>
        <v>0</v>
      </c>
      <c r="E58" s="262" t="str">
        <f t="shared" si="17"/>
        <v>n/a</v>
      </c>
    </row>
    <row r="59" spans="1:5" x14ac:dyDescent="0.2">
      <c r="A59" s="143" t="s">
        <v>29</v>
      </c>
      <c r="B59" s="7">
        <f>B60+B61</f>
        <v>18</v>
      </c>
      <c r="C59" s="7">
        <f>C60+C61</f>
        <v>27</v>
      </c>
      <c r="D59" s="7">
        <f>IF(ISERROR(B59-C59),"n/a",B59-C59)</f>
        <v>-9</v>
      </c>
      <c r="E59" s="144">
        <f>IF(ISERROR(D59/C59),"n/a",(D59/C59))</f>
        <v>-0.33333333333333331</v>
      </c>
    </row>
    <row r="60" spans="1:5" s="2" customFormat="1" x14ac:dyDescent="0.2">
      <c r="A60" s="145" t="s">
        <v>31</v>
      </c>
      <c r="B60" s="192">
        <v>18</v>
      </c>
      <c r="C60" s="192">
        <v>27</v>
      </c>
      <c r="D60" s="6">
        <f>IF(ISERROR(B60-C60),"n/a",B60-C60)</f>
        <v>-9</v>
      </c>
      <c r="E60" s="146">
        <f>IF(ISERROR(D60/C60),"n/a",(D60/C60))</f>
        <v>-0.33333333333333331</v>
      </c>
    </row>
    <row r="61" spans="1:5" s="2" customFormat="1" x14ac:dyDescent="0.2">
      <c r="A61" s="145" t="s">
        <v>22</v>
      </c>
      <c r="B61" s="192">
        <v>0</v>
      </c>
      <c r="C61" s="192">
        <v>0</v>
      </c>
      <c r="D61" s="6">
        <f>IF(ISERROR(B61-C61),"n/a",B61-C61)</f>
        <v>0</v>
      </c>
      <c r="E61" s="146" t="str">
        <f>IF(ISERROR(D61/C61),"n/a",(D61/C61))</f>
        <v>n/a</v>
      </c>
    </row>
    <row r="62" spans="1:5" x14ac:dyDescent="0.2">
      <c r="A62" s="143" t="s">
        <v>32</v>
      </c>
      <c r="B62" s="7">
        <f>B63</f>
        <v>4</v>
      </c>
      <c r="C62" s="7">
        <f>C63</f>
        <v>6</v>
      </c>
      <c r="D62" s="7">
        <f t="shared" si="16"/>
        <v>-2</v>
      </c>
      <c r="E62" s="144">
        <f t="shared" si="17"/>
        <v>-0.33333333333333331</v>
      </c>
    </row>
    <row r="63" spans="1:5" s="2" customFormat="1" x14ac:dyDescent="0.2">
      <c r="A63" s="145" t="s">
        <v>31</v>
      </c>
      <c r="B63" s="192">
        <v>4</v>
      </c>
      <c r="C63" s="192">
        <v>6</v>
      </c>
      <c r="D63" s="6">
        <f t="shared" si="16"/>
        <v>-2</v>
      </c>
      <c r="E63" s="146">
        <f t="shared" si="17"/>
        <v>-0.33333333333333331</v>
      </c>
    </row>
    <row r="64" spans="1:5" ht="15.75" customHeight="1" x14ac:dyDescent="0.2">
      <c r="A64" s="147" t="s">
        <v>5</v>
      </c>
      <c r="B64" s="71">
        <f>(B48+B55)</f>
        <v>486</v>
      </c>
      <c r="C64" s="71">
        <f>(C48+C55)</f>
        <v>468</v>
      </c>
      <c r="D64" s="71">
        <f t="shared" si="16"/>
        <v>18</v>
      </c>
      <c r="E64" s="142">
        <f t="shared" si="17"/>
        <v>3.8461538461538464E-2</v>
      </c>
    </row>
    <row r="65" spans="1:5" ht="9" customHeight="1" x14ac:dyDescent="0.2">
      <c r="A65" s="148"/>
      <c r="B65" s="26"/>
      <c r="C65" s="26"/>
      <c r="D65" s="26"/>
      <c r="E65" s="149"/>
    </row>
    <row r="66" spans="1:5" ht="14.25" customHeight="1" x14ac:dyDescent="0.25">
      <c r="A66" s="139" t="s">
        <v>18</v>
      </c>
      <c r="B66" s="25"/>
      <c r="C66" s="25"/>
      <c r="D66" s="25"/>
      <c r="E66" s="140"/>
    </row>
    <row r="67" spans="1:5" ht="14.25" customHeight="1" x14ac:dyDescent="0.2">
      <c r="A67" s="141" t="s">
        <v>77</v>
      </c>
      <c r="B67" s="71">
        <f>(B68+B72+B70)</f>
        <v>14</v>
      </c>
      <c r="C67" s="71">
        <f>(C68+C72+C70)</f>
        <v>9</v>
      </c>
      <c r="D67" s="71">
        <f t="shared" ref="D67:D83" si="18">IF(ISERROR(B67-C67),"n/a",B67-C67)</f>
        <v>5</v>
      </c>
      <c r="E67" s="142">
        <f t="shared" ref="E67:E83" si="19">IF(ISERROR(D67/C67),"n/a",(D67/C67))</f>
        <v>0.55555555555555558</v>
      </c>
    </row>
    <row r="68" spans="1:5" ht="14.25" customHeight="1" x14ac:dyDescent="0.2">
      <c r="A68" s="143" t="s">
        <v>30</v>
      </c>
      <c r="B68" s="191">
        <f>B69</f>
        <v>7</v>
      </c>
      <c r="C68" s="191">
        <f>C69</f>
        <v>5</v>
      </c>
      <c r="D68" s="7">
        <f t="shared" si="18"/>
        <v>2</v>
      </c>
      <c r="E68" s="144">
        <f t="shared" si="19"/>
        <v>0.4</v>
      </c>
    </row>
    <row r="69" spans="1:5" ht="14.25" customHeight="1" x14ac:dyDescent="0.2">
      <c r="A69" s="145" t="s">
        <v>31</v>
      </c>
      <c r="B69" s="260">
        <v>7</v>
      </c>
      <c r="C69" s="260">
        <v>5</v>
      </c>
      <c r="D69" s="261">
        <f t="shared" ref="D69" si="20">IF(ISERROR(B69-C69),"n/a",B69-C69)</f>
        <v>2</v>
      </c>
      <c r="E69" s="262">
        <f t="shared" ref="E69" si="21">IF(ISERROR(D69/C69),"n/a",(D69/C69))</f>
        <v>0.4</v>
      </c>
    </row>
    <row r="70" spans="1:5" ht="14.25" customHeight="1" x14ac:dyDescent="0.2">
      <c r="A70" s="143" t="s">
        <v>29</v>
      </c>
      <c r="B70" s="7">
        <f>B71</f>
        <v>6</v>
      </c>
      <c r="C70" s="7">
        <f>C71</f>
        <v>4</v>
      </c>
      <c r="D70" s="7">
        <f>IF(ISERROR(B70-C70),"n/a",B70-C70)</f>
        <v>2</v>
      </c>
      <c r="E70" s="144">
        <f>IF(ISERROR(D70/C70),"n/a",(D70/C70))</f>
        <v>0.5</v>
      </c>
    </row>
    <row r="71" spans="1:5" ht="14.25" customHeight="1" x14ac:dyDescent="0.2">
      <c r="A71" s="145" t="s">
        <v>31</v>
      </c>
      <c r="B71" s="192">
        <v>6</v>
      </c>
      <c r="C71" s="192">
        <v>4</v>
      </c>
      <c r="D71" s="6">
        <f>IF(ISERROR(B71-C71),"n/a",B71-C71)</f>
        <v>2</v>
      </c>
      <c r="E71" s="146">
        <f>IF(ISERROR(D71/C71),"n/a",(D71/C71))</f>
        <v>0.5</v>
      </c>
    </row>
    <row r="72" spans="1:5" ht="14.25" customHeight="1" x14ac:dyDescent="0.2">
      <c r="A72" s="143" t="s">
        <v>32</v>
      </c>
      <c r="B72" s="7">
        <f>B73</f>
        <v>1</v>
      </c>
      <c r="C72" s="7">
        <f>C73</f>
        <v>0</v>
      </c>
      <c r="D72" s="7">
        <f t="shared" si="18"/>
        <v>1</v>
      </c>
      <c r="E72" s="144" t="str">
        <f t="shared" si="19"/>
        <v>n/a</v>
      </c>
    </row>
    <row r="73" spans="1:5" ht="14.25" customHeight="1" x14ac:dyDescent="0.2">
      <c r="A73" s="145" t="s">
        <v>31</v>
      </c>
      <c r="B73" s="192">
        <v>1</v>
      </c>
      <c r="C73" s="192">
        <v>0</v>
      </c>
      <c r="D73" s="6">
        <f t="shared" si="18"/>
        <v>1</v>
      </c>
      <c r="E73" s="146" t="str">
        <f t="shared" si="19"/>
        <v>n/a</v>
      </c>
    </row>
    <row r="74" spans="1:5" ht="14.25" customHeight="1" x14ac:dyDescent="0.2">
      <c r="A74" s="141" t="s">
        <v>7</v>
      </c>
      <c r="B74" s="71">
        <f>(B75+B81+B78)</f>
        <v>265</v>
      </c>
      <c r="C74" s="71">
        <f>(C75+C81+C78)</f>
        <v>261</v>
      </c>
      <c r="D74" s="71">
        <f t="shared" si="18"/>
        <v>4</v>
      </c>
      <c r="E74" s="142">
        <f t="shared" si="19"/>
        <v>1.532567049808429E-2</v>
      </c>
    </row>
    <row r="75" spans="1:5" x14ac:dyDescent="0.2">
      <c r="A75" s="143" t="s">
        <v>30</v>
      </c>
      <c r="B75" s="191">
        <f>SUM(B76:B77)</f>
        <v>254</v>
      </c>
      <c r="C75" s="191">
        <f>SUM(C76:C77)</f>
        <v>240</v>
      </c>
      <c r="D75" s="7">
        <f t="shared" si="18"/>
        <v>14</v>
      </c>
      <c r="E75" s="144">
        <f t="shared" si="19"/>
        <v>5.8333333333333334E-2</v>
      </c>
    </row>
    <row r="76" spans="1:5" x14ac:dyDescent="0.2">
      <c r="A76" s="145" t="s">
        <v>31</v>
      </c>
      <c r="B76" s="260">
        <v>254</v>
      </c>
      <c r="C76" s="260">
        <v>240</v>
      </c>
      <c r="D76" s="261">
        <f t="shared" si="18"/>
        <v>14</v>
      </c>
      <c r="E76" s="262">
        <f t="shared" si="19"/>
        <v>5.8333333333333334E-2</v>
      </c>
    </row>
    <row r="77" spans="1:5" x14ac:dyDescent="0.2">
      <c r="A77" s="145" t="s">
        <v>22</v>
      </c>
      <c r="B77" s="260">
        <v>0</v>
      </c>
      <c r="C77" s="260">
        <v>0</v>
      </c>
      <c r="D77" s="261">
        <f t="shared" si="18"/>
        <v>0</v>
      </c>
      <c r="E77" s="262" t="str">
        <f t="shared" si="19"/>
        <v>n/a</v>
      </c>
    </row>
    <row r="78" spans="1:5" ht="12" customHeight="1" x14ac:dyDescent="0.2">
      <c r="A78" s="143" t="s">
        <v>29</v>
      </c>
      <c r="B78" s="7">
        <f>B79+B80</f>
        <v>11</v>
      </c>
      <c r="C78" s="7">
        <f>C79+C80</f>
        <v>21</v>
      </c>
      <c r="D78" s="7">
        <f>IF(ISERROR(B78-C78),"n/a",B78-C78)</f>
        <v>-10</v>
      </c>
      <c r="E78" s="144">
        <f>IF(ISERROR(D78/C78),"n/a",(D78/C78))</f>
        <v>-0.47619047619047616</v>
      </c>
    </row>
    <row r="79" spans="1:5" ht="12" customHeight="1" x14ac:dyDescent="0.2">
      <c r="A79" s="145" t="s">
        <v>31</v>
      </c>
      <c r="B79" s="192">
        <v>11</v>
      </c>
      <c r="C79" s="192">
        <v>21</v>
      </c>
      <c r="D79" s="6">
        <f>IF(ISERROR(B79-C79),"n/a",B79-C79)</f>
        <v>-10</v>
      </c>
      <c r="E79" s="146">
        <f>IF(ISERROR(D79/C79),"n/a",(D79/C79))</f>
        <v>-0.47619047619047616</v>
      </c>
    </row>
    <row r="80" spans="1:5" ht="12" customHeight="1" x14ac:dyDescent="0.2">
      <c r="A80" s="145" t="s">
        <v>22</v>
      </c>
      <c r="B80" s="192">
        <v>0</v>
      </c>
      <c r="C80" s="192">
        <v>0</v>
      </c>
      <c r="D80" s="6">
        <f>IF(ISERROR(B80-C80),"n/a",B80-C80)</f>
        <v>0</v>
      </c>
      <c r="E80" s="146" t="str">
        <f>IF(ISERROR(D80/C80),"n/a",(D80/C80))</f>
        <v>n/a</v>
      </c>
    </row>
    <row r="81" spans="1:5" x14ac:dyDescent="0.2">
      <c r="A81" s="143" t="s">
        <v>32</v>
      </c>
      <c r="B81" s="7">
        <f>B82</f>
        <v>0</v>
      </c>
      <c r="C81" s="7">
        <f>C82</f>
        <v>0</v>
      </c>
      <c r="D81" s="7">
        <f t="shared" si="18"/>
        <v>0</v>
      </c>
      <c r="E81" s="144" t="str">
        <f t="shared" si="19"/>
        <v>n/a</v>
      </c>
    </row>
    <row r="82" spans="1:5" ht="12" customHeight="1" x14ac:dyDescent="0.2">
      <c r="A82" s="145" t="s">
        <v>31</v>
      </c>
      <c r="B82" s="192">
        <v>0</v>
      </c>
      <c r="C82" s="192">
        <v>0</v>
      </c>
      <c r="D82" s="6">
        <f t="shared" si="18"/>
        <v>0</v>
      </c>
      <c r="E82" s="146" t="str">
        <f t="shared" si="19"/>
        <v>n/a</v>
      </c>
    </row>
    <row r="83" spans="1:5" ht="15.75" customHeight="1" x14ac:dyDescent="0.2">
      <c r="A83" s="147" t="s">
        <v>5</v>
      </c>
      <c r="B83" s="71">
        <f>(B67+B74)</f>
        <v>279</v>
      </c>
      <c r="C83" s="71">
        <f>(C67+C74)</f>
        <v>270</v>
      </c>
      <c r="D83" s="71">
        <f t="shared" si="18"/>
        <v>9</v>
      </c>
      <c r="E83" s="142">
        <f t="shared" si="19"/>
        <v>3.3333333333333333E-2</v>
      </c>
    </row>
    <row r="84" spans="1:5" ht="3.75" customHeight="1" x14ac:dyDescent="0.2">
      <c r="A84" s="148"/>
      <c r="B84" s="26"/>
      <c r="C84" s="26"/>
      <c r="D84" s="26"/>
      <c r="E84" s="149"/>
    </row>
    <row r="85" spans="1:5" ht="21" customHeight="1" x14ac:dyDescent="0.25">
      <c r="A85" s="139" t="s">
        <v>9</v>
      </c>
      <c r="B85" s="25"/>
      <c r="C85" s="25"/>
      <c r="D85" s="25"/>
      <c r="E85" s="140"/>
    </row>
    <row r="86" spans="1:5" ht="14.25" customHeight="1" x14ac:dyDescent="0.2">
      <c r="A86" s="141" t="s">
        <v>77</v>
      </c>
      <c r="B86" s="71">
        <f>(B87+B91+B89)</f>
        <v>14</v>
      </c>
      <c r="C86" s="71">
        <f>(C87+C91+C89)</f>
        <v>9</v>
      </c>
      <c r="D86" s="71">
        <f t="shared" ref="D86:D102" si="22">IF(ISERROR(B86-C86),"n/a",B86-C86)</f>
        <v>5</v>
      </c>
      <c r="E86" s="142">
        <f t="shared" ref="E86:E102" si="23">IF(ISERROR(D86/C86),"n/a",(D86/C86))</f>
        <v>0.55555555555555558</v>
      </c>
    </row>
    <row r="87" spans="1:5" ht="14.25" customHeight="1" x14ac:dyDescent="0.2">
      <c r="A87" s="143" t="s">
        <v>30</v>
      </c>
      <c r="B87" s="191">
        <f>B88</f>
        <v>7</v>
      </c>
      <c r="C87" s="191">
        <f>C88</f>
        <v>5</v>
      </c>
      <c r="D87" s="7">
        <f t="shared" si="22"/>
        <v>2</v>
      </c>
      <c r="E87" s="144">
        <f t="shared" si="23"/>
        <v>0.4</v>
      </c>
    </row>
    <row r="88" spans="1:5" ht="14.25" customHeight="1" x14ac:dyDescent="0.2">
      <c r="A88" s="145" t="s">
        <v>31</v>
      </c>
      <c r="B88" s="260">
        <v>7</v>
      </c>
      <c r="C88" s="260">
        <v>5</v>
      </c>
      <c r="D88" s="261">
        <f t="shared" ref="D88" si="24">IF(ISERROR(B88-C88),"n/a",B88-C88)</f>
        <v>2</v>
      </c>
      <c r="E88" s="262">
        <f t="shared" ref="E88" si="25">IF(ISERROR(D88/C88),"n/a",(D88/C88))</f>
        <v>0.4</v>
      </c>
    </row>
    <row r="89" spans="1:5" ht="14.25" customHeight="1" x14ac:dyDescent="0.2">
      <c r="A89" s="143" t="s">
        <v>29</v>
      </c>
      <c r="B89" s="7">
        <f>B90</f>
        <v>6</v>
      </c>
      <c r="C89" s="7">
        <f>C90</f>
        <v>4</v>
      </c>
      <c r="D89" s="7">
        <f>IF(ISERROR(B89-C89),"n/a",B89-C89)</f>
        <v>2</v>
      </c>
      <c r="E89" s="144">
        <f>IF(ISERROR(D89/C89),"n/a",(D89/C89))</f>
        <v>0.5</v>
      </c>
    </row>
    <row r="90" spans="1:5" ht="14.25" customHeight="1" x14ac:dyDescent="0.2">
      <c r="A90" s="145" t="s">
        <v>31</v>
      </c>
      <c r="B90" s="192">
        <v>6</v>
      </c>
      <c r="C90" s="192">
        <v>4</v>
      </c>
      <c r="D90" s="6">
        <f>IF(ISERROR(B90-C90),"n/a",B90-C90)</f>
        <v>2</v>
      </c>
      <c r="E90" s="146">
        <f>IF(ISERROR(D90/C90),"n/a",(D90/C90))</f>
        <v>0.5</v>
      </c>
    </row>
    <row r="91" spans="1:5" ht="14.25" customHeight="1" x14ac:dyDescent="0.2">
      <c r="A91" s="143" t="s">
        <v>32</v>
      </c>
      <c r="B91" s="7">
        <f>B92</f>
        <v>1</v>
      </c>
      <c r="C91" s="7">
        <f>C92</f>
        <v>0</v>
      </c>
      <c r="D91" s="7">
        <f t="shared" si="22"/>
        <v>1</v>
      </c>
      <c r="E91" s="144" t="str">
        <f t="shared" si="23"/>
        <v>n/a</v>
      </c>
    </row>
    <row r="92" spans="1:5" ht="14.25" customHeight="1" x14ac:dyDescent="0.2">
      <c r="A92" s="145" t="s">
        <v>31</v>
      </c>
      <c r="B92" s="192">
        <v>1</v>
      </c>
      <c r="C92" s="192">
        <v>0</v>
      </c>
      <c r="D92" s="6">
        <f t="shared" si="22"/>
        <v>1</v>
      </c>
      <c r="E92" s="146" t="str">
        <f t="shared" si="23"/>
        <v>n/a</v>
      </c>
    </row>
    <row r="93" spans="1:5" ht="14.25" customHeight="1" x14ac:dyDescent="0.2">
      <c r="A93" s="141" t="s">
        <v>7</v>
      </c>
      <c r="B93" s="71">
        <f>(B94+B100+B97)</f>
        <v>262</v>
      </c>
      <c r="C93" s="71">
        <f>(C94+C100+C97)</f>
        <v>260</v>
      </c>
      <c r="D93" s="71">
        <f t="shared" si="22"/>
        <v>2</v>
      </c>
      <c r="E93" s="142">
        <f t="shared" si="23"/>
        <v>7.6923076923076927E-3</v>
      </c>
    </row>
    <row r="94" spans="1:5" x14ac:dyDescent="0.2">
      <c r="A94" s="143" t="s">
        <v>30</v>
      </c>
      <c r="B94" s="7">
        <f>SUM(B95:B96)</f>
        <v>251</v>
      </c>
      <c r="C94" s="7">
        <f>SUM(C95:C96)</f>
        <v>239</v>
      </c>
      <c r="D94" s="7">
        <f t="shared" si="22"/>
        <v>12</v>
      </c>
      <c r="E94" s="144">
        <f t="shared" si="23"/>
        <v>5.0209205020920501E-2</v>
      </c>
    </row>
    <row r="95" spans="1:5" x14ac:dyDescent="0.2">
      <c r="A95" s="145" t="s">
        <v>31</v>
      </c>
      <c r="B95" s="261">
        <v>251</v>
      </c>
      <c r="C95" s="260">
        <v>239</v>
      </c>
      <c r="D95" s="261">
        <f t="shared" si="22"/>
        <v>12</v>
      </c>
      <c r="E95" s="262">
        <f t="shared" si="23"/>
        <v>5.0209205020920501E-2</v>
      </c>
    </row>
    <row r="96" spans="1:5" x14ac:dyDescent="0.2">
      <c r="A96" s="145" t="s">
        <v>22</v>
      </c>
      <c r="B96" s="261">
        <v>0</v>
      </c>
      <c r="C96" s="260">
        <v>0</v>
      </c>
      <c r="D96" s="261">
        <f t="shared" si="22"/>
        <v>0</v>
      </c>
      <c r="E96" s="262" t="str">
        <f t="shared" si="23"/>
        <v>n/a</v>
      </c>
    </row>
    <row r="97" spans="1:5" x14ac:dyDescent="0.2">
      <c r="A97" s="143" t="s">
        <v>29</v>
      </c>
      <c r="B97" s="7">
        <f>B98+B99</f>
        <v>11</v>
      </c>
      <c r="C97" s="7">
        <f>C98+C99</f>
        <v>21</v>
      </c>
      <c r="D97" s="7">
        <f>IF(ISERROR(B97-C97),"n/a",B97-C97)</f>
        <v>-10</v>
      </c>
      <c r="E97" s="144">
        <f>IF(ISERROR(D97/C97),"n/a",(D97/C97))</f>
        <v>-0.47619047619047616</v>
      </c>
    </row>
    <row r="98" spans="1:5" x14ac:dyDescent="0.2">
      <c r="A98" s="145" t="s">
        <v>31</v>
      </c>
      <c r="B98" s="192">
        <v>11</v>
      </c>
      <c r="C98" s="192">
        <v>21</v>
      </c>
      <c r="D98" s="6">
        <f>IF(ISERROR(B98-C98),"n/a",B98-C98)</f>
        <v>-10</v>
      </c>
      <c r="E98" s="146">
        <f>IF(ISERROR(D98/C98),"n/a",(D98/C98))</f>
        <v>-0.47619047619047616</v>
      </c>
    </row>
    <row r="99" spans="1:5" x14ac:dyDescent="0.2">
      <c r="A99" s="145" t="s">
        <v>22</v>
      </c>
      <c r="B99" s="192">
        <v>0</v>
      </c>
      <c r="C99" s="192">
        <v>0</v>
      </c>
      <c r="D99" s="6">
        <f>IF(ISERROR(B99-C99),"n/a",B99-C99)</f>
        <v>0</v>
      </c>
      <c r="E99" s="146" t="str">
        <f>IF(ISERROR(D99/C99),"n/a",(D99/C99))</f>
        <v>n/a</v>
      </c>
    </row>
    <row r="100" spans="1:5" x14ac:dyDescent="0.2">
      <c r="A100" s="143" t="s">
        <v>32</v>
      </c>
      <c r="B100" s="7">
        <f>B101</f>
        <v>0</v>
      </c>
      <c r="C100" s="7">
        <f>C101</f>
        <v>0</v>
      </c>
      <c r="D100" s="7">
        <f t="shared" si="22"/>
        <v>0</v>
      </c>
      <c r="E100" s="144" t="str">
        <f t="shared" si="23"/>
        <v>n/a</v>
      </c>
    </row>
    <row r="101" spans="1:5" x14ac:dyDescent="0.2">
      <c r="A101" s="145" t="s">
        <v>31</v>
      </c>
      <c r="B101" s="192">
        <v>0</v>
      </c>
      <c r="C101" s="192">
        <v>0</v>
      </c>
      <c r="D101" s="6">
        <f t="shared" si="22"/>
        <v>0</v>
      </c>
      <c r="E101" s="146" t="str">
        <f t="shared" si="23"/>
        <v>n/a</v>
      </c>
    </row>
    <row r="102" spans="1:5" x14ac:dyDescent="0.2">
      <c r="A102" s="315" t="s">
        <v>5</v>
      </c>
      <c r="B102" s="316">
        <f>(B86+B93)</f>
        <v>276</v>
      </c>
      <c r="C102" s="316">
        <f>(C86+C93)</f>
        <v>269</v>
      </c>
      <c r="D102" s="316">
        <f t="shared" si="22"/>
        <v>7</v>
      </c>
      <c r="E102" s="317">
        <f t="shared" si="23"/>
        <v>2.6022304832713755E-2</v>
      </c>
    </row>
    <row r="103" spans="1:5" x14ac:dyDescent="0.2">
      <c r="A103" s="155"/>
      <c r="B103" s="26"/>
      <c r="C103" s="26"/>
      <c r="D103" s="26"/>
      <c r="E103" s="172"/>
    </row>
    <row r="104" spans="1:5" ht="15" x14ac:dyDescent="0.25">
      <c r="A104" s="157" t="s">
        <v>3</v>
      </c>
      <c r="B104" s="6"/>
      <c r="C104" s="6"/>
      <c r="D104" s="6"/>
      <c r="E104" s="158"/>
    </row>
    <row r="105" spans="1:5" x14ac:dyDescent="0.2">
      <c r="A105" s="159" t="s">
        <v>77</v>
      </c>
      <c r="B105" s="6">
        <v>5</v>
      </c>
      <c r="C105" s="6">
        <v>6</v>
      </c>
      <c r="D105" s="6">
        <f>IF(ISERROR(B105-C105),"n/a",B105-C105)</f>
        <v>-1</v>
      </c>
      <c r="E105" s="158">
        <f>IF(ISERROR(D105/C105),"n/a",(D105/C105))</f>
        <v>-0.16666666666666666</v>
      </c>
    </row>
    <row r="106" spans="1:5" x14ac:dyDescent="0.2">
      <c r="A106" s="159" t="s">
        <v>7</v>
      </c>
      <c r="B106" s="6">
        <v>5</v>
      </c>
      <c r="C106" s="6">
        <v>15</v>
      </c>
      <c r="D106" s="6">
        <f>IF(ISERROR(B106-C106),"n/a",B106-C106)</f>
        <v>-10</v>
      </c>
      <c r="E106" s="158">
        <f>IF(ISERROR(D106/C106),"n/a",(D106/C106))</f>
        <v>-0.66666666666666663</v>
      </c>
    </row>
    <row r="107" spans="1:5" x14ac:dyDescent="0.2">
      <c r="A107" s="160" t="s">
        <v>5</v>
      </c>
      <c r="B107" s="7">
        <f>SUM(B105:B106)</f>
        <v>10</v>
      </c>
      <c r="C107" s="7">
        <f>SUM(C105:C106)</f>
        <v>21</v>
      </c>
      <c r="D107" s="7">
        <f>IF(ISERROR(B107-C107),"n/a",B107-C107)</f>
        <v>-11</v>
      </c>
      <c r="E107" s="161">
        <f>IF(ISERROR(D107/C107),"n/a",(D107/C107))</f>
        <v>-0.52380952380952384</v>
      </c>
    </row>
    <row r="108" spans="1:5" x14ac:dyDescent="0.2">
      <c r="A108" s="162"/>
      <c r="B108" s="24"/>
      <c r="C108" s="24"/>
      <c r="D108" s="24"/>
      <c r="E108" s="156"/>
    </row>
    <row r="109" spans="1:5" ht="15" hidden="1" x14ac:dyDescent="0.25">
      <c r="A109" s="157" t="s">
        <v>4</v>
      </c>
      <c r="B109" s="6"/>
      <c r="C109" s="6"/>
      <c r="D109" s="6"/>
      <c r="E109" s="158"/>
    </row>
    <row r="110" spans="1:5" hidden="1" x14ac:dyDescent="0.2">
      <c r="A110" s="141" t="s">
        <v>77</v>
      </c>
      <c r="B110" s="71">
        <f>(B111+B115+B113)</f>
        <v>0</v>
      </c>
      <c r="C110" s="71">
        <f>(C111+C115+C113)</f>
        <v>0</v>
      </c>
      <c r="D110" s="71">
        <f t="shared" ref="D110:D126" si="26">IF(ISERROR(B110-C110),"n/a",B110-C110)</f>
        <v>0</v>
      </c>
      <c r="E110" s="142" t="str">
        <f t="shared" ref="E110:E126" si="27">IF(ISERROR(D110/C110),"n/a",(D110/C110))</f>
        <v>n/a</v>
      </c>
    </row>
    <row r="111" spans="1:5" s="72" customFormat="1" hidden="1" x14ac:dyDescent="0.2">
      <c r="A111" s="143" t="s">
        <v>30</v>
      </c>
      <c r="B111" s="7">
        <f>B112</f>
        <v>0</v>
      </c>
      <c r="C111" s="7">
        <f>C112</f>
        <v>0</v>
      </c>
      <c r="D111" s="7">
        <f t="shared" si="26"/>
        <v>0</v>
      </c>
      <c r="E111" s="144" t="str">
        <f t="shared" si="27"/>
        <v>n/a</v>
      </c>
    </row>
    <row r="112" spans="1:5" s="72" customFormat="1" hidden="1" x14ac:dyDescent="0.2">
      <c r="A112" s="145" t="s">
        <v>31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f>B114</f>
        <v>0</v>
      </c>
      <c r="C113" s="7">
        <f>C114</f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f>B116</f>
        <v>0</v>
      </c>
      <c r="C115" s="7">
        <f>C116</f>
        <v>0</v>
      </c>
      <c r="D115" s="7">
        <f t="shared" si="26"/>
        <v>0</v>
      </c>
      <c r="E115" s="144" t="str">
        <f t="shared" si="27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6"/>
        <v>0</v>
      </c>
      <c r="E116" s="146" t="str">
        <f t="shared" si="27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6"/>
        <v>0</v>
      </c>
      <c r="E117" s="142" t="str">
        <f t="shared" si="27"/>
        <v>n/a</v>
      </c>
    </row>
    <row r="118" spans="1:5" hidden="1" x14ac:dyDescent="0.2">
      <c r="A118" s="143" t="s">
        <v>30</v>
      </c>
      <c r="B118" s="7">
        <f>SUM(B119:B120)</f>
        <v>0</v>
      </c>
      <c r="C118" s="7">
        <f>SUM(C119:C120)</f>
        <v>0</v>
      </c>
      <c r="D118" s="7">
        <f t="shared" si="26"/>
        <v>0</v>
      </c>
      <c r="E118" s="146" t="str">
        <f t="shared" si="27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f>B122+B123</f>
        <v>0</v>
      </c>
      <c r="C121" s="7">
        <f>C122+C123</f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f>B125</f>
        <v>0</v>
      </c>
      <c r="C124" s="7">
        <f>C125</f>
        <v>0</v>
      </c>
      <c r="D124" s="7">
        <f t="shared" si="26"/>
        <v>0</v>
      </c>
      <c r="E124" s="144" t="str">
        <f t="shared" si="27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6"/>
        <v>0</v>
      </c>
      <c r="E125" s="146" t="str">
        <f t="shared" si="27"/>
        <v>n/a</v>
      </c>
    </row>
    <row r="126" spans="1:5" hidden="1" x14ac:dyDescent="0.2">
      <c r="A126" s="147" t="s">
        <v>5</v>
      </c>
      <c r="B126" s="71">
        <f>(B110+B117)</f>
        <v>0</v>
      </c>
      <c r="C126" s="71">
        <f>(C110+C117)</f>
        <v>0</v>
      </c>
      <c r="D126" s="71">
        <f t="shared" si="26"/>
        <v>0</v>
      </c>
      <c r="E126" s="142" t="str">
        <f t="shared" si="27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(B130+B134+B132)</f>
        <v>0</v>
      </c>
      <c r="C129" s="71">
        <f>(C130+C134+C132)</f>
        <v>0</v>
      </c>
      <c r="D129" s="71">
        <f t="shared" ref="D129:D145" si="34">IF(ISERROR(B129-C129),"n/a",B129-C129)</f>
        <v>0</v>
      </c>
      <c r="E129" s="142" t="str">
        <f t="shared" ref="E129:E145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f>B131</f>
        <v>0</v>
      </c>
      <c r="C130" s="7">
        <f>C131</f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3" t="s">
        <v>29</v>
      </c>
      <c r="B132" s="7">
        <f>B133</f>
        <v>0</v>
      </c>
      <c r="C132" s="7">
        <f>C133</f>
        <v>0</v>
      </c>
      <c r="D132" s="7">
        <f>IF(ISERROR(B132-C132),"n/a",B132-C132)</f>
        <v>0</v>
      </c>
      <c r="E132" s="144" t="str">
        <f>IF(ISERROR(D132/C132),"n/a",(D132/C132))</f>
        <v>n/a</v>
      </c>
    </row>
    <row r="133" spans="1:5" ht="12.75" hidden="1" customHeight="1" x14ac:dyDescent="0.2">
      <c r="A133" s="145" t="s">
        <v>31</v>
      </c>
      <c r="B133" s="6">
        <v>0</v>
      </c>
      <c r="C133" s="6">
        <v>0</v>
      </c>
      <c r="D133" s="6">
        <f>IF(ISERROR(B133-C133),"n/a",B133-C133)</f>
        <v>0</v>
      </c>
      <c r="E133" s="146" t="str">
        <f>IF(ISERROR(D133/C133),"n/a",(D133/C133))</f>
        <v>n/a</v>
      </c>
    </row>
    <row r="134" spans="1:5" ht="12.75" hidden="1" customHeight="1" x14ac:dyDescent="0.2">
      <c r="A134" s="143" t="s">
        <v>32</v>
      </c>
      <c r="B134" s="7">
        <f>B135</f>
        <v>0</v>
      </c>
      <c r="C134" s="7">
        <f>C135</f>
        <v>0</v>
      </c>
      <c r="D134" s="7">
        <f t="shared" si="34"/>
        <v>0</v>
      </c>
      <c r="E134" s="144" t="str">
        <f t="shared" si="35"/>
        <v>n/a</v>
      </c>
    </row>
    <row r="135" spans="1:5" ht="12.75" hidden="1" customHeight="1" x14ac:dyDescent="0.2">
      <c r="A135" s="145" t="s">
        <v>31</v>
      </c>
      <c r="B135" s="6">
        <v>0</v>
      </c>
      <c r="C135" s="6">
        <v>0</v>
      </c>
      <c r="D135" s="6">
        <f t="shared" si="34"/>
        <v>0</v>
      </c>
      <c r="E135" s="146" t="str">
        <f t="shared" si="35"/>
        <v>n/a</v>
      </c>
    </row>
    <row r="136" spans="1:5" ht="12.75" hidden="1" customHeight="1" x14ac:dyDescent="0.2">
      <c r="A136" s="141" t="s">
        <v>7</v>
      </c>
      <c r="B136" s="71">
        <f>(B137+B143+B140)</f>
        <v>0</v>
      </c>
      <c r="C136" s="71">
        <f>(C137+C143+C140)</f>
        <v>0</v>
      </c>
      <c r="D136" s="71">
        <f t="shared" si="34"/>
        <v>0</v>
      </c>
      <c r="E136" s="142" t="str">
        <f t="shared" si="35"/>
        <v>n/a</v>
      </c>
    </row>
    <row r="137" spans="1:5" ht="12.75" hidden="1" customHeight="1" x14ac:dyDescent="0.2">
      <c r="A137" s="143" t="s">
        <v>30</v>
      </c>
      <c r="B137" s="7">
        <f>SUM(B138:B139)</f>
        <v>0</v>
      </c>
      <c r="C137" s="7">
        <f>SUM(C138:C139)</f>
        <v>0</v>
      </c>
      <c r="D137" s="7">
        <f t="shared" si="34"/>
        <v>0</v>
      </c>
      <c r="E137" s="144" t="str">
        <f t="shared" si="35"/>
        <v>n/a</v>
      </c>
    </row>
    <row r="138" spans="1:5" ht="12.75" hidden="1" customHeight="1" x14ac:dyDescent="0.2">
      <c r="A138" s="145" t="s">
        <v>31</v>
      </c>
      <c r="B138" s="261">
        <v>0</v>
      </c>
      <c r="C138" s="261">
        <v>0</v>
      </c>
      <c r="D138" s="261">
        <f t="shared" ref="D138:D139" si="38">IF(ISERROR(B138-C138),"n/a",B138-C138)</f>
        <v>0</v>
      </c>
      <c r="E138" s="262" t="str">
        <f t="shared" ref="E138:E139" si="39">IF(ISERROR(D138/C138),"n/a",(D138/C138))</f>
        <v>n/a</v>
      </c>
    </row>
    <row r="139" spans="1:5" ht="12.75" hidden="1" customHeight="1" x14ac:dyDescent="0.2">
      <c r="A139" s="145" t="s">
        <v>22</v>
      </c>
      <c r="B139" s="261">
        <v>0</v>
      </c>
      <c r="C139" s="261">
        <v>0</v>
      </c>
      <c r="D139" s="261">
        <f t="shared" si="38"/>
        <v>0</v>
      </c>
      <c r="E139" s="262" t="str">
        <f t="shared" si="39"/>
        <v>n/a</v>
      </c>
    </row>
    <row r="140" spans="1:5" ht="12.75" hidden="1" customHeight="1" x14ac:dyDescent="0.2">
      <c r="A140" s="143" t="s">
        <v>29</v>
      </c>
      <c r="B140" s="7">
        <f>SUM(B141:B142)</f>
        <v>0</v>
      </c>
      <c r="C140" s="7">
        <f>SUM(C141:C142)</f>
        <v>0</v>
      </c>
      <c r="D140" s="7">
        <f>IF(ISERROR(B140-C140),"n/a",B140-C140)</f>
        <v>0</v>
      </c>
      <c r="E140" s="144" t="str">
        <f>IF(ISERROR(D140/C140),"n/a",(D140/C140))</f>
        <v>n/a</v>
      </c>
    </row>
    <row r="141" spans="1:5" ht="12.75" hidden="1" customHeight="1" x14ac:dyDescent="0.2">
      <c r="A141" s="145" t="s">
        <v>31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5" t="s">
        <v>22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3" t="s">
        <v>32</v>
      </c>
      <c r="B143" s="7">
        <f>B144</f>
        <v>0</v>
      </c>
      <c r="C143" s="7">
        <f>C144</f>
        <v>0</v>
      </c>
      <c r="D143" s="7">
        <f t="shared" si="34"/>
        <v>0</v>
      </c>
      <c r="E143" s="144" t="str">
        <f t="shared" si="35"/>
        <v>n/a</v>
      </c>
    </row>
    <row r="144" spans="1:5" ht="12.75" hidden="1" customHeight="1" x14ac:dyDescent="0.2">
      <c r="A144" s="145" t="s">
        <v>31</v>
      </c>
      <c r="B144" s="6">
        <v>0</v>
      </c>
      <c r="C144" s="6">
        <v>0</v>
      </c>
      <c r="D144" s="6">
        <f t="shared" si="34"/>
        <v>0</v>
      </c>
      <c r="E144" s="146" t="str">
        <f t="shared" si="35"/>
        <v>n/a</v>
      </c>
    </row>
    <row r="145" spans="1:5" hidden="1" x14ac:dyDescent="0.2">
      <c r="A145" s="147" t="s">
        <v>5</v>
      </c>
      <c r="B145" s="71">
        <f>(B129+B136)</f>
        <v>0</v>
      </c>
      <c r="C145" s="71">
        <f>(C129+C136)</f>
        <v>0</v>
      </c>
      <c r="D145" s="71">
        <f t="shared" si="34"/>
        <v>0</v>
      </c>
      <c r="E145" s="142" t="str">
        <f t="shared" si="35"/>
        <v>n/a</v>
      </c>
    </row>
    <row r="146" spans="1:5" hidden="1" x14ac:dyDescent="0.2">
      <c r="A146" s="163"/>
      <c r="B146" s="26"/>
      <c r="C146" s="26"/>
      <c r="D146" s="26"/>
      <c r="E146" s="164"/>
    </row>
    <row r="147" spans="1:5" hidden="1" x14ac:dyDescent="0.2"/>
    <row r="148" spans="1:5" ht="3" hidden="1" customHeight="1" x14ac:dyDescent="0.2">
      <c r="A148" s="15"/>
    </row>
    <row r="149" spans="1:5" ht="15" x14ac:dyDescent="0.2">
      <c r="A149" s="282"/>
    </row>
    <row r="150" spans="1:5" ht="15" x14ac:dyDescent="0.2">
      <c r="A150" s="282"/>
    </row>
    <row r="151" spans="1:5" x14ac:dyDescent="0.2">
      <c r="A151" s="72" t="s">
        <v>79</v>
      </c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4" manualBreakCount="4">
    <brk id="46" max="16383" man="1"/>
    <brk id="65" max="16383" man="1"/>
    <brk id="84" max="16383" man="1"/>
    <brk id="10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October 13,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3</v>
      </c>
      <c r="D14" s="318">
        <f t="shared" si="1"/>
        <v>7</v>
      </c>
      <c r="E14" s="318">
        <f t="shared" si="1"/>
        <v>2</v>
      </c>
      <c r="F14" s="318">
        <f t="shared" si="1"/>
        <v>7</v>
      </c>
      <c r="G14" s="318">
        <f t="shared" si="1"/>
        <v>2</v>
      </c>
      <c r="H14" s="318">
        <f t="shared" si="1"/>
        <v>7</v>
      </c>
      <c r="I14" s="318">
        <f t="shared" si="1"/>
        <v>2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6</v>
      </c>
      <c r="C16" s="318">
        <f t="shared" si="1"/>
        <v>4</v>
      </c>
      <c r="D16" s="318">
        <f t="shared" si="1"/>
        <v>6</v>
      </c>
      <c r="E16" s="318">
        <f t="shared" si="1"/>
        <v>4</v>
      </c>
      <c r="F16" s="318">
        <f t="shared" si="1"/>
        <v>6</v>
      </c>
      <c r="G16" s="318">
        <f t="shared" si="1"/>
        <v>4</v>
      </c>
      <c r="H16" s="318">
        <f t="shared" si="1"/>
        <v>6</v>
      </c>
      <c r="I16" s="318">
        <f t="shared" si="1"/>
        <v>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0</v>
      </c>
      <c r="C18" s="318">
        <f t="shared" si="1"/>
        <v>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13</v>
      </c>
      <c r="C19" s="336">
        <f>SUM(C52,C83,C114,C145,C207)</f>
        <v>10</v>
      </c>
      <c r="D19" s="336">
        <f t="shared" ref="D19:M19" si="2">SUM(D10:D18)</f>
        <v>14</v>
      </c>
      <c r="E19" s="336">
        <f t="shared" si="2"/>
        <v>9</v>
      </c>
      <c r="F19" s="336">
        <f t="shared" si="2"/>
        <v>14</v>
      </c>
      <c r="G19" s="336">
        <f t="shared" si="2"/>
        <v>9</v>
      </c>
      <c r="H19" s="336">
        <f t="shared" si="2"/>
        <v>14</v>
      </c>
      <c r="I19" s="336">
        <f t="shared" si="2"/>
        <v>9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21</v>
      </c>
      <c r="F24" s="318">
        <f t="shared" si="3"/>
        <v>15</v>
      </c>
      <c r="G24" s="318">
        <f t="shared" si="3"/>
        <v>12</v>
      </c>
      <c r="H24" s="318">
        <f t="shared" si="3"/>
        <v>15</v>
      </c>
      <c r="I24" s="318">
        <f t="shared" si="3"/>
        <v>11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67</v>
      </c>
      <c r="E26" s="318">
        <f t="shared" si="5"/>
        <v>90</v>
      </c>
      <c r="F26" s="318">
        <f t="shared" si="5"/>
        <v>37</v>
      </c>
      <c r="G26" s="318">
        <f t="shared" si="5"/>
        <v>57</v>
      </c>
      <c r="H26" s="318">
        <f t="shared" si="5"/>
        <v>37</v>
      </c>
      <c r="I26" s="318">
        <f t="shared" si="5"/>
        <v>57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361</v>
      </c>
      <c r="C28" s="318">
        <f t="shared" si="7"/>
        <v>375</v>
      </c>
      <c r="D28" s="318">
        <f t="shared" si="7"/>
        <v>237</v>
      </c>
      <c r="E28" s="318">
        <f t="shared" si="7"/>
        <v>204</v>
      </c>
      <c r="F28" s="318">
        <f t="shared" si="7"/>
        <v>131</v>
      </c>
      <c r="G28" s="318">
        <f t="shared" si="7"/>
        <v>112</v>
      </c>
      <c r="H28" s="318">
        <f t="shared" si="7"/>
        <v>129</v>
      </c>
      <c r="I28" s="318">
        <f t="shared" si="7"/>
        <v>112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46</v>
      </c>
      <c r="D29" s="318">
        <f t="shared" si="8"/>
        <v>20</v>
      </c>
      <c r="E29" s="318">
        <f t="shared" si="8"/>
        <v>23</v>
      </c>
      <c r="F29" s="318">
        <f t="shared" si="8"/>
        <v>8</v>
      </c>
      <c r="G29" s="318">
        <f t="shared" si="8"/>
        <v>16</v>
      </c>
      <c r="H29" s="318">
        <f t="shared" si="8"/>
        <v>8</v>
      </c>
      <c r="I29" s="318">
        <f t="shared" si="8"/>
        <v>16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40</v>
      </c>
      <c r="C30" s="318">
        <f t="shared" si="9"/>
        <v>52</v>
      </c>
      <c r="D30" s="318">
        <f t="shared" si="9"/>
        <v>19</v>
      </c>
      <c r="E30" s="318">
        <f t="shared" si="9"/>
        <v>28</v>
      </c>
      <c r="F30" s="318">
        <f t="shared" si="9"/>
        <v>11</v>
      </c>
      <c r="G30" s="318">
        <f t="shared" si="9"/>
        <v>21</v>
      </c>
      <c r="H30" s="318">
        <f t="shared" si="9"/>
        <v>11</v>
      </c>
      <c r="I30" s="318">
        <f t="shared" si="9"/>
        <v>21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13</v>
      </c>
      <c r="D31" s="318">
        <f t="shared" si="10"/>
        <v>3</v>
      </c>
      <c r="E31" s="318">
        <f t="shared" si="10"/>
        <v>6</v>
      </c>
      <c r="F31" s="318">
        <f t="shared" si="10"/>
        <v>1</v>
      </c>
      <c r="G31" s="318">
        <f t="shared" si="10"/>
        <v>2</v>
      </c>
      <c r="H31" s="318">
        <f t="shared" si="10"/>
        <v>1</v>
      </c>
      <c r="I31" s="318">
        <f t="shared" si="10"/>
        <v>2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176</v>
      </c>
      <c r="C32" s="318">
        <f t="shared" si="11"/>
        <v>181</v>
      </c>
      <c r="D32" s="318">
        <f t="shared" si="11"/>
        <v>99</v>
      </c>
      <c r="E32" s="318">
        <f t="shared" si="11"/>
        <v>86</v>
      </c>
      <c r="F32" s="318">
        <f t="shared" si="11"/>
        <v>61</v>
      </c>
      <c r="G32" s="318">
        <f t="shared" si="11"/>
        <v>41</v>
      </c>
      <c r="H32" s="318">
        <f t="shared" si="11"/>
        <v>60</v>
      </c>
      <c r="I32" s="318">
        <f t="shared" si="11"/>
        <v>41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839</v>
      </c>
      <c r="C33" s="336">
        <f t="shared" ref="C33:M33" si="12">SUM(C24:C32)</f>
        <v>911</v>
      </c>
      <c r="D33" s="336">
        <f t="shared" si="12"/>
        <v>472</v>
      </c>
      <c r="E33" s="336">
        <f t="shared" si="12"/>
        <v>459</v>
      </c>
      <c r="F33" s="336">
        <f t="shared" si="12"/>
        <v>265</v>
      </c>
      <c r="G33" s="336">
        <f t="shared" si="12"/>
        <v>261</v>
      </c>
      <c r="H33" s="336">
        <f t="shared" si="12"/>
        <v>262</v>
      </c>
      <c r="I33" s="336">
        <f t="shared" si="12"/>
        <v>260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852</v>
      </c>
      <c r="C35" s="334">
        <f t="shared" si="13"/>
        <v>921</v>
      </c>
      <c r="D35" s="334">
        <f t="shared" si="13"/>
        <v>486</v>
      </c>
      <c r="E35" s="334">
        <f t="shared" si="13"/>
        <v>468</v>
      </c>
      <c r="F35" s="334">
        <f t="shared" si="13"/>
        <v>279</v>
      </c>
      <c r="G35" s="334">
        <f t="shared" si="13"/>
        <v>270</v>
      </c>
      <c r="H35" s="334">
        <f t="shared" si="13"/>
        <v>276</v>
      </c>
      <c r="I35" s="334">
        <f t="shared" si="13"/>
        <v>269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4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6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1</v>
      </c>
      <c r="G57" s="318">
        <v>0</v>
      </c>
      <c r="H57" s="318">
        <v>1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5</v>
      </c>
      <c r="G59" s="318">
        <v>10</v>
      </c>
      <c r="H59" s="318">
        <v>5</v>
      </c>
      <c r="I59" s="318">
        <v>10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14</v>
      </c>
      <c r="G61" s="318">
        <v>7</v>
      </c>
      <c r="H61" s="318">
        <v>14</v>
      </c>
      <c r="I61" s="318">
        <v>7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8</v>
      </c>
      <c r="C63" s="318">
        <v>11</v>
      </c>
      <c r="D63" s="318">
        <v>4</v>
      </c>
      <c r="E63" s="318">
        <v>6</v>
      </c>
      <c r="F63" s="318">
        <v>3</v>
      </c>
      <c r="G63" s="318">
        <v>4</v>
      </c>
      <c r="H63" s="318">
        <v>3</v>
      </c>
      <c r="I63" s="318">
        <v>4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7</v>
      </c>
      <c r="F65" s="318">
        <v>5</v>
      </c>
      <c r="G65" s="318">
        <v>6</v>
      </c>
      <c r="H65" s="318">
        <v>5</v>
      </c>
      <c r="I65" s="318">
        <v>6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115</v>
      </c>
      <c r="C66" s="330">
        <f t="shared" ref="C66:M66" si="15">SUM(C57:C65)</f>
        <v>140</v>
      </c>
      <c r="D66" s="330">
        <f t="shared" si="15"/>
        <v>40</v>
      </c>
      <c r="E66" s="330">
        <f t="shared" si="15"/>
        <v>41</v>
      </c>
      <c r="F66" s="330">
        <f t="shared" si="15"/>
        <v>28</v>
      </c>
      <c r="G66" s="330">
        <f t="shared" si="15"/>
        <v>28</v>
      </c>
      <c r="H66" s="330">
        <f t="shared" si="15"/>
        <v>28</v>
      </c>
      <c r="I66" s="330">
        <f t="shared" si="15"/>
        <v>28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121</v>
      </c>
      <c r="C67" s="332">
        <f t="shared" ref="C67:M67" si="16">SUM(C52,C66)</f>
        <v>141</v>
      </c>
      <c r="D67" s="332">
        <f t="shared" si="16"/>
        <v>46</v>
      </c>
      <c r="E67" s="332">
        <f t="shared" si="16"/>
        <v>42</v>
      </c>
      <c r="F67" s="332">
        <f t="shared" si="16"/>
        <v>34</v>
      </c>
      <c r="G67" s="332">
        <f t="shared" si="16"/>
        <v>29</v>
      </c>
      <c r="H67" s="332">
        <f t="shared" si="16"/>
        <v>34</v>
      </c>
      <c r="I67" s="332">
        <f t="shared" si="16"/>
        <v>29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0</v>
      </c>
      <c r="F78" s="318">
        <v>2</v>
      </c>
      <c r="G78" s="318">
        <v>0</v>
      </c>
      <c r="H78" s="318">
        <v>2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1</v>
      </c>
      <c r="C80" s="318">
        <v>4</v>
      </c>
      <c r="D80" s="318">
        <v>1</v>
      </c>
      <c r="E80" s="318">
        <v>4</v>
      </c>
      <c r="F80" s="318">
        <v>1</v>
      </c>
      <c r="G80" s="318">
        <v>4</v>
      </c>
      <c r="H80" s="318">
        <v>1</v>
      </c>
      <c r="I80" s="318">
        <v>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3</v>
      </c>
      <c r="C83" s="321">
        <f t="shared" ref="C83:M83" si="17">SUM(C74:C82)</f>
        <v>6</v>
      </c>
      <c r="D83" s="321">
        <f t="shared" si="17"/>
        <v>3</v>
      </c>
      <c r="E83" s="321">
        <f t="shared" si="17"/>
        <v>5</v>
      </c>
      <c r="F83" s="321">
        <f t="shared" si="17"/>
        <v>3</v>
      </c>
      <c r="G83" s="321">
        <f t="shared" si="17"/>
        <v>5</v>
      </c>
      <c r="H83" s="321">
        <f t="shared" si="17"/>
        <v>3</v>
      </c>
      <c r="I83" s="321">
        <f t="shared" si="17"/>
        <v>5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7</v>
      </c>
      <c r="E88" s="318">
        <v>13</v>
      </c>
      <c r="F88" s="318">
        <v>5</v>
      </c>
      <c r="G88" s="318">
        <v>9</v>
      </c>
      <c r="H88" s="318">
        <v>5</v>
      </c>
      <c r="I88" s="318">
        <v>8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18</v>
      </c>
      <c r="E90" s="318">
        <v>32</v>
      </c>
      <c r="F90" s="318">
        <v>10</v>
      </c>
      <c r="G90" s="318">
        <v>18</v>
      </c>
      <c r="H90" s="318">
        <v>10</v>
      </c>
      <c r="I90" s="318">
        <v>18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129</v>
      </c>
      <c r="C92" s="318">
        <v>143</v>
      </c>
      <c r="D92" s="318">
        <v>97</v>
      </c>
      <c r="E92" s="318">
        <v>106</v>
      </c>
      <c r="F92" s="318">
        <v>44</v>
      </c>
      <c r="G92" s="318">
        <v>54</v>
      </c>
      <c r="H92" s="318">
        <v>42</v>
      </c>
      <c r="I92" s="318">
        <v>54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22</v>
      </c>
      <c r="C93" s="318">
        <v>19</v>
      </c>
      <c r="D93" s="318">
        <v>16</v>
      </c>
      <c r="E93" s="318">
        <v>13</v>
      </c>
      <c r="F93" s="318">
        <v>5</v>
      </c>
      <c r="G93" s="318">
        <v>10</v>
      </c>
      <c r="H93" s="318">
        <v>5</v>
      </c>
      <c r="I93" s="318">
        <v>10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17</v>
      </c>
      <c r="C94" s="318">
        <v>19</v>
      </c>
      <c r="D94" s="318">
        <v>14</v>
      </c>
      <c r="E94" s="318">
        <v>13</v>
      </c>
      <c r="F94" s="318">
        <v>8</v>
      </c>
      <c r="G94" s="318">
        <v>10</v>
      </c>
      <c r="H94" s="318">
        <v>8</v>
      </c>
      <c r="I94" s="318">
        <v>10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70</v>
      </c>
      <c r="C96" s="318">
        <v>69</v>
      </c>
      <c r="D96" s="318">
        <v>56</v>
      </c>
      <c r="E96" s="318">
        <v>44</v>
      </c>
      <c r="F96" s="318">
        <v>29</v>
      </c>
      <c r="G96" s="318">
        <v>20</v>
      </c>
      <c r="H96" s="318">
        <v>28</v>
      </c>
      <c r="I96" s="318">
        <v>20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293</v>
      </c>
      <c r="C97" s="321">
        <f t="shared" ref="C97:M97" si="18">SUM(C88:C96)</f>
        <v>329</v>
      </c>
      <c r="D97" s="321">
        <f t="shared" si="18"/>
        <v>211</v>
      </c>
      <c r="E97" s="321">
        <f t="shared" si="18"/>
        <v>225</v>
      </c>
      <c r="F97" s="321">
        <f t="shared" si="18"/>
        <v>102</v>
      </c>
      <c r="G97" s="321">
        <f t="shared" si="18"/>
        <v>123</v>
      </c>
      <c r="H97" s="321">
        <f t="shared" si="18"/>
        <v>99</v>
      </c>
      <c r="I97" s="321">
        <f t="shared" si="18"/>
        <v>122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296</v>
      </c>
      <c r="C98" s="334">
        <f t="shared" ref="C98:M98" si="19">SUM(C83,C97)</f>
        <v>335</v>
      </c>
      <c r="D98" s="334">
        <f t="shared" si="19"/>
        <v>214</v>
      </c>
      <c r="E98" s="334">
        <f t="shared" si="19"/>
        <v>230</v>
      </c>
      <c r="F98" s="334">
        <f t="shared" si="19"/>
        <v>105</v>
      </c>
      <c r="G98" s="334">
        <f t="shared" si="19"/>
        <v>128</v>
      </c>
      <c r="H98" s="334">
        <f t="shared" si="19"/>
        <v>102</v>
      </c>
      <c r="I98" s="334">
        <f t="shared" si="19"/>
        <v>127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1</v>
      </c>
      <c r="D109" s="318">
        <v>3</v>
      </c>
      <c r="E109" s="318">
        <v>1</v>
      </c>
      <c r="F109" s="318">
        <v>3</v>
      </c>
      <c r="G109" s="318">
        <v>1</v>
      </c>
      <c r="H109" s="318">
        <v>3</v>
      </c>
      <c r="I109" s="318">
        <v>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3</v>
      </c>
      <c r="D114" s="321">
        <f t="shared" si="20"/>
        <v>4</v>
      </c>
      <c r="E114" s="321">
        <f t="shared" si="20"/>
        <v>3</v>
      </c>
      <c r="F114" s="321">
        <f t="shared" si="20"/>
        <v>4</v>
      </c>
      <c r="G114" s="321">
        <f t="shared" si="20"/>
        <v>3</v>
      </c>
      <c r="H114" s="321">
        <f t="shared" si="20"/>
        <v>4</v>
      </c>
      <c r="I114" s="321">
        <f t="shared" si="20"/>
        <v>3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1</v>
      </c>
      <c r="G119" s="318">
        <v>1</v>
      </c>
      <c r="H119" s="318">
        <v>1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12</v>
      </c>
      <c r="E121" s="318">
        <v>18</v>
      </c>
      <c r="F121" s="318">
        <v>4</v>
      </c>
      <c r="G121" s="318">
        <v>7</v>
      </c>
      <c r="H121" s="318">
        <v>4</v>
      </c>
      <c r="I121" s="318">
        <v>7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51</v>
      </c>
      <c r="C123" s="318">
        <v>79</v>
      </c>
      <c r="D123" s="318">
        <v>31</v>
      </c>
      <c r="E123" s="318">
        <v>25</v>
      </c>
      <c r="F123" s="318">
        <v>19</v>
      </c>
      <c r="G123" s="318">
        <v>10</v>
      </c>
      <c r="H123" s="318">
        <v>19</v>
      </c>
      <c r="I123" s="318">
        <v>10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5</v>
      </c>
      <c r="F124" s="318">
        <v>2</v>
      </c>
      <c r="G124" s="318">
        <v>4</v>
      </c>
      <c r="H124" s="318">
        <v>2</v>
      </c>
      <c r="I124" s="318">
        <v>4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5</v>
      </c>
      <c r="H125" s="318">
        <v>0</v>
      </c>
      <c r="I125" s="318">
        <v>5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1</v>
      </c>
      <c r="E126" s="318">
        <v>1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16</v>
      </c>
      <c r="E127" s="318">
        <v>9</v>
      </c>
      <c r="F127" s="318">
        <v>12</v>
      </c>
      <c r="G127" s="318">
        <v>3</v>
      </c>
      <c r="H127" s="318">
        <v>12</v>
      </c>
      <c r="I127" s="318">
        <v>3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151</v>
      </c>
      <c r="C128" s="321">
        <f t="shared" si="21"/>
        <v>190</v>
      </c>
      <c r="D128" s="321">
        <f t="shared" si="21"/>
        <v>64</v>
      </c>
      <c r="E128" s="321">
        <f t="shared" si="21"/>
        <v>66</v>
      </c>
      <c r="F128" s="321">
        <f t="shared" si="21"/>
        <v>38</v>
      </c>
      <c r="G128" s="321">
        <f t="shared" si="21"/>
        <v>30</v>
      </c>
      <c r="H128" s="321">
        <f t="shared" si="21"/>
        <v>38</v>
      </c>
      <c r="I128" s="321">
        <f t="shared" si="21"/>
        <v>30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155</v>
      </c>
      <c r="C129" s="334">
        <f t="shared" ref="C129:M129" si="22">SUM(C114,C128)</f>
        <v>193</v>
      </c>
      <c r="D129" s="334">
        <f t="shared" si="22"/>
        <v>68</v>
      </c>
      <c r="E129" s="334">
        <f t="shared" si="22"/>
        <v>69</v>
      </c>
      <c r="F129" s="334">
        <f t="shared" si="22"/>
        <v>42</v>
      </c>
      <c r="G129" s="334">
        <f t="shared" si="22"/>
        <v>33</v>
      </c>
      <c r="H129" s="334">
        <f t="shared" si="22"/>
        <v>42</v>
      </c>
      <c r="I129" s="334">
        <f t="shared" si="22"/>
        <v>33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2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2</v>
      </c>
      <c r="G152" s="318">
        <v>0</v>
      </c>
      <c r="H152" s="318">
        <v>2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25</v>
      </c>
      <c r="C154" s="318">
        <v>29</v>
      </c>
      <c r="D154" s="318">
        <v>21</v>
      </c>
      <c r="E154" s="318">
        <v>11</v>
      </c>
      <c r="F154" s="318">
        <v>10</v>
      </c>
      <c r="G154" s="318">
        <v>7</v>
      </c>
      <c r="H154" s="318">
        <v>10</v>
      </c>
      <c r="I154" s="318">
        <v>7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3</v>
      </c>
      <c r="H158" s="318">
        <v>3</v>
      </c>
      <c r="I158" s="318">
        <v>3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41</v>
      </c>
      <c r="C159" s="321">
        <f t="shared" si="24"/>
        <v>47</v>
      </c>
      <c r="D159" s="321">
        <f t="shared" si="24"/>
        <v>35</v>
      </c>
      <c r="E159" s="321">
        <f t="shared" si="24"/>
        <v>21</v>
      </c>
      <c r="F159" s="321">
        <f t="shared" si="24"/>
        <v>18</v>
      </c>
      <c r="G159" s="321">
        <f t="shared" si="24"/>
        <v>10</v>
      </c>
      <c r="H159" s="321">
        <f t="shared" si="24"/>
        <v>18</v>
      </c>
      <c r="I159" s="321">
        <f t="shared" si="24"/>
        <v>10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41</v>
      </c>
      <c r="C160" s="334">
        <f t="shared" ref="C160:M160" si="25">SUM(C145,C159)</f>
        <v>47</v>
      </c>
      <c r="D160" s="334">
        <f t="shared" si="25"/>
        <v>35</v>
      </c>
      <c r="E160" s="334">
        <f t="shared" si="25"/>
        <v>21</v>
      </c>
      <c r="F160" s="334">
        <f t="shared" si="25"/>
        <v>18</v>
      </c>
      <c r="G160" s="334">
        <f t="shared" si="25"/>
        <v>10</v>
      </c>
      <c r="H160" s="334">
        <f t="shared" si="25"/>
        <v>18</v>
      </c>
      <c r="I160" s="334">
        <f t="shared" si="25"/>
        <v>10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8</v>
      </c>
      <c r="E181" s="318">
        <v>3</v>
      </c>
      <c r="F181" s="318">
        <v>6</v>
      </c>
      <c r="G181" s="318">
        <v>2</v>
      </c>
      <c r="H181" s="318">
        <v>6</v>
      </c>
      <c r="I181" s="318">
        <v>2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24</v>
      </c>
      <c r="E183" s="318">
        <v>27</v>
      </c>
      <c r="F183" s="318">
        <v>15</v>
      </c>
      <c r="G183" s="318">
        <v>22</v>
      </c>
      <c r="H183" s="318">
        <v>15</v>
      </c>
      <c r="I183" s="318">
        <v>22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80</v>
      </c>
      <c r="D185" s="318">
        <v>63</v>
      </c>
      <c r="E185" s="318">
        <v>47</v>
      </c>
      <c r="F185" s="318">
        <v>41</v>
      </c>
      <c r="G185" s="318">
        <v>31</v>
      </c>
      <c r="H185" s="318">
        <v>41</v>
      </c>
      <c r="I185" s="318">
        <v>31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1</v>
      </c>
      <c r="E186" s="318">
        <v>2</v>
      </c>
      <c r="F186" s="318">
        <v>0</v>
      </c>
      <c r="G186" s="318">
        <v>1</v>
      </c>
      <c r="H186" s="318">
        <v>0</v>
      </c>
      <c r="I186" s="318">
        <v>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10</v>
      </c>
      <c r="C187" s="318">
        <v>8</v>
      </c>
      <c r="D187" s="318">
        <v>1</v>
      </c>
      <c r="E187" s="318">
        <v>2</v>
      </c>
      <c r="F187" s="318">
        <v>0</v>
      </c>
      <c r="G187" s="318">
        <v>2</v>
      </c>
      <c r="H187" s="318">
        <v>0</v>
      </c>
      <c r="I187" s="318">
        <v>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0</v>
      </c>
      <c r="H188" s="318">
        <v>1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35</v>
      </c>
      <c r="C189" s="318">
        <v>33</v>
      </c>
      <c r="D189" s="318">
        <v>12</v>
      </c>
      <c r="E189" s="318">
        <v>15</v>
      </c>
      <c r="F189" s="318">
        <v>11</v>
      </c>
      <c r="G189" s="318">
        <v>7</v>
      </c>
      <c r="H189" s="318">
        <v>11</v>
      </c>
      <c r="I189" s="318">
        <v>7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225</v>
      </c>
      <c r="C190" s="353">
        <f t="shared" ref="C190:M190" si="28">SUM(C181:C189)</f>
        <v>192</v>
      </c>
      <c r="D190" s="353">
        <f t="shared" si="28"/>
        <v>110</v>
      </c>
      <c r="E190" s="353">
        <f t="shared" si="28"/>
        <v>97</v>
      </c>
      <c r="F190" s="353">
        <f t="shared" si="28"/>
        <v>74</v>
      </c>
      <c r="G190" s="353">
        <f t="shared" si="28"/>
        <v>65</v>
      </c>
      <c r="H190" s="353">
        <f t="shared" si="28"/>
        <v>74</v>
      </c>
      <c r="I190" s="353">
        <f t="shared" si="28"/>
        <v>65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226</v>
      </c>
      <c r="C191" s="334">
        <f t="shared" ref="C191:M191" si="29">SUM(C176,C190)</f>
        <v>192</v>
      </c>
      <c r="D191" s="334">
        <f t="shared" si="29"/>
        <v>111</v>
      </c>
      <c r="E191" s="334">
        <f t="shared" si="29"/>
        <v>97</v>
      </c>
      <c r="F191" s="334">
        <f t="shared" si="29"/>
        <v>75</v>
      </c>
      <c r="G191" s="334">
        <f t="shared" si="29"/>
        <v>65</v>
      </c>
      <c r="H191" s="334">
        <f t="shared" si="29"/>
        <v>75</v>
      </c>
      <c r="I191" s="334">
        <f t="shared" si="29"/>
        <v>65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8</v>
      </c>
      <c r="E216" s="318">
        <v>3</v>
      </c>
      <c r="F216" s="318">
        <v>3</v>
      </c>
      <c r="G216" s="318">
        <v>3</v>
      </c>
      <c r="H216" s="318">
        <v>3</v>
      </c>
      <c r="I216" s="318">
        <v>3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2</v>
      </c>
      <c r="H220" s="318">
        <v>1</v>
      </c>
      <c r="I220" s="318">
        <v>2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12</v>
      </c>
      <c r="E221" s="321">
        <f t="shared" si="31"/>
        <v>9</v>
      </c>
      <c r="F221" s="321">
        <f t="shared" si="31"/>
        <v>5</v>
      </c>
      <c r="G221" s="321">
        <f t="shared" si="31"/>
        <v>5</v>
      </c>
      <c r="H221" s="321">
        <f t="shared" si="31"/>
        <v>5</v>
      </c>
      <c r="I221" s="321">
        <f t="shared" si="31"/>
        <v>5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12</v>
      </c>
      <c r="E222" s="334">
        <f t="shared" si="32"/>
        <v>9</v>
      </c>
      <c r="F222" s="334">
        <f t="shared" si="32"/>
        <v>5</v>
      </c>
      <c r="G222" s="334">
        <f t="shared" si="32"/>
        <v>5</v>
      </c>
      <c r="H222" s="334">
        <f t="shared" si="32"/>
        <v>5</v>
      </c>
      <c r="I222" s="334">
        <f t="shared" si="32"/>
        <v>5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E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Winter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October 13, 2023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89" t="s">
        <v>23</v>
      </c>
      <c r="E7" s="391" t="s">
        <v>24</v>
      </c>
      <c r="F7" s="32" t="str">
        <f>B7</f>
        <v>Winter 2024</v>
      </c>
      <c r="G7" s="34" t="str">
        <f>C7</f>
        <v>Winter 2023</v>
      </c>
      <c r="H7" s="393" t="s">
        <v>23</v>
      </c>
      <c r="I7" s="395" t="s">
        <v>24</v>
      </c>
      <c r="J7" s="36" t="str">
        <f>B7</f>
        <v>Winter 2024</v>
      </c>
      <c r="K7" s="38" t="str">
        <f>G7</f>
        <v>Winter 2023</v>
      </c>
      <c r="L7" s="367" t="s">
        <v>23</v>
      </c>
      <c r="M7" s="369" t="s">
        <v>24</v>
      </c>
      <c r="N7" s="40" t="str">
        <f>B7</f>
        <v>Winter 2024</v>
      </c>
      <c r="O7" s="42" t="str">
        <f>B7</f>
        <v>Winter 2024</v>
      </c>
      <c r="P7" s="385" t="s">
        <v>23</v>
      </c>
      <c r="Q7" s="387" t="s">
        <v>24</v>
      </c>
      <c r="R7" s="117" t="str">
        <f>B7</f>
        <v>Winter 2024</v>
      </c>
      <c r="S7" s="118" t="str">
        <f>C7</f>
        <v>Winter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10/13/23</v>
      </c>
      <c r="C8" s="31" t="str">
        <f>Summary!C7</f>
        <v>as of 10/13/22</v>
      </c>
      <c r="D8" s="390"/>
      <c r="E8" s="392"/>
      <c r="F8" s="33" t="str">
        <f>B8</f>
        <v>as of 10/13/23</v>
      </c>
      <c r="G8" s="35" t="str">
        <f>C8</f>
        <v>as of 10/13/22</v>
      </c>
      <c r="H8" s="394"/>
      <c r="I8" s="396"/>
      <c r="J8" s="37" t="str">
        <f>F8</f>
        <v>as of 10/13/23</v>
      </c>
      <c r="K8" s="39" t="str">
        <f>G8</f>
        <v>as of 10/13/22</v>
      </c>
      <c r="L8" s="368"/>
      <c r="M8" s="370"/>
      <c r="N8" s="41" t="str">
        <f>J8</f>
        <v>as of 10/13/23</v>
      </c>
      <c r="O8" s="43" t="str">
        <f>K8</f>
        <v>as of 10/13/22</v>
      </c>
      <c r="P8" s="386"/>
      <c r="Q8" s="388"/>
      <c r="R8" s="119" t="str">
        <f>N8</f>
        <v>as of 10/13/23</v>
      </c>
      <c r="S8" s="120" t="str">
        <f>O8</f>
        <v>as of 10/13/22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853</v>
      </c>
      <c r="C9" s="44">
        <f>C26+C74+C42+C10+C58+C90</f>
        <v>921</v>
      </c>
      <c r="D9" s="44">
        <f t="shared" ref="D9" si="0">IF(ISERROR(B9-C9),"n/a",B9-C9)</f>
        <v>-68</v>
      </c>
      <c r="E9" s="45">
        <f t="shared" ref="E9" si="1">IF(ISERROR(D9/C9),"n/a",(D9/C9))</f>
        <v>-7.38327904451683E-2</v>
      </c>
      <c r="F9" s="48">
        <f>F26+F74+F42+F10+F58+F90</f>
        <v>486</v>
      </c>
      <c r="G9" s="48">
        <f>G26+G74+G42+G10+G58+G90</f>
        <v>468</v>
      </c>
      <c r="H9" s="345">
        <f>IF(ISERROR(F9-G9),"n/a",F9-G9)</f>
        <v>18</v>
      </c>
      <c r="I9" s="49">
        <f t="shared" ref="I9" si="2">IF(ISERROR(H9/G9),"n/a",(H9/G9))</f>
        <v>3.8461538461538464E-2</v>
      </c>
      <c r="J9" s="46">
        <f>J26+J74+J42+J10+J58+J90</f>
        <v>276</v>
      </c>
      <c r="K9" s="46">
        <f>K26+K74+K42+K10+K58+K90</f>
        <v>269</v>
      </c>
      <c r="L9" s="47">
        <f t="shared" ref="L9" si="3">IF(ISERROR(J9-K9),"n/a",J9-K9)</f>
        <v>7</v>
      </c>
      <c r="M9" s="50">
        <f t="shared" ref="M9" si="4">IF(ISERROR(L9/K9),"n/a",(L9/K9))</f>
        <v>2.6022304832713755E-2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121</v>
      </c>
      <c r="C10" s="54">
        <f>C11+C18</f>
        <v>141</v>
      </c>
      <c r="D10" s="55">
        <f t="shared" ref="D10:D25" si="9">IF(ISERROR(B10-C10),"n/a",B10-C10)</f>
        <v>-20</v>
      </c>
      <c r="E10" s="56">
        <f t="shared" ref="E10:E25" si="10">IF(ISERROR(D10/C10),"n/a",(D10/C10))</f>
        <v>-0.14184397163120568</v>
      </c>
      <c r="F10" s="57">
        <f>F11+F18</f>
        <v>46</v>
      </c>
      <c r="G10" s="58">
        <f>G11+G18</f>
        <v>42</v>
      </c>
      <c r="H10" s="59">
        <f t="shared" ref="H10:H24" si="11">IF(ISERROR(F10-G10),"n/a",F10-G10)</f>
        <v>4</v>
      </c>
      <c r="I10" s="60">
        <f t="shared" ref="I10:I25" si="12">IF(ISERROR(H10/G10),"n/a",(H10/G10))</f>
        <v>9.5238095238095233E-2</v>
      </c>
      <c r="J10" s="61">
        <f>J11+J18</f>
        <v>34</v>
      </c>
      <c r="K10" s="62">
        <f>K11+K18</f>
        <v>29</v>
      </c>
      <c r="L10" s="63">
        <f t="shared" ref="L10:L24" si="13">IF(ISERROR(J10-K10),"n/a",J10-K10)</f>
        <v>5</v>
      </c>
      <c r="M10" s="64">
        <f t="shared" ref="M10:M25" si="14">IF(ISERROR(L10/K10),"n/a",(L10/K10))</f>
        <v>0.17241379310344829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6</v>
      </c>
      <c r="K11" s="62">
        <f>K12+K16+K14</f>
        <v>1</v>
      </c>
      <c r="L11" s="63">
        <f t="shared" si="13"/>
        <v>5</v>
      </c>
      <c r="M11" s="64">
        <f t="shared" si="14"/>
        <v>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4</v>
      </c>
      <c r="K14" s="178">
        <f>K15</f>
        <v>0</v>
      </c>
      <c r="L14" s="99">
        <f t="shared" si="23"/>
        <v>4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4</v>
      </c>
      <c r="K15" s="113">
        <v>0</v>
      </c>
      <c r="L15" s="114">
        <f t="shared" si="23"/>
        <v>4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115</v>
      </c>
      <c r="C18" s="54">
        <f>C19+C22+C24</f>
        <v>140</v>
      </c>
      <c r="D18" s="55">
        <f t="shared" si="9"/>
        <v>-25</v>
      </c>
      <c r="E18" s="56">
        <f t="shared" si="10"/>
        <v>-0.17857142857142858</v>
      </c>
      <c r="F18" s="57">
        <f>F19+F24+F22</f>
        <v>40</v>
      </c>
      <c r="G18" s="58">
        <f>G19+G24+G22</f>
        <v>41</v>
      </c>
      <c r="H18" s="59">
        <f t="shared" si="11"/>
        <v>-1</v>
      </c>
      <c r="I18" s="60">
        <f t="shared" si="12"/>
        <v>-2.4390243902439025E-2</v>
      </c>
      <c r="J18" s="61">
        <f>J19+J24+J22</f>
        <v>28</v>
      </c>
      <c r="K18" s="62">
        <f>K19+K24+K22</f>
        <v>28</v>
      </c>
      <c r="L18" s="63">
        <f t="shared" si="13"/>
        <v>0</v>
      </c>
      <c r="M18" s="64">
        <f t="shared" si="14"/>
        <v>0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34</v>
      </c>
      <c r="H19" s="241">
        <f t="shared" si="11"/>
        <v>3</v>
      </c>
      <c r="I19" s="242">
        <f t="shared" si="12"/>
        <v>8.8235294117647065E-2</v>
      </c>
      <c r="J19" s="243">
        <f>SUM(J20:J21)</f>
        <v>25</v>
      </c>
      <c r="K19" s="244">
        <f>SUM(K20:K21)</f>
        <v>24</v>
      </c>
      <c r="L19" s="245">
        <f t="shared" si="13"/>
        <v>1</v>
      </c>
      <c r="M19" s="246">
        <f t="shared" si="14"/>
        <v>4.1666666666666664E-2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34</v>
      </c>
      <c r="H20" s="110">
        <f>IF(ISERROR(F20-G20),"n/a",F20-G20)</f>
        <v>3</v>
      </c>
      <c r="I20" s="111">
        <f>IF(ISERROR(H20/G20),"n/a",(H20/G20))</f>
        <v>8.8235294117647065E-2</v>
      </c>
      <c r="J20" s="112">
        <v>25</v>
      </c>
      <c r="K20" s="113">
        <v>24</v>
      </c>
      <c r="L20" s="114">
        <f>IF(ISERROR(J20-K20),"n/a",J20-K20)</f>
        <v>1</v>
      </c>
      <c r="M20" s="115">
        <f>IF(ISERROR(L20/K20),"n/a",(L20/K20))</f>
        <v>4.1666666666666664E-2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7</v>
      </c>
      <c r="C22" s="94">
        <f>C23</f>
        <v>10</v>
      </c>
      <c r="D22" s="95">
        <f>IF(ISERROR(B22-C22),"n/a",B22-C22)</f>
        <v>-3</v>
      </c>
      <c r="E22" s="96">
        <f>IF(ISERROR(D22/C22),"n/a",(D22/C22))</f>
        <v>-0.3</v>
      </c>
      <c r="F22" s="175">
        <f>F23</f>
        <v>3</v>
      </c>
      <c r="G22" s="176">
        <f>G23</f>
        <v>6</v>
      </c>
      <c r="H22" s="97">
        <f>IF(ISERROR(F22-G22),"n/a",F22-G22)</f>
        <v>-3</v>
      </c>
      <c r="I22" s="98">
        <f>IF(ISERROR(H22/G22),"n/a",(H22/G22))</f>
        <v>-0.5</v>
      </c>
      <c r="J22" s="177">
        <f>J23</f>
        <v>3</v>
      </c>
      <c r="K22" s="178">
        <f>K23</f>
        <v>4</v>
      </c>
      <c r="L22" s="99">
        <f>IF(ISERROR(J22-K22),"n/a",J22-K22)</f>
        <v>-1</v>
      </c>
      <c r="M22" s="100">
        <f>IF(ISERROR(L22/K22),"n/a",(L22/K22))</f>
        <v>-0.25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7</v>
      </c>
      <c r="C23" s="105">
        <v>10</v>
      </c>
      <c r="D23" s="95">
        <f>IF(ISERROR(B23-C23),"n/a",B23-C23)</f>
        <v>-3</v>
      </c>
      <c r="E23" s="107">
        <f>IF(ISERROR(D23/C23),"n/a",(D23/C23))</f>
        <v>-0.3</v>
      </c>
      <c r="F23" s="108">
        <v>3</v>
      </c>
      <c r="G23" s="109">
        <v>6</v>
      </c>
      <c r="H23" s="110">
        <f>IF(ISERROR(F23-G23),"n/a",F23-G23)</f>
        <v>-3</v>
      </c>
      <c r="I23" s="111">
        <f>IF(ISERROR(H23/G23),"n/a",(H23/G23))</f>
        <v>-0.5</v>
      </c>
      <c r="J23" s="112">
        <v>3</v>
      </c>
      <c r="K23" s="113">
        <v>4</v>
      </c>
      <c r="L23" s="114">
        <f>IF(ISERROR(J23-K23),"n/a",J23-K23)</f>
        <v>-1</v>
      </c>
      <c r="M23" s="115">
        <f>IF(ISERROR(L23/K23),"n/a",(L23/K23))</f>
        <v>-0.25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296</v>
      </c>
      <c r="C26" s="54">
        <f>C27+C34</f>
        <v>335</v>
      </c>
      <c r="D26" s="55">
        <f t="shared" ref="D26:D33" si="33">IF(ISERROR(B26-C26),"n/a",B26-C26)</f>
        <v>-39</v>
      </c>
      <c r="E26" s="56">
        <f t="shared" ref="E26:E33" si="34">IF(ISERROR(D26/C26),"n/a",(D26/C26))</f>
        <v>-0.11641791044776119</v>
      </c>
      <c r="F26" s="57">
        <f>F27+F34</f>
        <v>214</v>
      </c>
      <c r="G26" s="58">
        <f>G27+G34</f>
        <v>230</v>
      </c>
      <c r="H26" s="59">
        <f t="shared" ref="H26:H33" si="35">IF(ISERROR(F26-G26),"n/a",F26-G26)</f>
        <v>-16</v>
      </c>
      <c r="I26" s="60">
        <f t="shared" ref="I26:I33" si="36">IF(ISERROR(H26/G26),"n/a",(H26/G26))</f>
        <v>-6.9565217391304349E-2</v>
      </c>
      <c r="J26" s="61">
        <f>J27+J34</f>
        <v>102</v>
      </c>
      <c r="K26" s="62">
        <f>K27+K34</f>
        <v>127</v>
      </c>
      <c r="L26" s="63">
        <f t="shared" ref="L26:L33" si="37">IF(ISERROR(J26-K26),"n/a",J26-K26)</f>
        <v>-25</v>
      </c>
      <c r="M26" s="64">
        <f t="shared" ref="M26:M33" si="38">IF(ISERROR(L26/K26),"n/a",(L26/K26))</f>
        <v>-0.19685039370078741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3</v>
      </c>
      <c r="C27" s="54">
        <f>C28+C32+C30</f>
        <v>6</v>
      </c>
      <c r="D27" s="55">
        <f t="shared" si="33"/>
        <v>-3</v>
      </c>
      <c r="E27" s="56">
        <f t="shared" si="34"/>
        <v>-0.5</v>
      </c>
      <c r="F27" s="57">
        <f>F28+F32+F30</f>
        <v>3</v>
      </c>
      <c r="G27" s="58">
        <f>G28+G32+G30</f>
        <v>5</v>
      </c>
      <c r="H27" s="59">
        <f t="shared" si="35"/>
        <v>-2</v>
      </c>
      <c r="I27" s="60">
        <f t="shared" si="36"/>
        <v>-0.4</v>
      </c>
      <c r="J27" s="61">
        <f>J28+J32+J30</f>
        <v>3</v>
      </c>
      <c r="K27" s="62">
        <f>K28+K32+K30</f>
        <v>5</v>
      </c>
      <c r="L27" s="63">
        <f t="shared" si="37"/>
        <v>-2</v>
      </c>
      <c r="M27" s="64">
        <f t="shared" si="38"/>
        <v>-0.4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2</v>
      </c>
      <c r="D28" s="95">
        <f t="shared" ref="D28" si="43">IF(ISERROR(B28-C28),"n/a",B28-C28)</f>
        <v>0</v>
      </c>
      <c r="E28" s="96">
        <f t="shared" ref="E28" si="44">IF(ISERROR(D28/C28),"n/a",(D28/C28))</f>
        <v>0</v>
      </c>
      <c r="F28" s="175">
        <f>F29</f>
        <v>2</v>
      </c>
      <c r="G28" s="176">
        <f>G29</f>
        <v>1</v>
      </c>
      <c r="H28" s="97">
        <f t="shared" ref="H28" si="45">IF(ISERROR(F28-G28),"n/a",F28-G28)</f>
        <v>1</v>
      </c>
      <c r="I28" s="98">
        <f t="shared" ref="I28" si="46">IF(ISERROR(H28/G28),"n/a",(H28/G28))</f>
        <v>1</v>
      </c>
      <c r="J28" s="177">
        <f>J29</f>
        <v>2</v>
      </c>
      <c r="K28" s="178">
        <f>K29</f>
        <v>1</v>
      </c>
      <c r="L28" s="99">
        <f t="shared" ref="L28" si="47">IF(ISERROR(J28-K28),"n/a",J28-K28)</f>
        <v>1</v>
      </c>
      <c r="M28" s="100">
        <f t="shared" ref="M28" si="48">IF(ISERROR(L28/K28),"n/a",(L28/K28))</f>
        <v>1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2</v>
      </c>
      <c r="D29" s="250">
        <f t="shared" ref="D29" si="53">IF(ISERROR(B29-C29),"n/a",B29-C29)</f>
        <v>0</v>
      </c>
      <c r="E29" s="251">
        <f t="shared" ref="E29" si="54">IF(ISERROR(D29/C29),"n/a",(D29/C29))</f>
        <v>0</v>
      </c>
      <c r="F29" s="252">
        <v>2</v>
      </c>
      <c r="G29" s="253">
        <v>1</v>
      </c>
      <c r="H29" s="254">
        <f t="shared" ref="H29" si="55">IF(ISERROR(F29-G29),"n/a",F29-G29)</f>
        <v>1</v>
      </c>
      <c r="I29" s="255">
        <f t="shared" ref="I29" si="56">IF(ISERROR(H29/G29),"n/a",(H29/G29))</f>
        <v>1</v>
      </c>
      <c r="J29" s="256">
        <v>2</v>
      </c>
      <c r="K29" s="257">
        <v>1</v>
      </c>
      <c r="L29" s="258">
        <f t="shared" ref="L29" si="57">IF(ISERROR(J29-K29),"n/a",J29-K29)</f>
        <v>1</v>
      </c>
      <c r="M29" s="259">
        <f t="shared" ref="M29" si="58">IF(ISERROR(L29/K29),"n/a",(L29/K29))</f>
        <v>1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1</v>
      </c>
      <c r="C30" s="94">
        <f>C31</f>
        <v>4</v>
      </c>
      <c r="D30" s="95">
        <f t="shared" si="33"/>
        <v>-3</v>
      </c>
      <c r="E30" s="96">
        <f t="shared" si="34"/>
        <v>-0.75</v>
      </c>
      <c r="F30" s="175">
        <f>F31</f>
        <v>1</v>
      </c>
      <c r="G30" s="176">
        <f>G31</f>
        <v>4</v>
      </c>
      <c r="H30" s="97">
        <f t="shared" si="35"/>
        <v>-3</v>
      </c>
      <c r="I30" s="98">
        <f t="shared" si="36"/>
        <v>-0.75</v>
      </c>
      <c r="J30" s="177">
        <f>J31</f>
        <v>1</v>
      </c>
      <c r="K30" s="178">
        <f>K31</f>
        <v>4</v>
      </c>
      <c r="L30" s="99">
        <f t="shared" si="37"/>
        <v>-3</v>
      </c>
      <c r="M30" s="100">
        <f t="shared" si="38"/>
        <v>-0.75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1</v>
      </c>
      <c r="C31" s="105">
        <v>4</v>
      </c>
      <c r="D31" s="106">
        <f t="shared" si="33"/>
        <v>-3</v>
      </c>
      <c r="E31" s="107">
        <f t="shared" si="34"/>
        <v>-0.75</v>
      </c>
      <c r="F31" s="108">
        <v>1</v>
      </c>
      <c r="G31" s="109">
        <v>4</v>
      </c>
      <c r="H31" s="110">
        <f t="shared" si="35"/>
        <v>-3</v>
      </c>
      <c r="I31" s="111">
        <f t="shared" si="36"/>
        <v>-0.75</v>
      </c>
      <c r="J31" s="112">
        <v>1</v>
      </c>
      <c r="K31" s="113">
        <v>4</v>
      </c>
      <c r="L31" s="114">
        <f t="shared" si="37"/>
        <v>-3</v>
      </c>
      <c r="M31" s="115">
        <f t="shared" si="38"/>
        <v>-0.75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293</v>
      </c>
      <c r="C34" s="54">
        <f>C35+C40+C38</f>
        <v>329</v>
      </c>
      <c r="D34" s="55">
        <f t="shared" ref="D34" si="63">IF(ISERROR(B34-C34),"n/a",B34-C34)</f>
        <v>-36</v>
      </c>
      <c r="E34" s="56">
        <f t="shared" ref="E34" si="64">IF(ISERROR(D34/C34),"n/a",(D34/C34))</f>
        <v>-0.10942249240121581</v>
      </c>
      <c r="F34" s="57">
        <f>F35+F40+F38</f>
        <v>211</v>
      </c>
      <c r="G34" s="58">
        <f>G35+G40+G38</f>
        <v>225</v>
      </c>
      <c r="H34" s="59">
        <f t="shared" ref="H34" si="65">IF(ISERROR(F34-G34),"n/a",F34-G34)</f>
        <v>-14</v>
      </c>
      <c r="I34" s="60">
        <f t="shared" ref="I34" si="66">IF(ISERROR(H34/G34),"n/a",(H34/G34))</f>
        <v>-6.222222222222222E-2</v>
      </c>
      <c r="J34" s="61">
        <f>J35+J40+J38</f>
        <v>99</v>
      </c>
      <c r="K34" s="62">
        <f>K35+K40+K38</f>
        <v>122</v>
      </c>
      <c r="L34" s="63">
        <f t="shared" ref="L34" si="67">IF(ISERROR(J34-K34),"n/a",J34-K34)</f>
        <v>-23</v>
      </c>
      <c r="M34" s="64">
        <f t="shared" ref="M34" si="68">IF(ISERROR(L34/K34),"n/a",(L34/K34))</f>
        <v>-0.18852459016393441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266</v>
      </c>
      <c r="C35" s="226">
        <f>SUM(C36:C37)</f>
        <v>297</v>
      </c>
      <c r="D35" s="227">
        <f t="shared" ref="D35:D41" si="73">IF(ISERROR(B35-C35),"n/a",B35-C35)</f>
        <v>-31</v>
      </c>
      <c r="E35" s="228">
        <f t="shared" ref="E35:E41" si="74">IF(ISERROR(D35/C35),"n/a",(D35/C35))</f>
        <v>-0.10437710437710437</v>
      </c>
      <c r="F35" s="229">
        <f>SUM(F36:F37)</f>
        <v>194</v>
      </c>
      <c r="G35" s="230">
        <f>SUM(G36:G37)</f>
        <v>210</v>
      </c>
      <c r="H35" s="231">
        <f t="shared" ref="H35:H41" si="75">IF(ISERROR(F35-G35),"n/a",F35-G35)</f>
        <v>-16</v>
      </c>
      <c r="I35" s="232">
        <f t="shared" ref="I35:I41" si="76">IF(ISERROR(H35/G35),"n/a",(H35/G35))</f>
        <v>-7.6190476190476197E-2</v>
      </c>
      <c r="J35" s="233">
        <f>SUM(J36:J37)</f>
        <v>91</v>
      </c>
      <c r="K35" s="234">
        <f>SUM(K36:K37)</f>
        <v>112</v>
      </c>
      <c r="L35" s="235">
        <f t="shared" ref="L35:L40" si="77">IF(ISERROR(J35-K35),"n/a",J35-K35)</f>
        <v>-21</v>
      </c>
      <c r="M35" s="236">
        <f t="shared" ref="M35:M41" si="78">IF(ISERROR(L35/K35),"n/a",(L35/K35))</f>
        <v>-0.1875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266</v>
      </c>
      <c r="C36" s="249">
        <v>297</v>
      </c>
      <c r="D36" s="183">
        <f t="shared" si="73"/>
        <v>-31</v>
      </c>
      <c r="E36" s="247">
        <f t="shared" si="74"/>
        <v>-0.10437710437710437</v>
      </c>
      <c r="F36" s="252">
        <v>194</v>
      </c>
      <c r="G36" s="253">
        <v>210</v>
      </c>
      <c r="H36" s="254">
        <f>IF(ISERROR(F36-G36),"n/a",F36-G36)</f>
        <v>-16</v>
      </c>
      <c r="I36" s="255">
        <f>IF(ISERROR(H36/G36),"n/a",(H36/G36))</f>
        <v>-7.6190476190476197E-2</v>
      </c>
      <c r="J36" s="256">
        <v>91</v>
      </c>
      <c r="K36" s="257">
        <v>112</v>
      </c>
      <c r="L36" s="258">
        <f>IF(ISERROR(J36-K36),"n/a",J36-K36)</f>
        <v>-21</v>
      </c>
      <c r="M36" s="259">
        <f>IF(ISERROR(L36/K36),"n/a",(L36/K36))</f>
        <v>-0.1875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17</v>
      </c>
      <c r="C38" s="94">
        <f>C39</f>
        <v>19</v>
      </c>
      <c r="D38" s="95">
        <f>IF(ISERROR(B38-C38),"n/a",B38-C38)</f>
        <v>-2</v>
      </c>
      <c r="E38" s="96">
        <f>IF(ISERROR(D38/C38),"n/a",(D38/C38))</f>
        <v>-0.10526315789473684</v>
      </c>
      <c r="F38" s="175">
        <f>F39</f>
        <v>14</v>
      </c>
      <c r="G38" s="176">
        <f>G39</f>
        <v>12</v>
      </c>
      <c r="H38" s="97">
        <f>IF(ISERROR(F38-G38),"n/a",F38-G38)</f>
        <v>2</v>
      </c>
      <c r="I38" s="98">
        <f>IF(ISERROR(H38/G38),"n/a",(H38/G38))</f>
        <v>0.16666666666666666</v>
      </c>
      <c r="J38" s="177">
        <f>J39</f>
        <v>8</v>
      </c>
      <c r="K38" s="178">
        <f>K39</f>
        <v>10</v>
      </c>
      <c r="L38" s="99">
        <f>IF(ISERROR(J38-K38),"n/a",J38-K38)</f>
        <v>-2</v>
      </c>
      <c r="M38" s="100">
        <f>IF(ISERROR(L38/K38),"n/a",(L38/K38))</f>
        <v>-0.2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17</v>
      </c>
      <c r="C39" s="105">
        <v>19</v>
      </c>
      <c r="D39" s="106">
        <f>IF(ISERROR(B39-C39),"n/a",B39-C39)</f>
        <v>-2</v>
      </c>
      <c r="E39" s="107">
        <f>IF(ISERROR(D39/C39),"n/a",(D39/C39))</f>
        <v>-0.10526315789473684</v>
      </c>
      <c r="F39" s="108">
        <v>14</v>
      </c>
      <c r="G39" s="109">
        <v>12</v>
      </c>
      <c r="H39" s="110">
        <f>IF(ISERROR(F39-G39),"n/a",F39-G39)</f>
        <v>2</v>
      </c>
      <c r="I39" s="111">
        <f>IF(ISERROR(H39/G39),"n/a",(H39/G39))</f>
        <v>0.16666666666666666</v>
      </c>
      <c r="J39" s="112">
        <v>8</v>
      </c>
      <c r="K39" s="113">
        <v>10</v>
      </c>
      <c r="L39" s="114">
        <f>IF(ISERROR(J39-K39),"n/a",J39-K39)</f>
        <v>-2</v>
      </c>
      <c r="M39" s="115">
        <f>IF(ISERROR(L39/K39),"n/a",(L39/K39))</f>
        <v>-0.2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13</v>
      </c>
      <c r="D40" s="95">
        <f t="shared" si="73"/>
        <v>-3</v>
      </c>
      <c r="E40" s="96">
        <f t="shared" si="74"/>
        <v>-0.23076923076923078</v>
      </c>
      <c r="F40" s="175">
        <f>F41</f>
        <v>3</v>
      </c>
      <c r="G40" s="176">
        <f>G41</f>
        <v>3</v>
      </c>
      <c r="H40" s="97">
        <f t="shared" si="75"/>
        <v>0</v>
      </c>
      <c r="I40" s="98">
        <f t="shared" si="76"/>
        <v>0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13</v>
      </c>
      <c r="D41" s="106">
        <f t="shared" si="73"/>
        <v>-3</v>
      </c>
      <c r="E41" s="107">
        <f t="shared" si="74"/>
        <v>-0.23076923076923078</v>
      </c>
      <c r="F41" s="108">
        <v>3</v>
      </c>
      <c r="G41" s="109">
        <v>3</v>
      </c>
      <c r="H41" s="110">
        <f t="shared" si="75"/>
        <v>0</v>
      </c>
      <c r="I41" s="111">
        <f t="shared" si="76"/>
        <v>0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155</v>
      </c>
      <c r="C42" s="54">
        <f>C43+C50</f>
        <v>193</v>
      </c>
      <c r="D42" s="55">
        <f t="shared" ref="D42:D57" si="87">IF(ISERROR(B42-C42),"n/a",B42-C42)</f>
        <v>-38</v>
      </c>
      <c r="E42" s="56">
        <f t="shared" ref="E42:E57" si="88">IF(ISERROR(D42/C42),"n/a",(D42/C42))</f>
        <v>-0.19689119170984457</v>
      </c>
      <c r="F42" s="57">
        <f>F43+F50</f>
        <v>68</v>
      </c>
      <c r="G42" s="58">
        <f>G43+G50</f>
        <v>69</v>
      </c>
      <c r="H42" s="59">
        <f t="shared" ref="H42:H57" si="89">IF(ISERROR(F42-G42),"n/a",F42-G42)</f>
        <v>-1</v>
      </c>
      <c r="I42" s="60">
        <f t="shared" ref="I42:I57" si="90">IF(ISERROR(H42/G42),"n/a",(H42/G42))</f>
        <v>-1.4492753623188406E-2</v>
      </c>
      <c r="J42" s="61">
        <f>J43+J50</f>
        <v>42</v>
      </c>
      <c r="K42" s="62">
        <f>K43+K50</f>
        <v>33</v>
      </c>
      <c r="L42" s="63">
        <f t="shared" ref="L42:L56" si="91">IF(ISERROR(J42-K42),"n/a",J42-K42)</f>
        <v>9</v>
      </c>
      <c r="M42" s="64">
        <f t="shared" ref="M42:M57" si="92">IF(ISERROR(L42/K42),"n/a",(L42/K42))</f>
        <v>0.27272727272727271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3</v>
      </c>
      <c r="D43" s="55">
        <f t="shared" si="87"/>
        <v>1</v>
      </c>
      <c r="E43" s="56">
        <f t="shared" si="88"/>
        <v>0.33333333333333331</v>
      </c>
      <c r="F43" s="57">
        <f>F44+F48+F46</f>
        <v>4</v>
      </c>
      <c r="G43" s="58">
        <f>G44+G48+G46</f>
        <v>3</v>
      </c>
      <c r="H43" s="59">
        <f t="shared" si="89"/>
        <v>1</v>
      </c>
      <c r="I43" s="60">
        <f t="shared" si="90"/>
        <v>0.33333333333333331</v>
      </c>
      <c r="J43" s="61">
        <f>J44+J48+J46</f>
        <v>4</v>
      </c>
      <c r="K43" s="62">
        <f>K44+K48+K46</f>
        <v>3</v>
      </c>
      <c r="L43" s="63">
        <f t="shared" si="91"/>
        <v>1</v>
      </c>
      <c r="M43" s="64">
        <f t="shared" si="92"/>
        <v>0.33333333333333331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3</v>
      </c>
      <c r="D44" s="80">
        <f t="shared" si="87"/>
        <v>0</v>
      </c>
      <c r="E44" s="81">
        <f t="shared" si="88"/>
        <v>0</v>
      </c>
      <c r="F44" s="82">
        <f>F45</f>
        <v>3</v>
      </c>
      <c r="G44" s="84">
        <f>G45</f>
        <v>3</v>
      </c>
      <c r="H44" s="84">
        <f t="shared" si="89"/>
        <v>0</v>
      </c>
      <c r="I44" s="85">
        <f t="shared" si="90"/>
        <v>0</v>
      </c>
      <c r="J44" s="86">
        <f>J45</f>
        <v>3</v>
      </c>
      <c r="K44" s="88">
        <f>K45</f>
        <v>3</v>
      </c>
      <c r="L44" s="88">
        <f t="shared" si="91"/>
        <v>0</v>
      </c>
      <c r="M44" s="89">
        <f t="shared" si="92"/>
        <v>0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3</v>
      </c>
      <c r="C45" s="249">
        <v>3</v>
      </c>
      <c r="D45" s="183">
        <f t="shared" ref="D45" si="97">IF(ISERROR(B45-C45),"n/a",B45-C45)</f>
        <v>0</v>
      </c>
      <c r="E45" s="247">
        <f t="shared" ref="E45" si="98">IF(ISERROR(D45/C45),"n/a",(D45/C45))</f>
        <v>0</v>
      </c>
      <c r="F45" s="287">
        <v>3</v>
      </c>
      <c r="G45" s="283">
        <v>3</v>
      </c>
      <c r="H45" s="283">
        <f t="shared" ref="H45" si="99">IF(ISERROR(F45-G45),"n/a",F45-G45)</f>
        <v>0</v>
      </c>
      <c r="I45" s="284">
        <f t="shared" ref="I45" si="100">IF(ISERROR(H45/G45),"n/a",(H45/G45))</f>
        <v>0</v>
      </c>
      <c r="J45" s="256">
        <v>3</v>
      </c>
      <c r="K45" s="285">
        <v>3</v>
      </c>
      <c r="L45" s="285">
        <f t="shared" ref="L45" si="101">IF(ISERROR(J45-K45),"n/a",J45-K45)</f>
        <v>0</v>
      </c>
      <c r="M45" s="286">
        <f t="shared" ref="M45" si="102">IF(ISERROR(L45/K45),"n/a",(L45/K45))</f>
        <v>0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151</v>
      </c>
      <c r="C50" s="54">
        <f>C51+C56+C54</f>
        <v>190</v>
      </c>
      <c r="D50" s="55">
        <f t="shared" si="87"/>
        <v>-39</v>
      </c>
      <c r="E50" s="56">
        <f t="shared" si="88"/>
        <v>-0.20526315789473684</v>
      </c>
      <c r="F50" s="57">
        <f>F51+F56+F54</f>
        <v>64</v>
      </c>
      <c r="G50" s="58">
        <f>G51+G56+G54</f>
        <v>66</v>
      </c>
      <c r="H50" s="59">
        <f t="shared" si="89"/>
        <v>-2</v>
      </c>
      <c r="I50" s="60">
        <f t="shared" si="90"/>
        <v>-3.0303030303030304E-2</v>
      </c>
      <c r="J50" s="61">
        <f>J51+J56+J54</f>
        <v>38</v>
      </c>
      <c r="K50" s="62">
        <f>K51+K56+K54</f>
        <v>30</v>
      </c>
      <c r="L50" s="63">
        <f t="shared" si="91"/>
        <v>8</v>
      </c>
      <c r="M50" s="64">
        <f t="shared" si="92"/>
        <v>0.26666666666666666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141</v>
      </c>
      <c r="C51" s="79">
        <f>SUM(C52:C53)</f>
        <v>168</v>
      </c>
      <c r="D51" s="80">
        <f t="shared" si="87"/>
        <v>-27</v>
      </c>
      <c r="E51" s="81">
        <f t="shared" si="88"/>
        <v>-0.16071428571428573</v>
      </c>
      <c r="F51" s="82">
        <f>SUM(F52:F53)</f>
        <v>63</v>
      </c>
      <c r="G51" s="83">
        <f>SUM(G52:G53)</f>
        <v>58</v>
      </c>
      <c r="H51" s="84">
        <f t="shared" si="89"/>
        <v>5</v>
      </c>
      <c r="I51" s="85">
        <f t="shared" si="90"/>
        <v>8.6206896551724144E-2</v>
      </c>
      <c r="J51" s="86">
        <f>SUM(J52:J53)</f>
        <v>38</v>
      </c>
      <c r="K51" s="87">
        <f>SUM(K52:K53)</f>
        <v>25</v>
      </c>
      <c r="L51" s="88">
        <f t="shared" si="91"/>
        <v>13</v>
      </c>
      <c r="M51" s="89">
        <f t="shared" si="92"/>
        <v>0.52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141</v>
      </c>
      <c r="C52" s="249">
        <v>168</v>
      </c>
      <c r="D52" s="250">
        <f>IF(ISERROR(B52-C52),"n/a",B52-C52)</f>
        <v>-27</v>
      </c>
      <c r="E52" s="251">
        <f>IF(ISERROR(D52/C52),"n/a",(D52/C52))</f>
        <v>-0.16071428571428573</v>
      </c>
      <c r="F52" s="252">
        <v>63</v>
      </c>
      <c r="G52" s="253">
        <v>58</v>
      </c>
      <c r="H52" s="254">
        <f>IF(ISERROR(F52-G52),"n/a",F52-G52)</f>
        <v>5</v>
      </c>
      <c r="I52" s="255">
        <f>IF(ISERROR(H52/G52),"n/a",(H52/G52))</f>
        <v>8.6206896551724144E-2</v>
      </c>
      <c r="J52" s="256">
        <v>38</v>
      </c>
      <c r="K52" s="257">
        <v>25</v>
      </c>
      <c r="L52" s="258">
        <f>IF(ISERROR(J52-K52),"n/a",J52-K52)</f>
        <v>13</v>
      </c>
      <c r="M52" s="259">
        <f>IF(ISERROR(L52/K52),"n/a",(L52/K52))</f>
        <v>0.52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5</v>
      </c>
      <c r="L54" s="99">
        <f>IF(ISERROR(J54-K54),"n/a",J54-K54)</f>
        <v>-5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5</v>
      </c>
      <c r="L55" s="114">
        <f>IF(ISERROR(J55-K55),"n/a",J55-K55)</f>
        <v>-5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41</v>
      </c>
      <c r="C58" s="54">
        <f>C59+C66</f>
        <v>47</v>
      </c>
      <c r="D58" s="55">
        <f t="shared" ref="D58:D61" si="111">IF(ISERROR(B58-C58),"n/a",B58-C58)</f>
        <v>-6</v>
      </c>
      <c r="E58" s="56">
        <f t="shared" ref="E58:E61" si="112">IF(ISERROR(D58/C58),"n/a",(D58/C58))</f>
        <v>-0.1276595744680851</v>
      </c>
      <c r="F58" s="57">
        <f>F59+F66</f>
        <v>35</v>
      </c>
      <c r="G58" s="58">
        <f>G59+G66</f>
        <v>21</v>
      </c>
      <c r="H58" s="59">
        <f t="shared" ref="H58:H61" si="113">IF(ISERROR(F58-G58),"n/a",F58-G58)</f>
        <v>14</v>
      </c>
      <c r="I58" s="60">
        <f t="shared" ref="I58:I61" si="114">IF(ISERROR(H58/G58),"n/a",(H58/G58))</f>
        <v>0.66666666666666663</v>
      </c>
      <c r="J58" s="61">
        <f>J59+J66</f>
        <v>18</v>
      </c>
      <c r="K58" s="62">
        <f>K59+K66</f>
        <v>10</v>
      </c>
      <c r="L58" s="63">
        <f t="shared" ref="L58:L61" si="115">IF(ISERROR(J58-K58),"n/a",J58-K58)</f>
        <v>8</v>
      </c>
      <c r="M58" s="64">
        <f t="shared" ref="M58:M61" si="116">IF(ISERROR(L58/K58),"n/a",(L58/K58))</f>
        <v>0.8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41</v>
      </c>
      <c r="C66" s="54">
        <f>C67+C72+C70</f>
        <v>47</v>
      </c>
      <c r="D66" s="55">
        <f t="shared" si="121"/>
        <v>-6</v>
      </c>
      <c r="E66" s="56">
        <f t="shared" si="122"/>
        <v>-0.1276595744680851</v>
      </c>
      <c r="F66" s="57">
        <f>F67+F72+F70</f>
        <v>35</v>
      </c>
      <c r="G66" s="58">
        <f>G67+G72+G70</f>
        <v>21</v>
      </c>
      <c r="H66" s="59">
        <f t="shared" si="123"/>
        <v>14</v>
      </c>
      <c r="I66" s="60">
        <f t="shared" si="124"/>
        <v>0.66666666666666663</v>
      </c>
      <c r="J66" s="61">
        <f>J67+J72+J70</f>
        <v>18</v>
      </c>
      <c r="K66" s="62">
        <f>K67+K72+K70</f>
        <v>10</v>
      </c>
      <c r="L66" s="63">
        <f t="shared" si="125"/>
        <v>8</v>
      </c>
      <c r="M66" s="64">
        <f t="shared" si="126"/>
        <v>0.8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40</v>
      </c>
      <c r="C67" s="79">
        <f>SUM(C68:C69)</f>
        <v>47</v>
      </c>
      <c r="D67" s="80">
        <f t="shared" si="121"/>
        <v>-7</v>
      </c>
      <c r="E67" s="81">
        <f t="shared" si="122"/>
        <v>-0.14893617021276595</v>
      </c>
      <c r="F67" s="82">
        <f>SUM(F68:F69)</f>
        <v>35</v>
      </c>
      <c r="G67" s="83">
        <f>SUM(G68:G69)</f>
        <v>21</v>
      </c>
      <c r="H67" s="84">
        <f t="shared" si="123"/>
        <v>14</v>
      </c>
      <c r="I67" s="85">
        <f t="shared" si="124"/>
        <v>0.66666666666666663</v>
      </c>
      <c r="J67" s="86">
        <f>SUM(J68:J69)</f>
        <v>18</v>
      </c>
      <c r="K67" s="87">
        <f>SUM(K68:K69)</f>
        <v>10</v>
      </c>
      <c r="L67" s="88">
        <f t="shared" si="125"/>
        <v>8</v>
      </c>
      <c r="M67" s="89">
        <f t="shared" si="126"/>
        <v>0.8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40</v>
      </c>
      <c r="C68" s="249">
        <v>47</v>
      </c>
      <c r="D68" s="250">
        <f>IF(ISERROR(B68-C68),"n/a",B68-C68)</f>
        <v>-7</v>
      </c>
      <c r="E68" s="251">
        <f>IF(ISERROR(D68/C68),"n/a",(D68/C68))</f>
        <v>-0.14893617021276595</v>
      </c>
      <c r="F68" s="252">
        <v>35</v>
      </c>
      <c r="G68" s="253">
        <v>21</v>
      </c>
      <c r="H68" s="254">
        <f>IF(ISERROR(F68-G68),"n/a",F68-G68)</f>
        <v>14</v>
      </c>
      <c r="I68" s="255">
        <f>IF(ISERROR(H68/G68),"n/a",(H68/G68))</f>
        <v>0.66666666666666663</v>
      </c>
      <c r="J68" s="256">
        <v>18</v>
      </c>
      <c r="K68" s="257">
        <v>10</v>
      </c>
      <c r="L68" s="258">
        <f>IF(ISERROR(J68-K68),"n/a",J68-K68)</f>
        <v>8</v>
      </c>
      <c r="M68" s="259">
        <f>IF(ISERROR(L68/K68),"n/a",(L68/K68))</f>
        <v>0.8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226</v>
      </c>
      <c r="C74" s="54">
        <f>C75+C82</f>
        <v>192</v>
      </c>
      <c r="D74" s="55">
        <f>IF(ISERROR(B74-C74),"n/a",B74-C74)</f>
        <v>34</v>
      </c>
      <c r="E74" s="56">
        <f>IF(ISERROR(D74/C74),"n/a",(D74/C74))</f>
        <v>0.17708333333333334</v>
      </c>
      <c r="F74" s="57">
        <f>F75+F82</f>
        <v>111</v>
      </c>
      <c r="G74" s="58">
        <f>G75+G82</f>
        <v>97</v>
      </c>
      <c r="H74" s="59">
        <f>IF(ISERROR(F74-G74),"n/a",F74-G74)</f>
        <v>14</v>
      </c>
      <c r="I74" s="60">
        <f>IF(ISERROR(H74/G74),"n/a",(H74/G74))</f>
        <v>0.14432989690721648</v>
      </c>
      <c r="J74" s="61">
        <f>J75+J82</f>
        <v>75</v>
      </c>
      <c r="K74" s="62">
        <f>K75+K82</f>
        <v>65</v>
      </c>
      <c r="L74" s="63">
        <f>IF(ISERROR(J74-K74),"n/a",J74-K74)</f>
        <v>10</v>
      </c>
      <c r="M74" s="64">
        <f>IF(ISERROR(L74/K74),"n/a",(L74/K74))</f>
        <v>0.15384615384615385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225</v>
      </c>
      <c r="C82" s="54">
        <f>C83+C88+C86</f>
        <v>192</v>
      </c>
      <c r="D82" s="55">
        <f t="shared" ref="D82:D93" si="161">IF(ISERROR(B82-C82),"n/a",B82-C82)</f>
        <v>33</v>
      </c>
      <c r="E82" s="56">
        <f t="shared" ref="E82:E93" si="162">IF(ISERROR(D82/C82),"n/a",(D82/C82))</f>
        <v>0.171875</v>
      </c>
      <c r="F82" s="57">
        <f>F83+F88+F86</f>
        <v>110</v>
      </c>
      <c r="G82" s="58">
        <f>G83+G88+G86</f>
        <v>97</v>
      </c>
      <c r="H82" s="59">
        <f t="shared" ref="H82:H93" si="163">IF(ISERROR(F82-G82),"n/a",F82-G82)</f>
        <v>13</v>
      </c>
      <c r="I82" s="60">
        <f t="shared" ref="I82:I93" si="164">IF(ISERROR(H82/G82),"n/a",(H82/G82))</f>
        <v>0.13402061855670103</v>
      </c>
      <c r="J82" s="61">
        <f>J83+J88+J86</f>
        <v>74</v>
      </c>
      <c r="K82" s="62">
        <f>K83+K88+K86</f>
        <v>65</v>
      </c>
      <c r="L82" s="63">
        <f t="shared" ref="L82:L93" si="165">IF(ISERROR(J82-K82),"n/a",J82-K82)</f>
        <v>9</v>
      </c>
      <c r="M82" s="64">
        <f t="shared" ref="M82:M93" si="166">IF(ISERROR(L82/K82),"n/a",(L82/K82))</f>
        <v>0.13846153846153847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212</v>
      </c>
      <c r="C83" s="79">
        <f>SUM(C84:C85)</f>
        <v>179</v>
      </c>
      <c r="D83" s="80">
        <f t="shared" si="161"/>
        <v>33</v>
      </c>
      <c r="E83" s="81">
        <f t="shared" si="162"/>
        <v>0.18435754189944134</v>
      </c>
      <c r="F83" s="82">
        <f>SUM(F84:F85)</f>
        <v>109</v>
      </c>
      <c r="G83" s="83">
        <f>SUM(G84:G85)</f>
        <v>95</v>
      </c>
      <c r="H83" s="84">
        <f t="shared" si="163"/>
        <v>14</v>
      </c>
      <c r="I83" s="85">
        <f t="shared" si="164"/>
        <v>0.14736842105263157</v>
      </c>
      <c r="J83" s="86">
        <f>SUM(J84:J85)</f>
        <v>74</v>
      </c>
      <c r="K83" s="87">
        <f>SUM(K84:K85)</f>
        <v>63</v>
      </c>
      <c r="L83" s="88">
        <f t="shared" si="165"/>
        <v>11</v>
      </c>
      <c r="M83" s="89">
        <f t="shared" si="166"/>
        <v>0.17460317460317459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212</v>
      </c>
      <c r="C84" s="249">
        <v>179</v>
      </c>
      <c r="D84" s="250">
        <f>IF(ISERROR(B84-C84),"n/a",B84-C84)</f>
        <v>33</v>
      </c>
      <c r="E84" s="251">
        <f>IF(ISERROR(D84/C84),"n/a",(D84/C84))</f>
        <v>0.18435754189944134</v>
      </c>
      <c r="F84" s="252">
        <v>109</v>
      </c>
      <c r="G84" s="253">
        <v>95</v>
      </c>
      <c r="H84" s="254">
        <f>IF(ISERROR(F84-G84),"n/a",F84-G84)</f>
        <v>14</v>
      </c>
      <c r="I84" s="255">
        <f>IF(ISERROR(H84/G84),"n/a",(H84/G84))</f>
        <v>0.14736842105263157</v>
      </c>
      <c r="J84" s="256">
        <v>74</v>
      </c>
      <c r="K84" s="257">
        <v>63</v>
      </c>
      <c r="L84" s="258">
        <f>IF(ISERROR(J84-K84),"n/a",J84-K84)</f>
        <v>11</v>
      </c>
      <c r="M84" s="259">
        <f>IF(ISERROR(L84/K84),"n/a",(L84/K84))</f>
        <v>0.17460317460317459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9</v>
      </c>
      <c r="C86" s="94">
        <f>C87</f>
        <v>8</v>
      </c>
      <c r="D86" s="95">
        <f>IF(ISERROR(B86-C86),"n/a",B86-C86)</f>
        <v>1</v>
      </c>
      <c r="E86" s="96">
        <f>IF(ISERROR(D86/C86),"n/a",(D86/C86))</f>
        <v>0.125</v>
      </c>
      <c r="F86" s="175">
        <f>F87</f>
        <v>1</v>
      </c>
      <c r="G86" s="176">
        <f>G87</f>
        <v>2</v>
      </c>
      <c r="H86" s="97">
        <f>IF(ISERROR(F86-G86),"n/a",F86-G86)</f>
        <v>-1</v>
      </c>
      <c r="I86" s="98">
        <f>IF(ISERROR(H86/G86),"n/a",(H86/G86))</f>
        <v>-0.5</v>
      </c>
      <c r="J86" s="177">
        <f>J87</f>
        <v>0</v>
      </c>
      <c r="K86" s="178">
        <f>K87</f>
        <v>2</v>
      </c>
      <c r="L86" s="99">
        <f>IF(ISERROR(J86-K86),"n/a",J86-K86)</f>
        <v>-2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9</v>
      </c>
      <c r="C87" s="105">
        <v>8</v>
      </c>
      <c r="D87" s="106">
        <f>IF(ISERROR(B87-C87),"n/a",B87-C87)</f>
        <v>1</v>
      </c>
      <c r="E87" s="107">
        <f>IF(ISERROR(D87/C87),"n/a",(D87/C87))</f>
        <v>0.125</v>
      </c>
      <c r="F87" s="108">
        <v>1</v>
      </c>
      <c r="G87" s="109">
        <v>2</v>
      </c>
      <c r="H87" s="110">
        <f>IF(ISERROR(F87-G87),"n/a",F87-G87)</f>
        <v>-1</v>
      </c>
      <c r="I87" s="111">
        <f>IF(ISERROR(H87/G87),"n/a",(H87/G87))</f>
        <v>-0.5</v>
      </c>
      <c r="J87" s="112">
        <v>0</v>
      </c>
      <c r="K87" s="113">
        <v>2</v>
      </c>
      <c r="L87" s="114">
        <f>IF(ISERROR(J87-K87),"n/a",J87-K87)</f>
        <v>-2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12</v>
      </c>
      <c r="G90" s="58">
        <f>G91+G98</f>
        <v>9</v>
      </c>
      <c r="H90" s="59">
        <f t="shared" si="163"/>
        <v>3</v>
      </c>
      <c r="I90" s="60">
        <f t="shared" si="164"/>
        <v>0.33333333333333331</v>
      </c>
      <c r="J90" s="61">
        <f>J91+J98</f>
        <v>5</v>
      </c>
      <c r="K90" s="62">
        <f>K91+K98</f>
        <v>5</v>
      </c>
      <c r="L90" s="63">
        <f t="shared" si="165"/>
        <v>0</v>
      </c>
      <c r="M90" s="64">
        <f t="shared" si="166"/>
        <v>0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12</v>
      </c>
      <c r="G98" s="58">
        <f>G99+G104+G102</f>
        <v>9</v>
      </c>
      <c r="H98" s="59">
        <f t="shared" si="177"/>
        <v>3</v>
      </c>
      <c r="I98" s="60">
        <f t="shared" si="178"/>
        <v>0.33333333333333331</v>
      </c>
      <c r="J98" s="61">
        <f>J99+J104+J102</f>
        <v>5</v>
      </c>
      <c r="K98" s="62">
        <f>K99+K104+K102</f>
        <v>5</v>
      </c>
      <c r="L98" s="63">
        <f t="shared" si="179"/>
        <v>0</v>
      </c>
      <c r="M98" s="64">
        <f t="shared" si="180"/>
        <v>0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12</v>
      </c>
      <c r="G99" s="83">
        <f>SUM(G100:G101)</f>
        <v>8</v>
      </c>
      <c r="H99" s="84">
        <f t="shared" si="177"/>
        <v>4</v>
      </c>
      <c r="I99" s="85">
        <f t="shared" si="178"/>
        <v>0.5</v>
      </c>
      <c r="J99" s="86">
        <f>SUM(J100:J101)</f>
        <v>5</v>
      </c>
      <c r="K99" s="87">
        <f>SUM(K100:K101)</f>
        <v>5</v>
      </c>
      <c r="L99" s="88">
        <f t="shared" si="179"/>
        <v>0</v>
      </c>
      <c r="M99" s="89">
        <f t="shared" si="180"/>
        <v>0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12</v>
      </c>
      <c r="G100" s="253">
        <v>8</v>
      </c>
      <c r="H100" s="254">
        <v>0</v>
      </c>
      <c r="I100" s="255">
        <f>IF(ISERROR(H100/G100),"n/a",(H100/G100))</f>
        <v>0</v>
      </c>
      <c r="J100" s="256">
        <v>5</v>
      </c>
      <c r="K100" s="257">
        <v>5</v>
      </c>
      <c r="L100" s="258">
        <f>IF(ISERROR(J100-K100),"n/a",J100-K100)</f>
        <v>0</v>
      </c>
      <c r="M100" s="259">
        <f>IF(ISERROR(L100/K100),"n/a",(L100/K100))</f>
        <v>0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13,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10/13/23</v>
      </c>
      <c r="C8" s="326" t="str">
        <f>Summary!C7</f>
        <v>as of 10/13/22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IF(ISERROR(Summary!B49/Summary!B10),"n/a",Summary!B49/Summary!B10)</f>
        <v>1</v>
      </c>
      <c r="C10" s="9">
        <f>IF(ISERROR(Summary!C49/Summary!C10),"n/a",Summary!C49/Summary!C10)</f>
        <v>0.83333333333333337</v>
      </c>
      <c r="D10" s="11">
        <f>IF(ISERROR(B10-C10),"n/a",B10-C10)</f>
        <v>0.16666666666666663</v>
      </c>
    </row>
    <row r="11" spans="1:4" ht="15" x14ac:dyDescent="0.2">
      <c r="A11" s="13" t="s">
        <v>13</v>
      </c>
      <c r="B11" s="9">
        <f>IF(ISERROR(Summary!B68/Summary!B49),"n/a",Summary!B68/Summary!B49)</f>
        <v>1</v>
      </c>
      <c r="C11" s="9">
        <f>IF(ISERROR(Summary!C68/Summary!C49),"n/a",Summary!C68/Summary!C49)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IF(ISERROR(Summary!B111/Summary!B49),"n/a",Summary!B111/Summary!B49)</f>
        <v>0</v>
      </c>
      <c r="C12" s="9">
        <f>IF(ISERROR(Summary!C111/Summary!C49),"n/a",Summary!C111/Summary!C49)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IF(ISERROR(Summary!B111/Summary!B68),"n/a",Summary!B111/Summary!B68)</f>
        <v>0</v>
      </c>
      <c r="C13" s="9">
        <f>IF(ISERROR(Summary!C111/Summary!C68),"n/a",Summary!C111/Summary!C68)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IF(ISERROR(Summary!B130/Summary!B111), "n/a",Summary!B130/Summary!B111)</f>
        <v>n/a</v>
      </c>
      <c r="C14" s="9" t="str">
        <f>IF(ISERROR(Summary!C130/Summary!C111), "n/a",Summary!C130/Summary!C111)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IF(ISERROR(Summary!B54/Summary!B16),"n/a",Summary!B54/Summary!B16)</f>
        <v>1</v>
      </c>
      <c r="C16" s="9" t="str">
        <f>IF(ISERROR(Summary!C54/Summary!C16),"n/a",Summary!C54/Summary!C16)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IF(ISERROR(Summary!B73/Summary!B54),"n/a",Summary!B73/Summary!B54)</f>
        <v>1</v>
      </c>
      <c r="C17" s="9" t="str">
        <f>IF(ISERROR(Summary!C73/Summary!C54),"n/a",Summary!C73/Summary!C54)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IF(ISERROR(Summary!B116/Summary!B54),"n/a",Summary!B116/Summary!B54)</f>
        <v>0</v>
      </c>
      <c r="C18" s="9" t="str">
        <f>IF(ISERROR(Summary!C116/Summary!C54),"n/a",Summary!C116/Summary!C54)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IF(ISERROR(Summary!B116/Summary!B73),"n/a",Summary!B116/Summary!B73)</f>
        <v>0</v>
      </c>
      <c r="C19" s="9" t="str">
        <f>IF(ISERROR(Summary!C116/Summary!C73),"n/a",Summary!C116/Summary!C73)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IF(ISERROR(Summary!B135/Summary!B116), "n/a",Summary!B135/Summary!B116)</f>
        <v>n/a</v>
      </c>
      <c r="C20" s="9" t="str">
        <f>IF(ISERROR(Summary!C135/Summary!C116), "n/a",Summary!C135/Summary!C116)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IF(ISERROR(Summary!B52/Summary!B14),"n/a",Summary!B52/Summary!B14)</f>
        <v>1</v>
      </c>
      <c r="C22" s="9">
        <f>IF(ISERROR(Summary!C52/Summary!C14),"n/a",Summary!C52/Summary!C14)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IF(ISERROR(Summary!B71/Summary!B52),"n/a",Summary!B71/Summary!B52)</f>
        <v>1</v>
      </c>
      <c r="C23" s="9">
        <f>IF(ISERROR(Summary!C71/Summary!C52),"n/a",Summary!C71/Summary!C52)</f>
        <v>1</v>
      </c>
      <c r="D23" s="11">
        <f>IF(ISERROR(B23-C23),"n/a",B23-C23)</f>
        <v>0</v>
      </c>
    </row>
    <row r="24" spans="1:4" s="8" customFormat="1" ht="15" x14ac:dyDescent="0.2">
      <c r="A24" s="13" t="s">
        <v>14</v>
      </c>
      <c r="B24" s="9">
        <f>IF(ISERROR(Summary!B114/Summary!B52),"n/a",Summary!B114/Summary!B52)</f>
        <v>0</v>
      </c>
      <c r="C24" s="9">
        <f>IF(ISERROR(Summary!C114/Summary!C52),"n/a",Summary!C114/Summary!C52)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IF(ISERROR(Summary!B114/Summary!B71),"n/a",Summary!B114/Summary!B71)</f>
        <v>0</v>
      </c>
      <c r="C25" s="9">
        <f>IF(ISERROR(Summary!C114/Summary!C71),"n/a",Summary!C114/Summary!C71)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IF(ISERROR(Summary!B133/Summary!B114), "n/a",Summary!B133/Summary!B114)</f>
        <v>n/a</v>
      </c>
      <c r="C26" s="9" t="str">
        <f>IF(ISERROR(Summary!C133/Summary!C114), "n/a",Summary!C133/Summary!C114)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IF(ISERROR(Summary!B48/Summary!B9),"n/a",Summary!B48/Summary!B9)</f>
        <v>1</v>
      </c>
      <c r="C28" s="9">
        <f>IF(ISERROR(Summary!C48/Summary!C9),"n/a",Summary!C48/Summary!C9)</f>
        <v>0.9</v>
      </c>
      <c r="D28" s="11">
        <f>IF(ISERROR(B28-C28),"n/a",B28-C28)</f>
        <v>9.9999999999999978E-2</v>
      </c>
    </row>
    <row r="29" spans="1:4" ht="15" x14ac:dyDescent="0.2">
      <c r="A29" s="13" t="s">
        <v>13</v>
      </c>
      <c r="B29" s="9">
        <f>IF(ISERROR(Summary!B67/Summary!B48),"n/a",Summary!B67/Summary!B48)</f>
        <v>1</v>
      </c>
      <c r="C29" s="9">
        <f>IF(ISERROR(Summary!C67/Summary!C48),"n/a",Summary!C67/Summary!C48)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IF(ISERROR(Summary!B110/Summary!B48),"n/a",Summary!B110/Summary!B48)</f>
        <v>0</v>
      </c>
      <c r="C30" s="9">
        <f>IF(ISERROR(Summary!C110/Summary!C48),"n/a",Summary!C110/Summary!C48)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IF(ISERROR(Summary!B110/Summary!B67),"n/a",Summary!B110/Summary!B67)</f>
        <v>0</v>
      </c>
      <c r="C31" s="9">
        <f>IF(ISERROR(Summary!C110/Summary!C67),"n/a",Summary!C110/Summary!C67)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IF(ISERROR(Summary!B129/Summary!B110), "n/a",Summary!B129/Summary!B110)</f>
        <v>n/a</v>
      </c>
      <c r="C32" s="10" t="str">
        <f>IF(ISERROR(Summary!C129/Summary!C110), "n/a",Summary!C129/Summary!C110)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10/13/23</v>
      </c>
      <c r="C36" s="326" t="str">
        <f>Summary!C7</f>
        <v>as of 10/13/22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IF(ISERROR(Summary!B57/Summary!B19),"n/a",Summary!B57/Summary!B19)</f>
        <v>0.57840616966580982</v>
      </c>
      <c r="C39" s="9">
        <f>IF(ISERROR(Summary!C57/Summary!C19),"n/a",Summary!C57/Summary!C19)</f>
        <v>0.51887941534713766</v>
      </c>
      <c r="D39" s="11">
        <f>IF(ISERROR(B39-C39),"n/a",B39-C39)</f>
        <v>5.9526754318672159E-2</v>
      </c>
    </row>
    <row r="40" spans="1:4" ht="15" x14ac:dyDescent="0.2">
      <c r="A40" s="13" t="s">
        <v>13</v>
      </c>
      <c r="B40" s="9">
        <f>IF(ISERROR(Summary!B76/Summary!B57),"n/a",Summary!B76/Summary!B57)</f>
        <v>0.56444444444444442</v>
      </c>
      <c r="C40" s="9">
        <f>IF(ISERROR(Summary!C76/Summary!C57),"n/a",Summary!C76/Summary!C57)</f>
        <v>0.56338028169014087</v>
      </c>
      <c r="D40" s="11">
        <f>IF(ISERROR(B40-C40),"n/a",B40-C40)</f>
        <v>1.0641627543035437E-3</v>
      </c>
    </row>
    <row r="41" spans="1:4" ht="15" x14ac:dyDescent="0.2">
      <c r="A41" s="13" t="s">
        <v>14</v>
      </c>
      <c r="B41" s="9">
        <f>IF(ISERROR(Summary!B119/Summary!B57),"n/a",Summary!B119/Summary!B57)</f>
        <v>0</v>
      </c>
      <c r="C41" s="9">
        <f>IF(ISERROR(Summary!C119/Summary!C57),"n/a",Summary!C119/Summary!C57)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IF(ISERROR(Summary!B119/Summary!B76),"n/a",Summary!B119/Summary!B76)</f>
        <v>0</v>
      </c>
      <c r="C42" s="9">
        <f>IF(ISERROR(Summary!C119/Summary!C76),"n/a",Summary!C119/Summary!C76)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IF(ISERROR(Summary!B138/Summary!B119), "n/a",Summary!B138/Summary!B119)</f>
        <v>n/a</v>
      </c>
      <c r="C43" s="9" t="str">
        <f>IF(ISERROR(Summary!C138/Summary!C119), "n/a",Summary!C138/Summary!C119)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IF(ISERROR(Summary!B58/Summary!B20),"n/a",Summary!B58/Summary!B20)</f>
        <v>n/a</v>
      </c>
      <c r="C45" s="9" t="str">
        <f>IF(ISERROR(Summary!C58/Summary!C20),"n/a",Summary!C58/Summary!C20)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IF(ISERROR(Summary!B77/Summary!B58),"n/a",Summary!B77/Summary!B58)</f>
        <v>n/a</v>
      </c>
      <c r="C46" s="9" t="str">
        <f>IF(ISERROR(Summary!C77/Summary!C58),"n/a",Summary!C77/Summary!C58)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IF(ISERROR(Summary!B120/Summary!B58),"n/a",Summary!B120/Summary!B58)</f>
        <v>n/a</v>
      </c>
      <c r="C47" s="9" t="str">
        <f>IF(ISERROR(Summary!C120/Summary!C58),"n/a",Summary!C120/Summary!C58)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IF(ISERROR(Summary!B120/Summary!B77),"n/a",Summary!B120/Summary!B77)</f>
        <v>n/a</v>
      </c>
      <c r="C48" s="9" t="str">
        <f>IF(ISERROR(Summary!C120/Summary!C77),"n/a",Summary!C120/Summary!C77)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IF(ISERROR(Summary!B139/Summary!B120), "n/a",Summary!B139/Summary!B120)</f>
        <v>n/a</v>
      </c>
      <c r="C49" s="9" t="str">
        <f>IF(ISERROR(Summary!C139/Summary!C120), "n/a",Summary!C139/Summary!C120)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IF(ISERROR(Summary!B63/Summary!B25),"n/a",Summary!B63/Summary!B25)</f>
        <v>0.17391304347826086</v>
      </c>
      <c r="C51" s="9">
        <f>IF(ISERROR(Summary!C63/Summary!C25),"n/a",Summary!C63/Summary!C25)</f>
        <v>0.15</v>
      </c>
      <c r="D51" s="11">
        <f>IF(ISERROR(B51-C51),"n/a",B51-C51)</f>
        <v>2.391304347826087E-2</v>
      </c>
    </row>
    <row r="52" spans="1:4" ht="15" x14ac:dyDescent="0.2">
      <c r="A52" s="13" t="s">
        <v>13</v>
      </c>
      <c r="B52" s="9">
        <f>IF(ISERROR(Summary!B82/Summary!B63),"n/a",Summary!B82/Summary!B63)</f>
        <v>0</v>
      </c>
      <c r="C52" s="9">
        <f>IF(ISERROR(Summary!C82/Summary!C63),"n/a",Summary!C82/Summary!C63)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IF(ISERROR(Summary!B125/Summary!B63),"n/a",Summary!B125/Summary!B63)</f>
        <v>0</v>
      </c>
      <c r="C53" s="9">
        <f>IF(ISERROR(Summary!C125/Summary!C63),"n/a",Summary!C125/Summary!C63)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IF(ISERROR(Summary!B125/Summary!B82),"n/a",Summary!B125/Summary!B82)</f>
        <v>n/a</v>
      </c>
      <c r="C54" s="9" t="str">
        <f>IF(ISERROR(Summary!C125/Summary!C82),"n/a",Summary!C125/Summary!C82)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IF(ISERROR(Summary!B144/Summary!B125), "n/a",Summary!B144/Summary!B125)</f>
        <v>n/a</v>
      </c>
      <c r="C55" s="9" t="str">
        <f>IF(ISERROR(Summary!C144/Summary!C125), "n/a",Summary!C144/Summary!C125)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IF(ISERROR(Summary!B60/Summary!B22),"n/a",Summary!B60/Summary!B22)</f>
        <v>0.47368421052631576</v>
      </c>
      <c r="C57" s="9">
        <f>IF(ISERROR(Summary!C60/Summary!C22),"n/a",Summary!C60/Summary!C22)</f>
        <v>0.54</v>
      </c>
      <c r="D57" s="11">
        <f>IF(ISERROR(B57-C57),"n/a",B57-C57)</f>
        <v>-6.6315789473684272E-2</v>
      </c>
    </row>
    <row r="58" spans="1:4" ht="15" x14ac:dyDescent="0.2">
      <c r="A58" s="13" t="s">
        <v>13</v>
      </c>
      <c r="B58" s="9">
        <f>IF(ISERROR(Summary!B79/Summary!B60),"n/a",Summary!B79/Summary!B60)</f>
        <v>0.61111111111111116</v>
      </c>
      <c r="C58" s="9">
        <f>IF(ISERROR(Summary!C79/Summary!C60),"n/a",Summary!C79/Summary!C60)</f>
        <v>0.77777777777777779</v>
      </c>
      <c r="D58" s="11">
        <f>IF(ISERROR(B58-C58),"n/a",B58-C58)</f>
        <v>-0.16666666666666663</v>
      </c>
    </row>
    <row r="59" spans="1:4" ht="15" x14ac:dyDescent="0.2">
      <c r="A59" s="13" t="s">
        <v>14</v>
      </c>
      <c r="B59" s="9">
        <f>IF(ISERROR(Summary!B122/Summary!B60),"n/a",Summary!B122/Summary!B60)</f>
        <v>0</v>
      </c>
      <c r="C59" s="9">
        <f>IF(ISERROR(Summary!C122/Summary!C60),"n/a",Summary!C122/Summary!C60)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IF(ISERROR(Summary!B122/Summary!B79),"n/a",Summary!B122/Summary!B79)</f>
        <v>0</v>
      </c>
      <c r="C60" s="9">
        <f>IF(ISERROR(Summary!C122/Summary!C79),"n/a",Summary!C122/Summary!C79)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IF(ISERROR(Summary!B141/Summary!B122), "n/a",Summary!B141/Summary!B122)</f>
        <v>n/a</v>
      </c>
      <c r="C61" s="9" t="str">
        <f>IF(ISERROR(Summary!C141/Summary!C122), "n/a",Summary!C141/Summary!C122)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IF(ISERROR(Summary!B55/Summary!B17),"n/a",Summary!B55/Summary!B17)</f>
        <v>0.56257449344457688</v>
      </c>
      <c r="C63" s="9">
        <f>IF(ISERROR(Summary!C55/Summary!C17),"n/a",Summary!C55/Summary!C17)</f>
        <v>0.50384193194291982</v>
      </c>
      <c r="D63" s="11">
        <f>IF(ISERROR(B63-C63),"n/a",B63-C63)</f>
        <v>5.8732561501657066E-2</v>
      </c>
    </row>
    <row r="64" spans="1:4" ht="15" x14ac:dyDescent="0.2">
      <c r="A64" s="13" t="s">
        <v>13</v>
      </c>
      <c r="B64" s="9">
        <f>IF(ISERROR(Summary!B74/Summary!B55),"n/a",Summary!B74/Summary!B55)</f>
        <v>0.56144067796610164</v>
      </c>
      <c r="C64" s="9">
        <f>IF(ISERROR(Summary!C74/Summary!C55),"n/a",Summary!C74/Summary!C55)</f>
        <v>0.56862745098039214</v>
      </c>
      <c r="D64" s="11">
        <f>IF(ISERROR(B64-C64),"n/a",B64-C64)</f>
        <v>-7.1867730142904929E-3</v>
      </c>
    </row>
    <row r="65" spans="1:4" ht="15" x14ac:dyDescent="0.2">
      <c r="A65" s="13" t="s">
        <v>14</v>
      </c>
      <c r="B65" s="9">
        <f>IF(ISERROR(Summary!B117/Summary!B55),"n/a",Summary!B117/Summary!B55)</f>
        <v>0</v>
      </c>
      <c r="C65" s="9">
        <f>IF(ISERROR(Summary!C117/Summary!C55),"n/a",Summary!C117/Summary!C55)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IF(ISERROR(Summary!B117/Summary!B74),"n/a",Summary!B117/Summary!B74)</f>
        <v>0</v>
      </c>
      <c r="C66" s="9">
        <f>IF(ISERROR(Summary!C117/Summary!C74),"n/a",Summary!C117/Summary!C74)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IF(ISERROR(Summary!B136/Summary!B117), "n/a",Summary!B136/Summary!B117)</f>
        <v>n/a</v>
      </c>
      <c r="C67" s="10" t="str">
        <f>IF(ISERROR(Summary!C136/Summary!C117), "n/a",Summary!C136/Summary!C117)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10/13/2023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October 13,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10/13/23</v>
      </c>
      <c r="C9" s="328" t="str">
        <f>Summary!C7</f>
        <v>as of 10/13/22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1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10/13/23</v>
      </c>
      <c r="C36" s="326" t="str">
        <f>(Summary!C7)</f>
        <v>as of 10/13/22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0.2857142857142857</v>
      </c>
      <c r="D39" s="11">
        <f>IF(ISERROR(B39-C39),"n/a",B39-C39)</f>
        <v>6.6666666666666707E-2</v>
      </c>
    </row>
    <row r="40" spans="1:4" ht="15" x14ac:dyDescent="0.2">
      <c r="A40" s="13" t="s">
        <v>13</v>
      </c>
      <c r="B40" s="9">
        <f>IF(ISERROR(College!J20/College!F20),"n/a",College!J20/College!F20)</f>
        <v>0.67567567567567566</v>
      </c>
      <c r="C40" s="9">
        <f>IF(ISERROR(College!K20/College!G20),"n/a",College!K20/College!G20)</f>
        <v>0.70588235294117652</v>
      </c>
      <c r="D40" s="11">
        <f>IF(ISERROR(B40-C40),"n/a",B40-C40)</f>
        <v>-3.0206677265500859E-2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0.42857142857142855</v>
      </c>
      <c r="C57" s="9">
        <f>IF(ISERROR(College!G23/College!C23),"n/a",College!G23/College!C23)</f>
        <v>0.6</v>
      </c>
      <c r="D57" s="11">
        <f>IF(ISERROR(B57-C57),"n/a",B57-C57)</f>
        <v>-0.17142857142857143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0.34782608695652173</v>
      </c>
      <c r="C63" s="9">
        <f>IF(ISERROR(College!G18/College!C18),"n/a",College!G18/College!C18)</f>
        <v>0.29285714285714287</v>
      </c>
      <c r="D63" s="11">
        <f>IF(ISERROR(B63-C63),"n/a",B63-C63)</f>
        <v>5.4968944099378858E-2</v>
      </c>
    </row>
    <row r="64" spans="1:4" ht="15" x14ac:dyDescent="0.2">
      <c r="A64" s="13" t="s">
        <v>13</v>
      </c>
      <c r="B64" s="9">
        <f>IF(ISERROR(College!J18/College!F18),"n/a",College!J18/College!F18)</f>
        <v>0.7</v>
      </c>
      <c r="C64" s="9">
        <f>IF(ISERROR(College!K18/College!G18),"n/a",College!K18/College!G18)</f>
        <v>0.68292682926829273</v>
      </c>
      <c r="D64" s="11">
        <f>IF(ISERROR(B64-C64),"n/a",B64-C64)</f>
        <v>1.7073170731707221E-2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October 13,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10/13/23</v>
      </c>
      <c r="C9" s="328" t="str">
        <f>Summary!C7</f>
        <v>as of 10/13/22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0.5</v>
      </c>
      <c r="D11" s="11">
        <f>IF(ISERROR(B11-C11),"n/a",B11-C11)</f>
        <v>0.5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1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0.83333333333333337</v>
      </c>
      <c r="D29" s="11">
        <f>IF(ISERROR(B29-C29),"n/a",B29-C29)</f>
        <v>0.16666666666666663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10/13/23</v>
      </c>
      <c r="C36" s="326" t="str">
        <f>(Summary!C7)</f>
        <v>as of 10/13/22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0.72932330827067671</v>
      </c>
      <c r="C39" s="9">
        <f>IF(ISERROR(College!G36/College!C36),"n/a",College!G36/College!C36)</f>
        <v>0.70707070707070707</v>
      </c>
      <c r="D39" s="11">
        <f>IF(ISERROR(B39-C39),"n/a",B39-C39)</f>
        <v>2.2252601199969635E-2</v>
      </c>
    </row>
    <row r="40" spans="1:4" ht="15" x14ac:dyDescent="0.2">
      <c r="A40" s="13" t="s">
        <v>13</v>
      </c>
      <c r="B40" s="9">
        <f>IF(ISERROR(College!J36/College!F36),"n/a",College!J36/College!F36)</f>
        <v>0.46907216494845361</v>
      </c>
      <c r="C40" s="9">
        <f>IF(ISERROR(College!K36/College!G36),"n/a",College!K36/College!G36)</f>
        <v>0.53333333333333333</v>
      </c>
      <c r="D40" s="11">
        <f>IF(ISERROR(B40-C40),"n/a",B40-C40)</f>
        <v>-6.4261168384879719E-2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0.23076923076923078</v>
      </c>
      <c r="D51" s="11">
        <f>IF(ISERROR(B51-C51),"n/a",B51-C51)</f>
        <v>-0.23076923076923078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0.82352941176470584</v>
      </c>
      <c r="C57" s="9">
        <f>IF(ISERROR(College!G39/College!C39),"n/a",College!G39/College!C39)</f>
        <v>0.63157894736842102</v>
      </c>
      <c r="D57" s="11">
        <f>IF(ISERROR(B57-C57),"n/a",B57-C57)</f>
        <v>0.19195046439628483</v>
      </c>
    </row>
    <row r="58" spans="1:4" ht="15" x14ac:dyDescent="0.2">
      <c r="A58" s="13" t="s">
        <v>13</v>
      </c>
      <c r="B58" s="9">
        <f>IF(ISERROR(College!J39/College!F39),"n/a",College!J39/College!F39)</f>
        <v>0.5714285714285714</v>
      </c>
      <c r="C58" s="9">
        <f>IF(ISERROR(College!K39/College!G39),"n/a",College!K39/College!G39)</f>
        <v>0.83333333333333337</v>
      </c>
      <c r="D58" s="11">
        <f>IF(ISERROR(B58-C58),"n/a",B58-C58)</f>
        <v>-0.26190476190476197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0.72013651877133111</v>
      </c>
      <c r="C63" s="9">
        <f>IF(ISERROR(College!G34/College!C34),"n/a",College!G34/College!C34)</f>
        <v>0.68389057750759874</v>
      </c>
      <c r="D63" s="11">
        <f>IF(ISERROR(B63-C63),"n/a",B63-C63)</f>
        <v>3.6245941263732373E-2</v>
      </c>
    </row>
    <row r="64" spans="1:4" ht="15" x14ac:dyDescent="0.2">
      <c r="A64" s="13" t="s">
        <v>13</v>
      </c>
      <c r="B64" s="9">
        <f>IF(ISERROR(College!J34/College!F34),"n/a",College!J34/College!F34)</f>
        <v>0.46919431279620855</v>
      </c>
      <c r="C64" s="9">
        <f>IF(ISERROR(College!K34/College!G34),"n/a",College!K34/College!G34)</f>
        <v>0.54222222222222227</v>
      </c>
      <c r="D64" s="11">
        <f>IF(ISERROR(B64-C64),"n/a",B64-C64)</f>
        <v>-7.3027909426013726E-2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13,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10/13/23</v>
      </c>
      <c r="C9" s="328" t="str">
        <f>Summary!C7</f>
        <v>as of 10/13/22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>
        <f>IF(ISERROR(College!K45/College!G45),"n/a",College!K45/College!G45)</f>
        <v>1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10/13/23</v>
      </c>
      <c r="C36" s="326" t="str">
        <f>(Summary!C7)</f>
        <v>as of 10/13/22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0.44680851063829785</v>
      </c>
      <c r="C39" s="9">
        <f>IF(ISERROR(College!G52/College!C52),"n/a",College!G52/College!C52)</f>
        <v>0.34523809523809523</v>
      </c>
      <c r="D39" s="11">
        <f>IF(ISERROR(B39-C39),"n/a",B39-C39)</f>
        <v>0.10157041540020262</v>
      </c>
    </row>
    <row r="40" spans="1:4" ht="15" x14ac:dyDescent="0.2">
      <c r="A40" s="13" t="s">
        <v>13</v>
      </c>
      <c r="B40" s="9">
        <f>IF(ISERROR(College!J52/College!F52),"n/a",College!J52/College!F52)</f>
        <v>0.60317460317460314</v>
      </c>
      <c r="C40" s="9">
        <f>IF(ISERROR(College!K52/College!G52),"n/a",College!K52/College!G52)</f>
        <v>0.43103448275862066</v>
      </c>
      <c r="D40" s="11">
        <f>IF(ISERROR(B40-C40),"n/a",B40-C40)</f>
        <v>0.17214012041598248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0.7142857142857143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0.42384105960264901</v>
      </c>
      <c r="C63" s="9">
        <f>IF(ISERROR(College!G50/College!C50),"n/a",College!G50/College!C50)</f>
        <v>0.3473684210526316</v>
      </c>
      <c r="D63" s="11">
        <f>IF(ISERROR(B63-C63),"n/a",B63-C63)</f>
        <v>7.6472638550017402E-2</v>
      </c>
    </row>
    <row r="64" spans="1:4" ht="15" x14ac:dyDescent="0.2">
      <c r="A64" s="13" t="s">
        <v>13</v>
      </c>
      <c r="B64" s="9">
        <f>IF(ISERROR(College!J50/College!F50),"n/a",College!J50/College!F50)</f>
        <v>0.59375</v>
      </c>
      <c r="C64" s="9">
        <f>IF(ISERROR(College!K50/College!G50),"n/a",College!K50/College!G50)</f>
        <v>0.45454545454545453</v>
      </c>
      <c r="D64" s="11">
        <f>IF(ISERROR(B64-C64),"n/a",B64-C64)</f>
        <v>0.13920454545454547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13,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10/13/23</v>
      </c>
      <c r="C9" s="328" t="str">
        <f>Summary!C7</f>
        <v>as of 10/13/22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10/13/23</v>
      </c>
      <c r="C36" s="326" t="str">
        <f>(Summary!C7)</f>
        <v>as of 10/13/22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0.875</v>
      </c>
      <c r="C39" s="9">
        <f>IF(ISERROR(College!G68/College!C68),"n/a",College!G68/College!C68)</f>
        <v>0.44680851063829785</v>
      </c>
      <c r="D39" s="11">
        <f>IF(ISERROR(B39-C39),"n/a",B39-C39)</f>
        <v>0.42819148936170215</v>
      </c>
    </row>
    <row r="40" spans="1:4" ht="15" x14ac:dyDescent="0.2">
      <c r="A40" s="13" t="s">
        <v>13</v>
      </c>
      <c r="B40" s="9">
        <f>IF(ISERROR(College!J68/College!F68),"n/a",College!J68/College!F68)</f>
        <v>0.51428571428571423</v>
      </c>
      <c r="C40" s="9">
        <f>IF(ISERROR(College!K68/College!G68),"n/a",College!K68/College!G68)</f>
        <v>0.47619047619047616</v>
      </c>
      <c r="D40" s="11">
        <f>IF(ISERROR(B40-C40),"n/a",B40-C40)</f>
        <v>3.8095238095238071E-2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0.85365853658536583</v>
      </c>
      <c r="C63" s="9">
        <f>IF(ISERROR(College!G66/College!C66),"n/a",College!G66/College!C66)</f>
        <v>0.44680851063829785</v>
      </c>
      <c r="D63" s="11">
        <f>IF(ISERROR(B63-C63),"n/a",B63-C63)</f>
        <v>0.40685002594706798</v>
      </c>
    </row>
    <row r="64" spans="1:4" ht="15" x14ac:dyDescent="0.2">
      <c r="A64" s="13" t="s">
        <v>13</v>
      </c>
      <c r="B64" s="9">
        <f>IF(ISERROR(College!J66/College!F66),"n/a",College!J66/College!F66)</f>
        <v>0.51428571428571423</v>
      </c>
      <c r="C64" s="9">
        <f>IF(ISERROR(College!K66/College!G66),"n/a",College!K66/College!G66)</f>
        <v>0.47619047619047616</v>
      </c>
      <c r="D64" s="11">
        <f>IF(ISERROR(B64-C64),"n/a",B64-C64)</f>
        <v>3.8095238095238071E-2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13,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10/13/23</v>
      </c>
      <c r="C9" s="326" t="str">
        <f>(Summary!C7)</f>
        <v>as of 10/13/22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0.51415094339622647</v>
      </c>
      <c r="C12" s="9">
        <f>IF(ISERROR(College!G84/College!C84),"n/a",College!G84/College!C84)</f>
        <v>0.53072625698324027</v>
      </c>
      <c r="D12" s="11">
        <f>IF(ISERROR(B12-C12),"n/a",B12-C12)</f>
        <v>-1.6575313587013807E-2</v>
      </c>
    </row>
    <row r="13" spans="1:4" ht="15" x14ac:dyDescent="0.2">
      <c r="A13" s="13" t="s">
        <v>13</v>
      </c>
      <c r="B13" s="9">
        <f>IF(ISERROR(College!J84/College!F84),"n/a",College!J84/College!F84)</f>
        <v>0.67889908256880738</v>
      </c>
      <c r="C13" s="9">
        <f>IF(ISERROR(College!K84/College!G84),"n/a",College!K84/College!G84)</f>
        <v>0.66315789473684206</v>
      </c>
      <c r="D13" s="11">
        <f>IF(ISERROR(B13-C13),"n/a",B13-C13)</f>
        <v>1.574118783196532E-2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0.1111111111111111</v>
      </c>
      <c r="C30" s="9">
        <f>IF(ISERROR(College!G87/College!C87),"n/a",College!G87/College!C87)</f>
        <v>0.25</v>
      </c>
      <c r="D30" s="11">
        <f>IF(ISERROR(B30-C30),"n/a",B30-C30)</f>
        <v>-0.1388888888888889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1</v>
      </c>
      <c r="D31" s="11">
        <f>IF(ISERROR(B31-C31),"n/a",B31-C31)</f>
        <v>-1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0.48888888888888887</v>
      </c>
      <c r="C36" s="9">
        <f>IF(ISERROR(College!G82/College!C82),"n/a",College!G82/College!C82)</f>
        <v>0.50520833333333337</v>
      </c>
      <c r="D36" s="11">
        <f>IF(ISERROR(B36-C36),"n/a",B36-C36)</f>
        <v>-1.6319444444444497E-2</v>
      </c>
    </row>
    <row r="37" spans="1:4" ht="15" x14ac:dyDescent="0.2">
      <c r="A37" s="13" t="s">
        <v>13</v>
      </c>
      <c r="B37" s="9">
        <f>IF(ISERROR(College!J82/College!F82),"n/a",College!J82/College!F82)</f>
        <v>0.67272727272727273</v>
      </c>
      <c r="C37" s="9">
        <f>IF(ISERROR(College!K82/College!G82),"n/a",College!K82/College!G82)</f>
        <v>0.67010309278350511</v>
      </c>
      <c r="D37" s="11">
        <f>IF(ISERROR(B37-C37),"n/a",B37-C37)</f>
        <v>2.6241799437676239E-3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13,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10/13/23</v>
      </c>
      <c r="C9" s="328" t="str">
        <f>Summary!C7</f>
        <v>as of 10/13/22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10/13/23</v>
      </c>
      <c r="C36" s="326" t="str">
        <f>(Summary!C7)</f>
        <v>as of 10/13/22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0.8571428571428571</v>
      </c>
      <c r="C39" s="9">
        <f>IF(ISERROR(College!G100/College!C100),"n/a",College!G100/College!C100)</f>
        <v>0.72727272727272729</v>
      </c>
      <c r="D39" s="11">
        <f>IF(ISERROR(B39-C39),"n/a",B39-C39)</f>
        <v>0.1298701298701298</v>
      </c>
    </row>
    <row r="40" spans="1:4" ht="15" x14ac:dyDescent="0.2">
      <c r="A40" s="13" t="s">
        <v>13</v>
      </c>
      <c r="B40" s="9">
        <f>IF(ISERROR(College!J100/College!F100),"n/a",College!J100/College!F100)</f>
        <v>0.41666666666666669</v>
      </c>
      <c r="C40" s="9">
        <f>IF(ISERROR(College!K100/College!G100),"n/a",College!K100/College!G100)</f>
        <v>0.625</v>
      </c>
      <c r="D40" s="11">
        <f>IF(ISERROR(B40-C40),"n/a",B40-C40)</f>
        <v>-0.20833333333333331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0.8571428571428571</v>
      </c>
      <c r="C63" s="9">
        <f>IF(ISERROR(College!G98/College!C98),"n/a",College!G98/College!C98)</f>
        <v>0.69230769230769229</v>
      </c>
      <c r="D63" s="11">
        <f>IF(ISERROR(B63-C63),"n/a",B63-C63)</f>
        <v>0.1648351648351648</v>
      </c>
    </row>
    <row r="64" spans="1:4" ht="15" x14ac:dyDescent="0.2">
      <c r="A64" s="13" t="s">
        <v>13</v>
      </c>
      <c r="B64" s="9">
        <f>IF(ISERROR(College!J98/College!F98),"n/a",College!J98/College!F98)</f>
        <v>0.41666666666666669</v>
      </c>
      <c r="C64" s="9">
        <f>IF(ISERROR(College!K98/College!G98),"n/a",College!K98/College!G98)</f>
        <v>0.55555555555555558</v>
      </c>
      <c r="D64" s="11">
        <f>IF(ISERROR(B64-C64),"n/a",B64-C64)</f>
        <v>-0.1388888888888889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10/13/2023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2023-10-16T15:40:00Z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