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53" documentId="8_{3F7D5F9B-F957-4096-8FAD-6BD72FB0F7ED}" xr6:coauthVersionLast="47" xr6:coauthVersionMax="47" xr10:uidLastSave="{114E940B-C276-45DE-9FCB-4E50C0AC9557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/>
  <c r="T99" i="6"/>
  <c r="U99" i="6" s="1"/>
  <c r="C80" i="6"/>
  <c r="B80" i="6"/>
  <c r="D82" i="6"/>
  <c r="E82" i="6" s="1"/>
  <c r="H82" i="6"/>
  <c r="I82" i="6" s="1"/>
  <c r="L82" i="6"/>
  <c r="M82" i="6" s="1"/>
  <c r="P82" i="6"/>
  <c r="Q82" i="6"/>
  <c r="T82" i="6"/>
  <c r="U82" i="6" s="1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D137" i="1"/>
  <c r="E137" i="1" s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C10" i="1"/>
  <c r="B30" i="1"/>
  <c r="D32" i="1"/>
  <c r="E32" i="1" s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L85" i="6" l="1"/>
  <c r="M85" i="6" s="1"/>
  <c r="S79" i="6"/>
  <c r="T85" i="6"/>
  <c r="U85" i="6" s="1"/>
  <c r="P85" i="6"/>
  <c r="Q85" i="6" s="1"/>
  <c r="R79" i="6"/>
  <c r="H85" i="6"/>
  <c r="I85" i="6" s="1"/>
  <c r="C79" i="6"/>
  <c r="O79" i="6"/>
  <c r="N79" i="6"/>
  <c r="P80" i="6"/>
  <c r="Q80" i="6" s="1"/>
  <c r="D83" i="6"/>
  <c r="E83" i="6" s="1"/>
  <c r="T83" i="6"/>
  <c r="U83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T79" i="6" l="1"/>
  <c r="U79" i="6" s="1"/>
  <c r="P79" i="6"/>
  <c r="Q79" i="6" s="1"/>
  <c r="D79" i="6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6" i="1" l="1"/>
  <c r="B146" i="1"/>
  <c r="D148" i="1"/>
  <c r="E148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C135" i="1"/>
  <c r="B149" i="1"/>
  <c r="B140" i="1"/>
  <c r="B138" i="1"/>
  <c r="B135" i="1"/>
  <c r="C129" i="1"/>
  <c r="C120" i="1"/>
  <c r="C118" i="1"/>
  <c r="C115" i="1"/>
  <c r="B129" i="1"/>
  <c r="B120" i="1"/>
  <c r="B118" i="1"/>
  <c r="B115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3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5" i="1"/>
  <c r="E145" i="1" s="1"/>
  <c r="D144" i="1"/>
  <c r="E144" i="1" s="1"/>
  <c r="B143" i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C142" i="1"/>
  <c r="D146" i="1"/>
  <c r="E146" i="1" s="1"/>
  <c r="B142" i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<sst xmlns="http://schemas.openxmlformats.org/spreadsheetml/2006/main" count="961" uniqueCount="90">
  <si>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</si>
  <si>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</si>
  <si>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</si>
  <si>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</si>
  <si>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</si>
  <si>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</si>
  <si>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</si>
  <si>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</si>
  <si>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</si>
  <si>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</si>
  <si>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</si>
  <si>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</si>
  <si>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</si>
  <si>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</si>
  <si>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</si>
  <si>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</si>
  <si>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</si>
  <si>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</si>
  <si>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</si>
  <si>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</si>
  <si>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</si>
  <si>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</si>
  <si>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</si>
  <si>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</si>
  <si>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</si>
  <si>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</si>
  <si>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</si>
  <si>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</si>
  <si>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</si>
  <si>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</si>
  <si>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</si>
  <si>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</si>
  <si>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</si>
  <si>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</si>
  <si>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</si>
  <si>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</si>
  <si>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</si>
  <si>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</si>
  <si>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</si>
  <si>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</si>
  <si>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</si>
  <si>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</si>
  <si>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</si>
  <si>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</si>
  <si>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</si>
  <si>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</si>
  <si>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</si>
  <si>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</si>
  <si>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</si>
  <si>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</si>
  <si>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</si>
  <si>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</si>
  <si>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</si>
  <si>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</si>
  <si>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</si>
  <si>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</si>
  <si>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</si>
  <si>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</si>
  <si>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</si>
  <si>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</si>
  <si>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</si>
  <si>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</si>
  <si>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</si>
  <si>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</si>
  <si>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</si>
  <si>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</si>
  <si>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</si>
  <si>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</si>
  <si>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</si>
  <si>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</si>
  <si>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</si>
  <si>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</si>
  <si>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</si>
  <si>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</si>
  <si>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</si>
  <si>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</si>
  <si>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</si>
  <si>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</si>
  <si>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</si>
  <si>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</si>
  <si>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</si>
  <si>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</si>
  <si>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</si>
  <si>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</si>
  <si>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 xml:space="preserve">Winter 2023 Enrollment Target = </t>
  </si>
  <si>
    <t>Fall 2023</t>
  </si>
  <si>
    <t>as of Friday, September 1, 2023</t>
  </si>
  <si>
    <t>Fall 2022</t>
  </si>
  <si>
    <t>as of 9/1/23</t>
  </si>
  <si>
    <t>as of 9/1/22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</si>
</sst>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2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85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86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85</v>
      </c>
      <c r="C6" s="165" t="s">
        <v>87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54094</v>
      </c>
      <c r="C10" s="191">
        <f>SUM(C11:C12)</f>
        <v>46621</v>
      </c>
      <c r="D10" s="7">
        <f t="shared" ref="D10:D17" si="0">IF(ISERROR(B10-C10),"n/a",B10-C10)</f>
        <v>7473</v>
      </c>
      <c r="E10" s="144">
        <f t="shared" ref="E10:E17" si="1">IF(ISERROR(D10/C10),"n/a",(D10/C10))</f>
        <v>0.16029257201690225</v>
      </c>
    </row>
    <row r="11" spans="1:7" x14ac:dyDescent="0.2">
      <c r="A11" s="145" t="s">
        <v>31</v>
      </c>
      <c r="B11" s="260">
        <v>48037</v>
      </c>
      <c r="C11" s="260">
        <v>46621</v>
      </c>
      <c r="D11" s="261">
        <f t="shared" ref="D11" si="2">IF(ISERROR(B11-C11),"n/a",B11-C11)</f>
        <v>1416</v>
      </c>
      <c r="E11" s="262">
        <f t="shared" ref="E11" si="3">IF(ISERROR(D11/C11),"n/a",(D11/C11))</f>
        <v>3.0372578880761888E-2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2779</v>
      </c>
      <c r="C15" s="7">
        <f>C16</f>
        <v>2526</v>
      </c>
      <c r="D15" s="7">
        <f t="shared" si="0"/>
        <v>253</v>
      </c>
      <c r="E15" s="144">
        <f t="shared" si="1"/>
        <v>0.10015835312747427</v>
      </c>
    </row>
    <row r="16" spans="1:7" x14ac:dyDescent="0.2">
      <c r="A16" s="145" t="s">
        <v>31</v>
      </c>
      <c r="B16" s="192">
        <v>2779</v>
      </c>
      <c r="C16" s="192">
        <v>2526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0</v>
      </c>
      <c r="D29" s="71">
        <f t="shared" ref="D29:D46" si="8">IF(ISERROR(B29-C29),"n/a",B29-C29)</f>
        <v>0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SUM(B31:B32)</f>
        <v>0</v>
      </c>
      <c r="C30" s="191">
        <f>SUM(C31:C32)</f>
        <v>0</v>
      </c>
      <c r="D30" s="7">
        <f t="shared" si="8"/>
        <v>0</v>
      </c>
      <c r="E30" s="144" t="str">
        <f t="shared" si="9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0">IF(ISERROR(B31-C31),"n/a",B31-C31)</f>
        <v>0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0</v>
      </c>
      <c r="C37" s="71">
        <f>(C38+C44+C41)</f>
        <v>0</v>
      </c>
      <c r="D37" s="71">
        <f t="shared" si="8"/>
        <v>0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0</v>
      </c>
      <c r="D38" s="7">
        <f t="shared" si="8"/>
        <v>0</v>
      </c>
      <c r="E38" s="144" t="str">
        <f t="shared" si="9"/>
        <v>n/a</v>
      </c>
    </row>
    <row r="39" spans="1:5" x14ac:dyDescent="0.2">
      <c r="A39" s="145" t="s">
        <v>31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0</v>
      </c>
      <c r="C46" s="71">
        <f>(C29+C37)</f>
        <v>0</v>
      </c>
      <c r="D46" s="71">
        <f t="shared" si="8"/>
        <v>0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37924</v>
      </c>
      <c r="D49" s="71">
        <f t="shared" ref="D49:D56" si="14">IF(ISERROR(B49-C49),"n/a",B49-C49)</f>
        <v>8028</v>
      </c>
      <c r="E49" s="142">
        <f t="shared" ref="E49:E56" si="15">IF(ISERROR(D49/C49),"n/a",(D49/C49))</f>
        <v>0.21168653095665013</v>
      </c>
    </row>
    <row r="50" spans="1:5" x14ac:dyDescent="0.2">
      <c r="A50" s="143" t="s">
        <v>30</v>
      </c>
      <c r="B50" s="191">
        <f>SUM(B51:B52)</f>
        <v>38899</v>
      </c>
      <c r="C50" s="191">
        <f>SUM(C51:C52)</f>
        <v>31391</v>
      </c>
      <c r="D50" s="7">
        <f t="shared" si="14"/>
        <v>7508</v>
      </c>
      <c r="E50" s="144">
        <f t="shared" si="15"/>
        <v>0.23917683412443058</v>
      </c>
    </row>
    <row r="51" spans="1:5" x14ac:dyDescent="0.2">
      <c r="A51" s="145" t="s">
        <v>31</v>
      </c>
      <c r="B51" s="260">
        <v>32921</v>
      </c>
      <c r="C51" s="260">
        <v>31391</v>
      </c>
      <c r="D51" s="261">
        <f t="shared" ref="D51" si="16">IF(ISERROR(B51-C51),"n/a",B51-C51)</f>
        <v>1530</v>
      </c>
      <c r="E51" s="262">
        <f t="shared" ref="E51" si="17">IF(ISERROR(D51/C51),"n/a",(D51/C51))</f>
        <v>4.8740084737663662E-2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2370</v>
      </c>
      <c r="C55" s="7">
        <f>C56</f>
        <v>2160</v>
      </c>
      <c r="D55" s="7">
        <f t="shared" si="14"/>
        <v>210</v>
      </c>
      <c r="E55" s="144">
        <f t="shared" si="15"/>
        <v>9.7222222222222224E-2</v>
      </c>
    </row>
    <row r="56" spans="1:5" x14ac:dyDescent="0.2">
      <c r="A56" s="145" t="s">
        <v>31</v>
      </c>
      <c r="B56" s="192">
        <v>2370</v>
      </c>
      <c r="C56" s="192">
        <v>2160</v>
      </c>
      <c r="D56" s="6">
        <f t="shared" si="14"/>
        <v>210</v>
      </c>
      <c r="E56" s="146">
        <f t="shared" si="15"/>
        <v>9.7222222222222224E-2</v>
      </c>
    </row>
    <row r="57" spans="1:5" x14ac:dyDescent="0.2">
      <c r="A57" s="141" t="s">
        <v>7</v>
      </c>
      <c r="B57" s="71">
        <f>(B58+B64+B61)</f>
        <v>6991</v>
      </c>
      <c r="C57" s="71">
        <f>(C58+C64+C61)</f>
        <v>8055</v>
      </c>
      <c r="D57" s="71">
        <f t="shared" ref="D57:D66" si="20">IF(ISERROR(B57-C57),"n/a",B57-C57)</f>
        <v>-1064</v>
      </c>
      <c r="E57" s="142">
        <f t="shared" ref="E57:E66" si="21">IF(ISERROR(D57/C57),"n/a",(D57/C57))</f>
        <v>-0.13209186840471757</v>
      </c>
    </row>
    <row r="58" spans="1:5" x14ac:dyDescent="0.2">
      <c r="A58" s="143" t="s">
        <v>30</v>
      </c>
      <c r="B58" s="191">
        <f>SUM(B59:B60)</f>
        <v>6376</v>
      </c>
      <c r="C58" s="191">
        <f>SUM(C59:C60)</f>
        <v>7230</v>
      </c>
      <c r="D58" s="7">
        <f t="shared" si="20"/>
        <v>-854</v>
      </c>
      <c r="E58" s="144">
        <f t="shared" si="21"/>
        <v>-0.11811894882434301</v>
      </c>
    </row>
    <row r="59" spans="1:5" x14ac:dyDescent="0.2">
      <c r="A59" s="145" t="s">
        <v>31</v>
      </c>
      <c r="B59" s="260">
        <v>6329</v>
      </c>
      <c r="C59" s="260">
        <v>7159</v>
      </c>
      <c r="D59" s="261">
        <f t="shared" si="20"/>
        <v>-830</v>
      </c>
      <c r="E59" s="262">
        <f t="shared" si="21"/>
        <v>-0.11593798016482749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52943</v>
      </c>
      <c r="C66" s="71">
        <f>(C49+C57)</f>
        <v>45979</v>
      </c>
      <c r="D66" s="71">
        <f t="shared" si="20"/>
        <v>6964</v>
      </c>
      <c r="E66" s="142">
        <f t="shared" si="21"/>
        <v>0.15146044933556624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7177</v>
      </c>
      <c r="C69" s="71">
        <f>(C70+C75+C73)</f>
        <v>6928</v>
      </c>
      <c r="D69" s="71">
        <f t="shared" ref="D69:D86" si="22">IF(ISERROR(B69-C69),"n/a",B69-C69)</f>
        <v>249</v>
      </c>
      <c r="E69" s="142">
        <f t="shared" ref="E69:E86" si="23">IF(ISERROR(D69/C69),"n/a",(D69/C69))</f>
        <v>3.5941108545034642E-2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6252</v>
      </c>
      <c r="D70" s="7">
        <f t="shared" si="22"/>
        <v>315</v>
      </c>
      <c r="E70" s="144">
        <f t="shared" si="23"/>
        <v>5.0383877159309018E-2</v>
      </c>
    </row>
    <row r="71" spans="1:5" ht="14.25" customHeight="1" x14ac:dyDescent="0.2">
      <c r="A71" s="145" t="s">
        <v>31</v>
      </c>
      <c r="B71" s="260">
        <v>6454</v>
      </c>
      <c r="C71" s="260">
        <v>6252</v>
      </c>
      <c r="D71" s="261">
        <f t="shared" ref="D71" si="24">IF(ISERROR(B71-C71),"n/a",B71-C71)</f>
        <v>202</v>
      </c>
      <c r="E71" s="262">
        <f t="shared" ref="E71" si="25">IF(ISERROR(D71/C71),"n/a",(D71/C71))</f>
        <v>3.2309660908509279E-2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506</v>
      </c>
      <c r="D73" s="7">
        <f>IF(ISERROR(B73-C73),"n/a",B73-C73)</f>
        <v>-47</v>
      </c>
      <c r="E73" s="144">
        <f>IF(ISERROR(D73/C73),"n/a",(D73/C73))</f>
        <v>-9.2885375494071151E-2</v>
      </c>
    </row>
    <row r="74" spans="1:5" ht="14.25" customHeight="1" x14ac:dyDescent="0.2">
      <c r="A74" s="145" t="s">
        <v>31</v>
      </c>
      <c r="B74" s="192">
        <v>459</v>
      </c>
      <c r="C74" s="192">
        <v>506</v>
      </c>
      <c r="D74" s="6">
        <f>IF(ISERROR(B74-C74),"n/a",B74-C74)</f>
        <v>-47</v>
      </c>
      <c r="E74" s="146">
        <f>IF(ISERROR(D74/C74),"n/a",(D74/C74))</f>
        <v>-9.2885375494071151E-2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1637</v>
      </c>
      <c r="C77" s="71">
        <f>(C78+C84+C81)</f>
        <v>1991</v>
      </c>
      <c r="D77" s="71">
        <f t="shared" si="22"/>
        <v>-354</v>
      </c>
      <c r="E77" s="142">
        <f t="shared" si="23"/>
        <v>-0.17780010045203415</v>
      </c>
    </row>
    <row r="78" spans="1:5" x14ac:dyDescent="0.2">
      <c r="A78" s="143" t="s">
        <v>30</v>
      </c>
      <c r="B78" s="191">
        <f>SUM(B79:B80)</f>
        <v>1524</v>
      </c>
      <c r="C78" s="191">
        <f>SUM(C79:C80)</f>
        <v>1790</v>
      </c>
      <c r="D78" s="7">
        <f t="shared" si="22"/>
        <v>-266</v>
      </c>
      <c r="E78" s="144">
        <f t="shared" si="23"/>
        <v>-0.14860335195530727</v>
      </c>
    </row>
    <row r="79" spans="1:5" x14ac:dyDescent="0.2">
      <c r="A79" s="145" t="s">
        <v>31</v>
      </c>
      <c r="B79" s="260">
        <v>1510</v>
      </c>
      <c r="C79" s="260">
        <v>1758</v>
      </c>
      <c r="D79" s="261">
        <f t="shared" si="22"/>
        <v>-248</v>
      </c>
      <c r="E79" s="262">
        <f t="shared" si="23"/>
        <v>-0.14106939704209329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8814</v>
      </c>
      <c r="C86" s="71">
        <f>(C69+C77)</f>
        <v>8919</v>
      </c>
      <c r="D86" s="71">
        <f t="shared" si="22"/>
        <v>-105</v>
      </c>
      <c r="E86" s="142">
        <f t="shared" si="23"/>
        <v>-1.1772620248906828E-2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5967</v>
      </c>
      <c r="C89" s="71">
        <f>(C90+C95+C93)</f>
        <v>6058</v>
      </c>
      <c r="D89" s="71">
        <f t="shared" ref="D89:D106" si="28">IF(ISERROR(B89-C89),"n/a",B89-C89)</f>
        <v>-91</v>
      </c>
      <c r="E89" s="142">
        <f t="shared" ref="E89:E106" si="29">IF(ISERROR(D89/C89),"n/a",(D89/C89))</f>
        <v>-1.5021459227467811E-2</v>
      </c>
    </row>
    <row r="90" spans="1:5" ht="14.25" customHeight="1" x14ac:dyDescent="0.2">
      <c r="A90" s="143" t="s">
        <v>30</v>
      </c>
      <c r="B90" s="191">
        <f>SUM(B91:B92)</f>
        <v>5528</v>
      </c>
      <c r="C90" s="191">
        <f>SUM(C91:C92)</f>
        <v>5491</v>
      </c>
      <c r="D90" s="7">
        <f t="shared" si="28"/>
        <v>37</v>
      </c>
      <c r="E90" s="144">
        <f t="shared" si="29"/>
        <v>6.7382990347841926E-3</v>
      </c>
    </row>
    <row r="91" spans="1:5" ht="14.25" customHeight="1" x14ac:dyDescent="0.2">
      <c r="A91" s="145" t="s">
        <v>31</v>
      </c>
      <c r="B91" s="260">
        <v>5440</v>
      </c>
      <c r="C91" s="260">
        <v>5491</v>
      </c>
      <c r="D91" s="261">
        <f t="shared" ref="D91" si="30">IF(ISERROR(B91-C91),"n/a",B91-C91)</f>
        <v>-51</v>
      </c>
      <c r="E91" s="262">
        <f t="shared" ref="E91" si="31">IF(ISERROR(D91/C91),"n/a",(D91/C91))</f>
        <v>-9.2879256965944269E-3</v>
      </c>
    </row>
    <row r="92" spans="1:5" ht="14.25" customHeight="1" x14ac:dyDescent="0.2">
      <c r="A92" s="145" t="s">
        <v>22</v>
      </c>
      <c r="B92" s="260">
        <v>88</v>
      </c>
      <c r="C92" s="260">
        <v>0</v>
      </c>
      <c r="D92" s="261">
        <f t="shared" ref="D92" si="32">IF(ISERROR(B92-C92),"n/a",B92-C92)</f>
        <v>88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327</v>
      </c>
      <c r="C93" s="7">
        <f>C94</f>
        <v>435</v>
      </c>
      <c r="D93" s="7">
        <f>IF(ISERROR(B93-C93),"n/a",B93-C93)</f>
        <v>-108</v>
      </c>
      <c r="E93" s="144">
        <f>IF(ISERROR(D93/C93),"n/a",(D93/C93))</f>
        <v>-0.24827586206896551</v>
      </c>
    </row>
    <row r="94" spans="1:5" ht="14.25" customHeight="1" x14ac:dyDescent="0.2">
      <c r="A94" s="145" t="s">
        <v>31</v>
      </c>
      <c r="B94" s="192">
        <v>327</v>
      </c>
      <c r="C94" s="192">
        <v>435</v>
      </c>
      <c r="D94" s="6">
        <f>IF(ISERROR(B94-C94),"n/a",B94-C94)</f>
        <v>-108</v>
      </c>
      <c r="E94" s="146">
        <f>IF(ISERROR(D94/C94),"n/a",(D94/C94))</f>
        <v>-0.24827586206896551</v>
      </c>
    </row>
    <row r="95" spans="1:5" ht="14.25" customHeight="1" x14ac:dyDescent="0.2">
      <c r="A95" s="143" t="s">
        <v>32</v>
      </c>
      <c r="B95" s="7">
        <f>B96</f>
        <v>112</v>
      </c>
      <c r="C95" s="7">
        <f>C96</f>
        <v>132</v>
      </c>
      <c r="D95" s="7">
        <f t="shared" si="28"/>
        <v>-20</v>
      </c>
      <c r="E95" s="144">
        <f t="shared" si="29"/>
        <v>-0.15151515151515152</v>
      </c>
    </row>
    <row r="96" spans="1:5" ht="14.25" customHeight="1" x14ac:dyDescent="0.2">
      <c r="A96" s="145" t="s">
        <v>31</v>
      </c>
      <c r="B96" s="192">
        <v>112</v>
      </c>
      <c r="C96" s="192">
        <v>132</v>
      </c>
      <c r="D96" s="6">
        <f t="shared" si="28"/>
        <v>-20</v>
      </c>
      <c r="E96" s="146">
        <f t="shared" si="29"/>
        <v>-0.15151515151515152</v>
      </c>
    </row>
    <row r="97" spans="1:5" ht="14.25" customHeight="1" x14ac:dyDescent="0.2">
      <c r="A97" s="141" t="s">
        <v>7</v>
      </c>
      <c r="B97" s="71">
        <f>(B98+B104+B101)</f>
        <v>1432</v>
      </c>
      <c r="C97" s="71">
        <f>(C98+C104+C101)</f>
        <v>1692</v>
      </c>
      <c r="D97" s="71">
        <f t="shared" si="28"/>
        <v>-260</v>
      </c>
      <c r="E97" s="142">
        <f t="shared" si="29"/>
        <v>-0.15366430260047281</v>
      </c>
    </row>
    <row r="98" spans="1:5" x14ac:dyDescent="0.2">
      <c r="A98" s="143" t="s">
        <v>30</v>
      </c>
      <c r="B98" s="7">
        <f>SUM(B99:B100)</f>
        <v>1335</v>
      </c>
      <c r="C98" s="7">
        <f>SUM(C99:C100)</f>
        <v>1527</v>
      </c>
      <c r="D98" s="7">
        <f t="shared" si="28"/>
        <v>-192</v>
      </c>
      <c r="E98" s="144">
        <f t="shared" si="29"/>
        <v>-0.12573673870333987</v>
      </c>
    </row>
    <row r="99" spans="1:5" x14ac:dyDescent="0.2">
      <c r="A99" s="145" t="s">
        <v>31</v>
      </c>
      <c r="B99" s="261">
        <v>1323</v>
      </c>
      <c r="C99" s="260">
        <v>1502</v>
      </c>
      <c r="D99" s="261">
        <f t="shared" si="28"/>
        <v>-179</v>
      </c>
      <c r="E99" s="262">
        <f t="shared" si="29"/>
        <v>-0.11917443408788282</v>
      </c>
    </row>
    <row r="100" spans="1:5" x14ac:dyDescent="0.2">
      <c r="A100" s="145" t="s">
        <v>22</v>
      </c>
      <c r="B100" s="261">
        <v>12</v>
      </c>
      <c r="C100" s="260">
        <v>25</v>
      </c>
      <c r="D100" s="261">
        <f t="shared" si="28"/>
        <v>-13</v>
      </c>
      <c r="E100" s="262">
        <f t="shared" si="29"/>
        <v>-0.52</v>
      </c>
    </row>
    <row r="101" spans="1:5" x14ac:dyDescent="0.2">
      <c r="A101" s="143" t="s">
        <v>29</v>
      </c>
      <c r="B101" s="7">
        <f>B102+B103</f>
        <v>85</v>
      </c>
      <c r="C101" s="7">
        <f>C102+C103</f>
        <v>155</v>
      </c>
      <c r="D101" s="7">
        <f>IF(ISERROR(B101-C101),"n/a",B101-C101)</f>
        <v>-70</v>
      </c>
      <c r="E101" s="144">
        <f>IF(ISERROR(D101/C101),"n/a",(D101/C101))</f>
        <v>-0.45161290322580644</v>
      </c>
    </row>
    <row r="102" spans="1:5" x14ac:dyDescent="0.2">
      <c r="A102" s="145" t="s">
        <v>31</v>
      </c>
      <c r="B102" s="192">
        <v>85</v>
      </c>
      <c r="C102" s="192">
        <v>155</v>
      </c>
      <c r="D102" s="6">
        <f>IF(ISERROR(B102-C102),"n/a",B102-C102)</f>
        <v>-70</v>
      </c>
      <c r="E102" s="146">
        <f>IF(ISERROR(D102/C102),"n/a",(D102/C102))</f>
        <v>-0.45161290322580644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12</v>
      </c>
      <c r="C104" s="7">
        <f>C105</f>
        <v>10</v>
      </c>
      <c r="D104" s="7">
        <f t="shared" si="28"/>
        <v>2</v>
      </c>
      <c r="E104" s="144">
        <f t="shared" si="29"/>
        <v>0.2</v>
      </c>
    </row>
    <row r="105" spans="1:5" x14ac:dyDescent="0.2">
      <c r="A105" s="145" t="s">
        <v>31</v>
      </c>
      <c r="B105" s="192">
        <v>12</v>
      </c>
      <c r="C105" s="192">
        <v>10</v>
      </c>
      <c r="D105" s="6">
        <f t="shared" si="28"/>
        <v>2</v>
      </c>
      <c r="E105" s="146">
        <f t="shared" si="29"/>
        <v>0.2</v>
      </c>
    </row>
    <row r="106" spans="1:5" x14ac:dyDescent="0.2">
      <c r="A106" s="315" t="s">
        <v>5</v>
      </c>
      <c r="B106" s="316">
        <f>(B89+B97)</f>
        <v>7399</v>
      </c>
      <c r="C106" s="316">
        <f>(C89+C97)</f>
        <v>7750</v>
      </c>
      <c r="D106" s="316">
        <f t="shared" si="28"/>
        <v>-351</v>
      </c>
      <c r="E106" s="317">
        <f t="shared" si="29"/>
        <v>-4.5290322580645158E-2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5588</v>
      </c>
      <c r="C109" s="6">
        <v>5697</v>
      </c>
      <c r="D109" s="6">
        <f>IF(ISERROR(B109-C109),"n/a",B109-C109)</f>
        <v>-109</v>
      </c>
      <c r="E109" s="158">
        <f>IF(ISERROR(D109/C109),"n/a",(D109/C109))</f>
        <v>-1.9132876952782166E-2</v>
      </c>
    </row>
    <row r="110" spans="1:5" x14ac:dyDescent="0.2">
      <c r="A110" s="159" t="s">
        <v>7</v>
      </c>
      <c r="B110" s="6">
        <v>1228</v>
      </c>
      <c r="C110" s="6">
        <v>1484</v>
      </c>
      <c r="D110" s="6">
        <f>IF(ISERROR(B110-C110),"n/a",B110-C110)</f>
        <v>-256</v>
      </c>
      <c r="E110" s="158">
        <f>IF(ISERROR(D110/C110),"n/a",(D110/C110))</f>
        <v>-0.1725067385444744</v>
      </c>
    </row>
    <row r="111" spans="1:5" x14ac:dyDescent="0.2">
      <c r="A111" s="160" t="s">
        <v>5</v>
      </c>
      <c r="B111" s="7">
        <f>SUM(B109:B110)</f>
        <v>6816</v>
      </c>
      <c r="C111" s="7">
        <f>SUM(C109:C110)</f>
        <v>7181</v>
      </c>
      <c r="D111" s="7">
        <f>IF(ISERROR(B111-C111),"n/a",B111-C111)</f>
        <v>-365</v>
      </c>
      <c r="E111" s="161">
        <f>IF(ISERROR(D111/C111),"n/a",(D111/C111))</f>
        <v>-5.0828575407324883E-2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5471</v>
      </c>
      <c r="C114" s="71">
        <f>(C115+C120+C118)</f>
        <v>5473</v>
      </c>
      <c r="D114" s="71">
        <f t="shared" ref="D114:D131" si="34">IF(ISERROR(B114-C114),"n/a",B114-C114)</f>
        <v>-2</v>
      </c>
      <c r="E114" s="142">
        <f t="shared" ref="E114:E131" si="35">IF(ISERROR(D114/C114),"n/a",(D114/C114))</f>
        <v>-3.6543029417138682E-4</v>
      </c>
    </row>
    <row r="115" spans="1:5" s="72" customFormat="1" x14ac:dyDescent="0.2">
      <c r="A115" s="143" t="s">
        <v>30</v>
      </c>
      <c r="B115" s="7">
        <f>B116</f>
        <v>5161</v>
      </c>
      <c r="C115" s="7">
        <f>C116</f>
        <v>5120</v>
      </c>
      <c r="D115" s="7">
        <f t="shared" si="34"/>
        <v>41</v>
      </c>
      <c r="E115" s="144">
        <f t="shared" si="35"/>
        <v>8.0078124999999993E-3</v>
      </c>
    </row>
    <row r="116" spans="1:5" s="72" customFormat="1" x14ac:dyDescent="0.2">
      <c r="A116" s="145" t="s">
        <v>31</v>
      </c>
      <c r="B116" s="261">
        <v>5161</v>
      </c>
      <c r="C116" s="261">
        <v>5120</v>
      </c>
      <c r="D116" s="261">
        <f t="shared" ref="D116" si="36">IF(ISERROR(B116-C116),"n/a",B116-C116)</f>
        <v>41</v>
      </c>
      <c r="E116" s="262">
        <f t="shared" ref="E116" si="37">IF(ISERROR(D116/C116),"n/a",(D116/C116))</f>
        <v>8.0078124999999993E-3</v>
      </c>
    </row>
    <row r="117" spans="1:5" s="72" customFormat="1" x14ac:dyDescent="0.2">
      <c r="A117" s="145" t="s">
        <v>22</v>
      </c>
      <c r="B117" s="261">
        <v>80</v>
      </c>
      <c r="C117" s="261">
        <v>0</v>
      </c>
      <c r="D117" s="261">
        <f t="shared" ref="D117" si="38">IF(ISERROR(B117-C117),"n/a",B117-C117)</f>
        <v>80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214</v>
      </c>
      <c r="C118" s="7">
        <f>C119</f>
        <v>257</v>
      </c>
      <c r="D118" s="7">
        <f>IF(ISERROR(B118-C118),"n/a",B118-C118)</f>
        <v>-43</v>
      </c>
      <c r="E118" s="144">
        <f>IF(ISERROR(D118/C118),"n/a",(D118/C118))</f>
        <v>-0.16731517509727625</v>
      </c>
    </row>
    <row r="119" spans="1:5" x14ac:dyDescent="0.2">
      <c r="A119" s="145" t="s">
        <v>31</v>
      </c>
      <c r="B119" s="6">
        <v>214</v>
      </c>
      <c r="C119" s="6">
        <v>257</v>
      </c>
      <c r="D119" s="6">
        <f>IF(ISERROR(B119-C119),"n/a",B119-C119)</f>
        <v>-43</v>
      </c>
      <c r="E119" s="146">
        <f>IF(ISERROR(D119/C119),"n/a",(D119/C119))</f>
        <v>-0.16731517509727625</v>
      </c>
    </row>
    <row r="120" spans="1:5" x14ac:dyDescent="0.2">
      <c r="A120" s="143" t="s">
        <v>32</v>
      </c>
      <c r="B120" s="7">
        <f>B121</f>
        <v>96</v>
      </c>
      <c r="C120" s="7">
        <f>C121</f>
        <v>96</v>
      </c>
      <c r="D120" s="7">
        <f t="shared" si="34"/>
        <v>0</v>
      </c>
      <c r="E120" s="144">
        <f t="shared" si="35"/>
        <v>0</v>
      </c>
    </row>
    <row r="121" spans="1:5" x14ac:dyDescent="0.2">
      <c r="A121" s="145" t="s">
        <v>31</v>
      </c>
      <c r="B121" s="6">
        <v>96</v>
      </c>
      <c r="C121" s="6">
        <v>96</v>
      </c>
      <c r="D121" s="6">
        <f t="shared" si="34"/>
        <v>0</v>
      </c>
      <c r="E121" s="146">
        <f t="shared" si="35"/>
        <v>0</v>
      </c>
    </row>
    <row r="122" spans="1:5" x14ac:dyDescent="0.2">
      <c r="A122" s="141" t="s">
        <v>7</v>
      </c>
      <c r="B122" s="71">
        <f>(B123+B129+B126)</f>
        <v>26</v>
      </c>
      <c r="C122" s="71">
        <f>(C123+C129+C126)</f>
        <v>1103</v>
      </c>
      <c r="D122" s="71">
        <f t="shared" si="34"/>
        <v>-1077</v>
      </c>
      <c r="E122" s="142">
        <f t="shared" si="35"/>
        <v>-0.97642792384406163</v>
      </c>
    </row>
    <row r="123" spans="1:5" x14ac:dyDescent="0.2">
      <c r="A123" s="143" t="s">
        <v>30</v>
      </c>
      <c r="B123" s="7">
        <f>SUM(B124:B125)</f>
        <v>2</v>
      </c>
      <c r="C123" s="7">
        <f>SUM(C124:C125)</f>
        <v>1030</v>
      </c>
      <c r="D123" s="7">
        <f t="shared" si="34"/>
        <v>-1028</v>
      </c>
      <c r="E123" s="146">
        <f t="shared" si="35"/>
        <v>-0.99805825242718449</v>
      </c>
    </row>
    <row r="124" spans="1:5" x14ac:dyDescent="0.2">
      <c r="A124" s="145" t="s">
        <v>31</v>
      </c>
      <c r="B124" s="261">
        <v>2</v>
      </c>
      <c r="C124" s="261">
        <v>1014</v>
      </c>
      <c r="D124" s="261">
        <f t="shared" ref="D124:D125" si="40">IF(ISERROR(B124-C124),"n/a",B124-C124)</f>
        <v>-1012</v>
      </c>
      <c r="E124" s="146">
        <f t="shared" ref="E124:E125" si="41">IF(ISERROR(D124/C124),"n/a",(D124/C124))</f>
        <v>-0.99802761341222879</v>
      </c>
    </row>
    <row r="125" spans="1:5" x14ac:dyDescent="0.2">
      <c r="A125" s="145" t="s">
        <v>22</v>
      </c>
      <c r="B125" s="261">
        <v>0</v>
      </c>
      <c r="C125" s="261">
        <v>16</v>
      </c>
      <c r="D125" s="261">
        <f t="shared" si="40"/>
        <v>-16</v>
      </c>
      <c r="E125" s="146">
        <f t="shared" si="41"/>
        <v>-1</v>
      </c>
    </row>
    <row r="126" spans="1:5" x14ac:dyDescent="0.2">
      <c r="A126" s="143" t="s">
        <v>29</v>
      </c>
      <c r="B126" s="7">
        <f>B127+B128</f>
        <v>24</v>
      </c>
      <c r="C126" s="7">
        <f>C127+C128</f>
        <v>72</v>
      </c>
      <c r="D126" s="7">
        <f>IF(ISERROR(B126-C126),"n/a",B126-C126)</f>
        <v>-48</v>
      </c>
      <c r="E126" s="144">
        <f>IF(ISERROR(D126/C126),"n/a",(D126/C126))</f>
        <v>-0.66666666666666663</v>
      </c>
    </row>
    <row r="127" spans="1:5" x14ac:dyDescent="0.2">
      <c r="A127" s="145" t="s">
        <v>31</v>
      </c>
      <c r="B127" s="6">
        <v>24</v>
      </c>
      <c r="C127" s="6">
        <v>72</v>
      </c>
      <c r="D127" s="6">
        <f>IF(ISERROR(B127-C127),"n/a",B127-C127)</f>
        <v>-48</v>
      </c>
      <c r="E127" s="146">
        <f>IF(ISERROR(D127/C127),"n/a",(D127/C127))</f>
        <v>-0.66666666666666663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0</v>
      </c>
      <c r="C129" s="7">
        <f>C130</f>
        <v>1</v>
      </c>
      <c r="D129" s="7">
        <f t="shared" si="34"/>
        <v>-1</v>
      </c>
      <c r="E129" s="144">
        <f t="shared" si="35"/>
        <v>-1</v>
      </c>
    </row>
    <row r="130" spans="1:5" x14ac:dyDescent="0.2">
      <c r="A130" s="145" t="s">
        <v>31</v>
      </c>
      <c r="B130" s="6">
        <v>0</v>
      </c>
      <c r="C130" s="6">
        <v>1</v>
      </c>
      <c r="D130" s="6">
        <f t="shared" si="34"/>
        <v>-1</v>
      </c>
      <c r="E130" s="146">
        <f t="shared" si="35"/>
        <v>-1</v>
      </c>
    </row>
    <row r="131" spans="1:5" x14ac:dyDescent="0.2">
      <c r="A131" s="147" t="s">
        <v>5</v>
      </c>
      <c r="B131" s="71">
        <f>(B114+B122)</f>
        <v>5497</v>
      </c>
      <c r="C131" s="71">
        <f>(C114+C122)</f>
        <v>6576</v>
      </c>
      <c r="D131" s="71">
        <f t="shared" si="34"/>
        <v>-1079</v>
      </c>
      <c r="E131" s="142">
        <f t="shared" si="35"/>
        <v>-0.16408150851581507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3307</v>
      </c>
      <c r="C134" s="71">
        <f>(C135+C140+C138)</f>
        <v>3042</v>
      </c>
      <c r="D134" s="71">
        <f t="shared" ref="D134:D151" si="44">IF(ISERROR(B134-C134),"n/a",B134-C134)</f>
        <v>265</v>
      </c>
      <c r="E134" s="142">
        <f t="shared" ref="E134:E151" si="45">IF(ISERROR(D134/C134),"n/a",(D134/C134))</f>
        <v>8.7113740959894811E-2</v>
      </c>
    </row>
    <row r="135" spans="1:5" ht="12.75" customHeight="1" x14ac:dyDescent="0.2">
      <c r="A135" s="143" t="s">
        <v>30</v>
      </c>
      <c r="B135" s="7">
        <f>B136</f>
        <v>3257</v>
      </c>
      <c r="C135" s="7">
        <f>C136</f>
        <v>2973</v>
      </c>
      <c r="D135" s="7">
        <f t="shared" si="44"/>
        <v>284</v>
      </c>
      <c r="E135" s="144">
        <f t="shared" si="45"/>
        <v>9.5526404305415411E-2</v>
      </c>
    </row>
    <row r="136" spans="1:5" ht="12.75" customHeight="1" x14ac:dyDescent="0.2">
      <c r="A136" s="145" t="s">
        <v>31</v>
      </c>
      <c r="B136" s="261">
        <v>3257</v>
      </c>
      <c r="C136" s="261">
        <v>2973</v>
      </c>
      <c r="D136" s="261">
        <f t="shared" ref="D136" si="46">IF(ISERROR(B136-C136),"n/a",B136-C136)</f>
        <v>284</v>
      </c>
      <c r="E136" s="262">
        <f t="shared" ref="E136" si="47">IF(ISERROR(D136/C136),"n/a",(D136/C136))</f>
        <v>9.5526404305415411E-2</v>
      </c>
    </row>
    <row r="137" spans="1:5" ht="12.75" customHeight="1" x14ac:dyDescent="0.2">
      <c r="A137" s="145" t="s">
        <v>22</v>
      </c>
      <c r="B137" s="261">
        <v>48</v>
      </c>
      <c r="C137" s="261">
        <v>0</v>
      </c>
      <c r="D137" s="261">
        <f t="shared" ref="D137" si="48">IF(ISERROR(B137-C137),"n/a",B137-C137)</f>
        <v>48</v>
      </c>
      <c r="E137" s="262" t="str">
        <f t="shared" ref="E137" si="49">IF(ISERROR(D137/C137),"n/a",(D137/C137))</f>
        <v>n/a</v>
      </c>
    </row>
    <row r="138" spans="1:5" ht="12.75" customHeight="1" x14ac:dyDescent="0.2">
      <c r="A138" s="143" t="s">
        <v>29</v>
      </c>
      <c r="B138" s="7">
        <f>B139</f>
        <v>40</v>
      </c>
      <c r="C138" s="7">
        <f>C139</f>
        <v>45</v>
      </c>
      <c r="D138" s="7">
        <f>IF(ISERROR(B138-C138),"n/a",B138-C138)</f>
        <v>-5</v>
      </c>
      <c r="E138" s="144">
        <f>IF(ISERROR(D138/C138),"n/a",(D138/C138))</f>
        <v>-0.1111111111111111</v>
      </c>
    </row>
    <row r="139" spans="1:5" ht="12.75" customHeight="1" x14ac:dyDescent="0.2">
      <c r="A139" s="145" t="s">
        <v>31</v>
      </c>
      <c r="B139" s="6">
        <v>40</v>
      </c>
      <c r="C139" s="6">
        <v>45</v>
      </c>
      <c r="D139" s="6">
        <f>IF(ISERROR(B139-C139),"n/a",B139-C139)</f>
        <v>-5</v>
      </c>
      <c r="E139" s="146">
        <f>IF(ISERROR(D139/C139),"n/a",(D139/C139))</f>
        <v>-0.1111111111111111</v>
      </c>
    </row>
    <row r="140" spans="1:5" ht="12.75" customHeight="1" x14ac:dyDescent="0.2">
      <c r="A140" s="143" t="s">
        <v>32</v>
      </c>
      <c r="B140" s="7">
        <f>B141</f>
        <v>10</v>
      </c>
      <c r="C140" s="7">
        <f>C141</f>
        <v>24</v>
      </c>
      <c r="D140" s="7">
        <f t="shared" si="44"/>
        <v>-14</v>
      </c>
      <c r="E140" s="144">
        <f t="shared" si="45"/>
        <v>-0.58333333333333337</v>
      </c>
    </row>
    <row r="141" spans="1:5" ht="12.75" customHeight="1" x14ac:dyDescent="0.2">
      <c r="A141" s="145" t="s">
        <v>31</v>
      </c>
      <c r="B141" s="6">
        <v>10</v>
      </c>
      <c r="C141" s="6">
        <v>24</v>
      </c>
      <c r="D141" s="6">
        <f t="shared" si="44"/>
        <v>-14</v>
      </c>
      <c r="E141" s="146">
        <f t="shared" si="45"/>
        <v>-0.58333333333333337</v>
      </c>
    </row>
    <row r="142" spans="1:5" ht="12.75" customHeight="1" x14ac:dyDescent="0.2">
      <c r="A142" s="141" t="s">
        <v>7</v>
      </c>
      <c r="B142" s="71">
        <f>(B143+B149+B146)</f>
        <v>24</v>
      </c>
      <c r="C142" s="71">
        <f>(C143+C149+C146)</f>
        <v>560</v>
      </c>
      <c r="D142" s="71">
        <f t="shared" si="44"/>
        <v>-536</v>
      </c>
      <c r="E142" s="142">
        <f t="shared" si="45"/>
        <v>-0.95714285714285718</v>
      </c>
    </row>
    <row r="143" spans="1:5" ht="12.75" customHeight="1" x14ac:dyDescent="0.2">
      <c r="A143" s="143" t="s">
        <v>30</v>
      </c>
      <c r="B143" s="7">
        <f>SUM(B144:B145)</f>
        <v>0</v>
      </c>
      <c r="C143" s="7">
        <f>SUM(C144:C145)</f>
        <v>537</v>
      </c>
      <c r="D143" s="7">
        <f t="shared" si="44"/>
        <v>-537</v>
      </c>
      <c r="E143" s="144">
        <f t="shared" si="45"/>
        <v>-1</v>
      </c>
    </row>
    <row r="144" spans="1:5" ht="12.75" customHeight="1" x14ac:dyDescent="0.2">
      <c r="A144" s="145" t="s">
        <v>31</v>
      </c>
      <c r="B144" s="261">
        <v>0</v>
      </c>
      <c r="C144" s="261">
        <v>530</v>
      </c>
      <c r="D144" s="261">
        <f t="shared" ref="D144:D145" si="50">IF(ISERROR(B144-C144),"n/a",B144-C144)</f>
        <v>-530</v>
      </c>
      <c r="E144" s="262">
        <f t="shared" ref="E144:E145" si="51">IF(ISERROR(D144/C144),"n/a",(D144/C144))</f>
        <v>-1</v>
      </c>
    </row>
    <row r="145" spans="1:5" ht="12.75" customHeight="1" x14ac:dyDescent="0.2">
      <c r="A145" s="145" t="s">
        <v>22</v>
      </c>
      <c r="B145" s="261">
        <v>0</v>
      </c>
      <c r="C145" s="261">
        <v>7</v>
      </c>
      <c r="D145" s="261">
        <f t="shared" si="50"/>
        <v>-7</v>
      </c>
      <c r="E145" s="262">
        <f t="shared" si="51"/>
        <v>-1</v>
      </c>
    </row>
    <row r="146" spans="1:5" ht="12.75" customHeight="1" x14ac:dyDescent="0.2">
      <c r="A146" s="143" t="s">
        <v>29</v>
      </c>
      <c r="B146" s="7">
        <f>SUM(B147:B148)</f>
        <v>24</v>
      </c>
      <c r="C146" s="7">
        <f>SUM(C147:C148)</f>
        <v>23</v>
      </c>
      <c r="D146" s="7">
        <f>IF(ISERROR(B146-C146),"n/a",B146-C146)</f>
        <v>1</v>
      </c>
      <c r="E146" s="144">
        <f>IF(ISERROR(D146/C146),"n/a",(D146/C146))</f>
        <v>4.3478260869565216E-2</v>
      </c>
    </row>
    <row r="147" spans="1:5" ht="12.75" customHeight="1" x14ac:dyDescent="0.2">
      <c r="A147" s="145" t="s">
        <v>31</v>
      </c>
      <c r="B147" s="6">
        <v>24</v>
      </c>
      <c r="C147" s="6">
        <v>23</v>
      </c>
      <c r="D147" s="6">
        <f>IF(ISERROR(B147-C147),"n/a",B147-C147)</f>
        <v>1</v>
      </c>
      <c r="E147" s="146">
        <f>IF(ISERROR(D147/C147),"n/a",(D147/C147))</f>
        <v>4.3478260869565216E-2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0</v>
      </c>
      <c r="C149" s="7">
        <f>C150</f>
        <v>0</v>
      </c>
      <c r="D149" s="7">
        <f t="shared" si="44"/>
        <v>0</v>
      </c>
      <c r="E149" s="144" t="str">
        <f t="shared" si="45"/>
        <v>n/a</v>
      </c>
    </row>
    <row r="150" spans="1:5" ht="12.75" customHeight="1" x14ac:dyDescent="0.2">
      <c r="A150" s="145" t="s">
        <v>31</v>
      </c>
      <c r="B150" s="6">
        <v>0</v>
      </c>
      <c r="C150" s="6">
        <v>0</v>
      </c>
      <c r="D150" s="6">
        <f t="shared" si="44"/>
        <v>0</v>
      </c>
      <c r="E150" s="146" t="str">
        <f t="shared" si="45"/>
        <v>n/a</v>
      </c>
    </row>
    <row r="151" spans="1:5" x14ac:dyDescent="0.2">
      <c r="A151" s="147" t="s">
        <v>5</v>
      </c>
      <c r="B151" s="71">
        <f>(B134+B142)</f>
        <v>3331</v>
      </c>
      <c r="C151" s="71">
        <f>(C134+C142)</f>
        <v>3602</v>
      </c>
      <c r="D151" s="71">
        <f t="shared" si="44"/>
        <v>-271</v>
      </c>
      <c r="E151" s="142">
        <f t="shared" si="45"/>
        <v>-7.5235980011104944E-2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84</v>
      </c>
    </row>
    <row r="158" spans="1:5" x14ac:dyDescent="0.2">
      <c r="A158" s="72" t="s">
        <v>79</v>
      </c>
    </row>
    <row r="159" spans="1:5" x14ac:dyDescent="0.2">
      <c r="A159" s="72" t="s">
        <v>80</v>
      </c>
    </row>
    <row r="160" spans="1:5" x14ac:dyDescent="0.2">
      <c r="A160" s="72" t="s">
        <v>81</v>
      </c>
    </row>
    <row r="161" spans="1:1" x14ac:dyDescent="0.2">
      <c r="A161" s="72" t="s">
        <v>82</v>
      </c>
    </row>
    <row r="162" spans="1:1" x14ac:dyDescent="0.2">
      <c r="A162" s="72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1,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1904</v>
      </c>
      <c r="D10" s="318">
        <f t="shared" si="0"/>
        <v>1295</v>
      </c>
      <c r="E10" s="318">
        <f t="shared" si="0"/>
        <v>1002</v>
      </c>
      <c r="F10" s="318">
        <f t="shared" si="0"/>
        <v>241</v>
      </c>
      <c r="G10" s="318">
        <f t="shared" si="0"/>
        <v>206</v>
      </c>
      <c r="H10" s="318">
        <f t="shared" si="0"/>
        <v>205</v>
      </c>
      <c r="I10" s="318">
        <f t="shared" si="0"/>
        <v>183</v>
      </c>
      <c r="J10" s="318">
        <f t="shared" si="0"/>
        <v>181</v>
      </c>
      <c r="K10" s="318">
        <f t="shared" si="0"/>
        <v>151</v>
      </c>
      <c r="L10" s="318">
        <f t="shared" si="0"/>
        <v>121</v>
      </c>
      <c r="M10" s="318">
        <f t="shared" si="0"/>
        <v>102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1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19069</v>
      </c>
      <c r="C12" s="318">
        <f t="shared" si="1"/>
        <v>16979</v>
      </c>
      <c r="D12" s="318">
        <f t="shared" si="1"/>
        <v>14990</v>
      </c>
      <c r="E12" s="318">
        <f t="shared" si="1"/>
        <v>13317</v>
      </c>
      <c r="F12" s="318">
        <f t="shared" si="1"/>
        <v>2594</v>
      </c>
      <c r="G12" s="318">
        <f t="shared" si="1"/>
        <v>2737</v>
      </c>
      <c r="H12" s="318">
        <f t="shared" si="1"/>
        <v>2070</v>
      </c>
      <c r="I12" s="318">
        <f t="shared" si="1"/>
        <v>2348</v>
      </c>
      <c r="J12" s="318">
        <f t="shared" si="1"/>
        <v>1943</v>
      </c>
      <c r="K12" s="318">
        <f t="shared" si="1"/>
        <v>2212</v>
      </c>
      <c r="L12" s="318">
        <f t="shared" si="1"/>
        <v>1004</v>
      </c>
      <c r="M12" s="318">
        <f t="shared" si="1"/>
        <v>1060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10</v>
      </c>
      <c r="L13" s="318">
        <f t="shared" si="1"/>
        <v>5</v>
      </c>
      <c r="M13" s="318">
        <f t="shared" si="1"/>
        <v>5</v>
      </c>
    </row>
    <row r="14" spans="1:16" x14ac:dyDescent="0.25">
      <c r="A14" s="314" t="s">
        <v>51</v>
      </c>
      <c r="B14" s="318">
        <f t="shared" si="1"/>
        <v>22766</v>
      </c>
      <c r="C14" s="318">
        <f t="shared" si="1"/>
        <v>20710</v>
      </c>
      <c r="D14" s="318">
        <f t="shared" si="1"/>
        <v>14778</v>
      </c>
      <c r="E14" s="318">
        <f t="shared" si="1"/>
        <v>12292</v>
      </c>
      <c r="F14" s="318">
        <f t="shared" si="1"/>
        <v>2784</v>
      </c>
      <c r="G14" s="318">
        <f t="shared" si="1"/>
        <v>2392</v>
      </c>
      <c r="H14" s="318">
        <f t="shared" si="1"/>
        <v>2478</v>
      </c>
      <c r="I14" s="318">
        <f t="shared" si="1"/>
        <v>2166</v>
      </c>
      <c r="J14" s="318">
        <f t="shared" si="1"/>
        <v>2340</v>
      </c>
      <c r="K14" s="318">
        <f t="shared" si="1"/>
        <v>1992</v>
      </c>
      <c r="L14" s="318">
        <f t="shared" si="1"/>
        <v>1743</v>
      </c>
      <c r="M14" s="318">
        <f t="shared" si="1"/>
        <v>1407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2554</v>
      </c>
      <c r="E15" s="318">
        <f t="shared" si="1"/>
        <v>1753</v>
      </c>
      <c r="F15" s="318">
        <f t="shared" si="1"/>
        <v>325</v>
      </c>
      <c r="G15" s="318">
        <f t="shared" si="1"/>
        <v>326</v>
      </c>
      <c r="H15" s="318">
        <f t="shared" si="1"/>
        <v>268</v>
      </c>
      <c r="I15" s="318">
        <f t="shared" si="1"/>
        <v>287</v>
      </c>
      <c r="J15" s="318">
        <f t="shared" si="1"/>
        <v>252</v>
      </c>
      <c r="K15" s="318">
        <f t="shared" si="1"/>
        <v>272</v>
      </c>
      <c r="L15" s="318">
        <f t="shared" si="1"/>
        <v>138</v>
      </c>
      <c r="M15" s="318">
        <f t="shared" si="1"/>
        <v>139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461</v>
      </c>
      <c r="G16" s="318">
        <f t="shared" si="1"/>
        <v>508</v>
      </c>
      <c r="H16" s="318">
        <f t="shared" si="1"/>
        <v>332</v>
      </c>
      <c r="I16" s="318">
        <f t="shared" si="1"/>
        <v>436</v>
      </c>
      <c r="J16" s="318">
        <f t="shared" si="1"/>
        <v>214</v>
      </c>
      <c r="K16" s="318">
        <f t="shared" si="1"/>
        <v>258</v>
      </c>
      <c r="L16" s="318">
        <f t="shared" si="1"/>
        <v>40</v>
      </c>
      <c r="M16" s="318">
        <f t="shared" si="1"/>
        <v>46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96</v>
      </c>
      <c r="I17" s="318">
        <f t="shared" si="1"/>
        <v>87</v>
      </c>
      <c r="J17" s="318">
        <f t="shared" si="1"/>
        <v>90</v>
      </c>
      <c r="K17" s="318">
        <f t="shared" si="1"/>
        <v>80</v>
      </c>
      <c r="L17" s="318">
        <f t="shared" si="1"/>
        <v>36</v>
      </c>
      <c r="M17" s="318">
        <f t="shared" si="1"/>
        <v>37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5863</v>
      </c>
      <c r="D18" s="318">
        <f t="shared" si="1"/>
        <v>6448</v>
      </c>
      <c r="E18" s="318">
        <f t="shared" si="1"/>
        <v>4258</v>
      </c>
      <c r="F18" s="318">
        <f t="shared" si="1"/>
        <v>640</v>
      </c>
      <c r="G18" s="318">
        <f t="shared" si="1"/>
        <v>640</v>
      </c>
      <c r="H18" s="318">
        <f t="shared" si="1"/>
        <v>517</v>
      </c>
      <c r="I18" s="318">
        <f t="shared" si="1"/>
        <v>540</v>
      </c>
      <c r="J18" s="318">
        <f t="shared" si="1"/>
        <v>480</v>
      </c>
      <c r="K18" s="318">
        <f t="shared" si="1"/>
        <v>491</v>
      </c>
      <c r="L18" s="318">
        <f t="shared" si="1"/>
        <v>241</v>
      </c>
      <c r="M18" s="318">
        <f t="shared" si="1"/>
        <v>244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45948</v>
      </c>
      <c r="E19" s="336">
        <f t="shared" si="2"/>
        <v>37922</v>
      </c>
      <c r="F19" s="336">
        <f t="shared" si="2"/>
        <v>7177</v>
      </c>
      <c r="G19" s="336">
        <f t="shared" si="2"/>
        <v>6926</v>
      </c>
      <c r="H19" s="336">
        <f t="shared" si="2"/>
        <v>5976</v>
      </c>
      <c r="I19" s="336">
        <f t="shared" si="2"/>
        <v>6058</v>
      </c>
      <c r="J19" s="336">
        <f t="shared" si="2"/>
        <v>5510</v>
      </c>
      <c r="K19" s="336">
        <f t="shared" si="2"/>
        <v>5466</v>
      </c>
      <c r="L19" s="336">
        <f t="shared" si="2"/>
        <v>3329</v>
      </c>
      <c r="M19" s="337">
        <f t="shared" si="2"/>
        <v>3040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63</v>
      </c>
      <c r="I24" s="318">
        <f t="shared" si="3"/>
        <v>84</v>
      </c>
      <c r="J24" s="318">
        <f t="shared" si="3"/>
        <v>0</v>
      </c>
      <c r="K24" s="318">
        <f t="shared" si="3"/>
        <v>52</v>
      </c>
      <c r="L24" s="318">
        <f t="shared" si="3"/>
        <v>0</v>
      </c>
      <c r="M24" s="318">
        <f t="shared" si="3"/>
        <v>35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4</v>
      </c>
      <c r="L25" s="318">
        <f t="shared" si="4"/>
        <v>0</v>
      </c>
      <c r="M25" s="318">
        <f t="shared" si="4"/>
        <v>3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3460</v>
      </c>
      <c r="D26" s="318">
        <f t="shared" si="5"/>
        <v>1935</v>
      </c>
      <c r="E26" s="318">
        <f t="shared" si="5"/>
        <v>2226</v>
      </c>
      <c r="F26" s="318">
        <f t="shared" si="5"/>
        <v>346</v>
      </c>
      <c r="G26" s="318">
        <f t="shared" si="5"/>
        <v>449</v>
      </c>
      <c r="H26" s="318">
        <f t="shared" si="5"/>
        <v>289</v>
      </c>
      <c r="I26" s="318">
        <f t="shared" si="5"/>
        <v>369</v>
      </c>
      <c r="J26" s="318">
        <f t="shared" si="5"/>
        <v>1</v>
      </c>
      <c r="K26" s="318">
        <f t="shared" si="5"/>
        <v>237</v>
      </c>
      <c r="L26" s="318">
        <f t="shared" si="5"/>
        <v>0</v>
      </c>
      <c r="M26" s="318">
        <f t="shared" si="5"/>
        <v>116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2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660</v>
      </c>
      <c r="I28" s="318">
        <f t="shared" si="7"/>
        <v>700</v>
      </c>
      <c r="J28" s="318">
        <f t="shared" si="7"/>
        <v>0</v>
      </c>
      <c r="K28" s="318">
        <f t="shared" si="7"/>
        <v>491</v>
      </c>
      <c r="L28" s="318">
        <f t="shared" si="7"/>
        <v>0</v>
      </c>
      <c r="M28" s="318">
        <f t="shared" si="7"/>
        <v>253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62</v>
      </c>
      <c r="I29" s="318">
        <f t="shared" si="8"/>
        <v>80</v>
      </c>
      <c r="J29" s="318">
        <f t="shared" si="8"/>
        <v>1</v>
      </c>
      <c r="K29" s="318">
        <f t="shared" si="8"/>
        <v>51</v>
      </c>
      <c r="L29" s="318">
        <f t="shared" si="8"/>
        <v>0</v>
      </c>
      <c r="M29" s="318">
        <f t="shared" si="8"/>
        <v>26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1111</v>
      </c>
      <c r="D30" s="318">
        <f t="shared" si="9"/>
        <v>543</v>
      </c>
      <c r="E30" s="318">
        <f t="shared" si="9"/>
        <v>765</v>
      </c>
      <c r="F30" s="318">
        <f t="shared" si="9"/>
        <v>99</v>
      </c>
      <c r="G30" s="318">
        <f t="shared" si="9"/>
        <v>191</v>
      </c>
      <c r="H30" s="318">
        <f t="shared" si="9"/>
        <v>86</v>
      </c>
      <c r="I30" s="318">
        <f t="shared" si="9"/>
        <v>159</v>
      </c>
      <c r="J30" s="318">
        <f t="shared" si="9"/>
        <v>24</v>
      </c>
      <c r="K30" s="318">
        <f t="shared" si="9"/>
        <v>72</v>
      </c>
      <c r="L30" s="318">
        <f t="shared" si="9"/>
        <v>24</v>
      </c>
      <c r="M30" s="318">
        <f t="shared" si="9"/>
        <v>22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0</v>
      </c>
      <c r="K31" s="318">
        <f t="shared" si="10"/>
        <v>10</v>
      </c>
      <c r="L31" s="318">
        <f t="shared" si="10"/>
        <v>0</v>
      </c>
      <c r="M31" s="318">
        <f t="shared" si="10"/>
        <v>5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274</v>
      </c>
      <c r="G32" s="318">
        <f t="shared" si="11"/>
        <v>321</v>
      </c>
      <c r="H32" s="318">
        <f t="shared" si="11"/>
        <v>248</v>
      </c>
      <c r="I32" s="318">
        <f t="shared" si="11"/>
        <v>278</v>
      </c>
      <c r="J32" s="318">
        <f t="shared" si="11"/>
        <v>0</v>
      </c>
      <c r="K32" s="318">
        <f t="shared" si="11"/>
        <v>186</v>
      </c>
      <c r="L32" s="318">
        <f t="shared" si="11"/>
        <v>0</v>
      </c>
      <c r="M32" s="318">
        <f t="shared" si="11"/>
        <v>100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1637</v>
      </c>
      <c r="G33" s="336">
        <f t="shared" si="12"/>
        <v>1991</v>
      </c>
      <c r="H33" s="336">
        <f t="shared" si="12"/>
        <v>1432</v>
      </c>
      <c r="I33" s="336">
        <f t="shared" si="12"/>
        <v>1692</v>
      </c>
      <c r="J33" s="336">
        <f t="shared" si="12"/>
        <v>26</v>
      </c>
      <c r="K33" s="336">
        <f t="shared" si="12"/>
        <v>1103</v>
      </c>
      <c r="L33" s="336">
        <f t="shared" si="12"/>
        <v>24</v>
      </c>
      <c r="M33" s="337">
        <f t="shared" si="12"/>
        <v>560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52939</v>
      </c>
      <c r="E35" s="334">
        <f t="shared" si="13"/>
        <v>45977</v>
      </c>
      <c r="F35" s="334">
        <f t="shared" si="13"/>
        <v>8814</v>
      </c>
      <c r="G35" s="334">
        <f t="shared" si="13"/>
        <v>8917</v>
      </c>
      <c r="H35" s="334">
        <f t="shared" si="13"/>
        <v>7408</v>
      </c>
      <c r="I35" s="334">
        <f t="shared" si="13"/>
        <v>7750</v>
      </c>
      <c r="J35" s="334">
        <f t="shared" si="13"/>
        <v>5536</v>
      </c>
      <c r="K35" s="334">
        <f t="shared" si="13"/>
        <v>6569</v>
      </c>
      <c r="L35" s="334">
        <f t="shared" si="13"/>
        <v>3353</v>
      </c>
      <c r="M35" s="334">
        <f t="shared" si="13"/>
        <v>3600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21</v>
      </c>
      <c r="I43" s="318">
        <v>25</v>
      </c>
      <c r="J43" s="318">
        <v>19</v>
      </c>
      <c r="K43" s="318">
        <v>18</v>
      </c>
      <c r="L43" s="318">
        <v>14</v>
      </c>
      <c r="M43" s="318">
        <v>12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6223</v>
      </c>
      <c r="C45" s="318">
        <v>5456</v>
      </c>
      <c r="D45" s="318">
        <v>3544</v>
      </c>
      <c r="E45" s="318">
        <v>3291</v>
      </c>
      <c r="F45" s="318">
        <v>415</v>
      </c>
      <c r="G45" s="318">
        <v>513</v>
      </c>
      <c r="H45" s="318">
        <v>340</v>
      </c>
      <c r="I45" s="318">
        <v>450</v>
      </c>
      <c r="J45" s="318">
        <v>331</v>
      </c>
      <c r="K45" s="318">
        <v>429</v>
      </c>
      <c r="L45" s="318">
        <v>156</v>
      </c>
      <c r="M45" s="318">
        <v>194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1514</v>
      </c>
      <c r="F47" s="318">
        <v>319</v>
      </c>
      <c r="G47" s="318">
        <v>329</v>
      </c>
      <c r="H47" s="318">
        <v>287</v>
      </c>
      <c r="I47" s="318">
        <v>296</v>
      </c>
      <c r="J47" s="318">
        <v>274</v>
      </c>
      <c r="K47" s="318">
        <v>277</v>
      </c>
      <c r="L47" s="318">
        <v>206</v>
      </c>
      <c r="M47" s="318">
        <v>202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39</v>
      </c>
      <c r="I48" s="318">
        <v>49</v>
      </c>
      <c r="J48" s="318">
        <v>38</v>
      </c>
      <c r="K48" s="318">
        <v>46</v>
      </c>
      <c r="L48" s="318">
        <v>20</v>
      </c>
      <c r="M48" s="318">
        <v>22</v>
      </c>
    </row>
    <row r="49" spans="1:15" x14ac:dyDescent="0.25">
      <c r="A49" s="314" t="s">
        <v>49</v>
      </c>
      <c r="B49" s="318">
        <v>1325</v>
      </c>
      <c r="C49" s="318">
        <v>1221</v>
      </c>
      <c r="D49" s="318">
        <v>1055</v>
      </c>
      <c r="E49" s="318">
        <v>950</v>
      </c>
      <c r="F49" s="318">
        <v>140</v>
      </c>
      <c r="G49" s="318">
        <v>142</v>
      </c>
      <c r="H49" s="318">
        <v>93</v>
      </c>
      <c r="I49" s="318">
        <v>120</v>
      </c>
      <c r="J49" s="318">
        <v>67</v>
      </c>
      <c r="K49" s="318">
        <v>71</v>
      </c>
      <c r="L49" s="318">
        <v>12</v>
      </c>
      <c r="M49" s="318">
        <v>12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21</v>
      </c>
      <c r="I50" s="318">
        <v>22</v>
      </c>
      <c r="J50" s="318">
        <v>19</v>
      </c>
      <c r="K50" s="318">
        <v>21</v>
      </c>
      <c r="L50" s="318">
        <v>8</v>
      </c>
      <c r="M50" s="318">
        <v>11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68</v>
      </c>
      <c r="I51" s="318">
        <v>88</v>
      </c>
      <c r="J51" s="318">
        <v>63</v>
      </c>
      <c r="K51" s="318">
        <v>79</v>
      </c>
      <c r="L51" s="318">
        <v>31</v>
      </c>
      <c r="M51" s="318">
        <v>41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8091</v>
      </c>
      <c r="E52" s="321">
        <f t="shared" si="14"/>
        <v>7212</v>
      </c>
      <c r="F52" s="321">
        <f t="shared" si="14"/>
        <v>1054</v>
      </c>
      <c r="G52" s="321">
        <f t="shared" si="14"/>
        <v>1195</v>
      </c>
      <c r="H52" s="321">
        <f t="shared" si="14"/>
        <v>870</v>
      </c>
      <c r="I52" s="321">
        <f t="shared" si="14"/>
        <v>1051</v>
      </c>
      <c r="J52" s="321">
        <f t="shared" si="14"/>
        <v>812</v>
      </c>
      <c r="K52" s="321">
        <f t="shared" si="14"/>
        <v>942</v>
      </c>
      <c r="L52" s="321">
        <f t="shared" si="14"/>
        <v>448</v>
      </c>
      <c r="M52" s="321">
        <f t="shared" si="14"/>
        <v>494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0</v>
      </c>
      <c r="K57" s="318">
        <v>6</v>
      </c>
      <c r="L57" s="318">
        <v>0</v>
      </c>
      <c r="M57" s="318">
        <v>3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47</v>
      </c>
      <c r="I59" s="318">
        <v>66</v>
      </c>
      <c r="J59" s="318">
        <v>0</v>
      </c>
      <c r="K59" s="318">
        <v>48</v>
      </c>
      <c r="L59" s="318">
        <v>0</v>
      </c>
      <c r="M59" s="318">
        <v>26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51</v>
      </c>
      <c r="I61" s="318">
        <v>67</v>
      </c>
      <c r="J61" s="318">
        <v>0</v>
      </c>
      <c r="K61" s="318">
        <v>52</v>
      </c>
      <c r="L61" s="318">
        <v>0</v>
      </c>
      <c r="M61" s="318">
        <v>29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13</v>
      </c>
      <c r="J62" s="318">
        <v>0</v>
      </c>
      <c r="K62" s="318">
        <v>9</v>
      </c>
      <c r="L62" s="318">
        <v>0</v>
      </c>
      <c r="M62" s="318">
        <v>6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13</v>
      </c>
      <c r="K63" s="318">
        <v>14</v>
      </c>
      <c r="L63" s="318">
        <v>13</v>
      </c>
      <c r="M63" s="318">
        <v>6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0</v>
      </c>
      <c r="K64" s="318">
        <v>4</v>
      </c>
      <c r="L64" s="318">
        <v>0</v>
      </c>
      <c r="M64" s="318">
        <v>2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44</v>
      </c>
      <c r="J65" s="318">
        <v>0</v>
      </c>
      <c r="K65" s="318">
        <v>27</v>
      </c>
      <c r="L65" s="318">
        <v>0</v>
      </c>
      <c r="M65" s="318">
        <v>15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162</v>
      </c>
      <c r="I66" s="330">
        <f t="shared" si="15"/>
        <v>221</v>
      </c>
      <c r="J66" s="330">
        <f t="shared" si="15"/>
        <v>13</v>
      </c>
      <c r="K66" s="330">
        <f t="shared" si="15"/>
        <v>160</v>
      </c>
      <c r="L66" s="330">
        <f t="shared" si="15"/>
        <v>13</v>
      </c>
      <c r="M66" s="330">
        <f t="shared" si="15"/>
        <v>87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9007</v>
      </c>
      <c r="E67" s="332">
        <f t="shared" si="16"/>
        <v>8366</v>
      </c>
      <c r="F67" s="332">
        <f t="shared" si="16"/>
        <v>1236</v>
      </c>
      <c r="G67" s="332">
        <f t="shared" si="16"/>
        <v>1451</v>
      </c>
      <c r="H67" s="332">
        <f t="shared" si="16"/>
        <v>1032</v>
      </c>
      <c r="I67" s="332">
        <f t="shared" si="16"/>
        <v>1272</v>
      </c>
      <c r="J67" s="332">
        <f t="shared" si="16"/>
        <v>825</v>
      </c>
      <c r="K67" s="332">
        <f t="shared" si="16"/>
        <v>1102</v>
      </c>
      <c r="L67" s="332">
        <f t="shared" si="16"/>
        <v>461</v>
      </c>
      <c r="M67" s="333">
        <f t="shared" si="16"/>
        <v>581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724</v>
      </c>
      <c r="E74" s="318">
        <v>566</v>
      </c>
      <c r="F74" s="318">
        <v>142</v>
      </c>
      <c r="G74" s="318">
        <v>117</v>
      </c>
      <c r="H74" s="318">
        <v>122</v>
      </c>
      <c r="I74" s="318">
        <v>102</v>
      </c>
      <c r="J74" s="318">
        <v>108</v>
      </c>
      <c r="K74" s="318">
        <v>84</v>
      </c>
      <c r="L74" s="318">
        <v>75</v>
      </c>
      <c r="M74" s="318">
        <v>54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6022</v>
      </c>
      <c r="E76" s="318">
        <v>5329</v>
      </c>
      <c r="F76" s="318">
        <v>1210</v>
      </c>
      <c r="G76" s="318">
        <v>1190</v>
      </c>
      <c r="H76" s="318">
        <v>977</v>
      </c>
      <c r="I76" s="318">
        <v>1021</v>
      </c>
      <c r="J76" s="318">
        <v>915</v>
      </c>
      <c r="K76" s="318">
        <v>955</v>
      </c>
      <c r="L76" s="318">
        <v>497</v>
      </c>
      <c r="M76" s="318">
        <v>475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3</v>
      </c>
      <c r="M77" s="318">
        <v>4</v>
      </c>
    </row>
    <row r="78" spans="1:13" x14ac:dyDescent="0.25">
      <c r="A78" s="313" t="s">
        <v>51</v>
      </c>
      <c r="B78" s="318">
        <v>11158</v>
      </c>
      <c r="C78" s="318">
        <v>10942</v>
      </c>
      <c r="D78" s="318">
        <v>8233</v>
      </c>
      <c r="E78" s="318">
        <v>6707</v>
      </c>
      <c r="F78" s="318">
        <v>1614</v>
      </c>
      <c r="G78" s="318">
        <v>1240</v>
      </c>
      <c r="H78" s="318">
        <v>1431</v>
      </c>
      <c r="I78" s="318">
        <v>1115</v>
      </c>
      <c r="J78" s="318">
        <v>1359</v>
      </c>
      <c r="K78" s="318">
        <v>1022</v>
      </c>
      <c r="L78" s="318">
        <v>1023</v>
      </c>
      <c r="M78" s="318">
        <v>712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1310</v>
      </c>
      <c r="E79" s="318">
        <v>856</v>
      </c>
      <c r="F79" s="318">
        <v>171</v>
      </c>
      <c r="G79" s="318">
        <v>165</v>
      </c>
      <c r="H79" s="318">
        <v>142</v>
      </c>
      <c r="I79" s="318">
        <v>147</v>
      </c>
      <c r="J79" s="318">
        <v>129</v>
      </c>
      <c r="K79" s="318">
        <v>139</v>
      </c>
      <c r="L79" s="318">
        <v>71</v>
      </c>
      <c r="M79" s="318">
        <v>78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2526</v>
      </c>
      <c r="E80" s="318">
        <v>2490</v>
      </c>
      <c r="F80" s="318">
        <v>237</v>
      </c>
      <c r="G80" s="318">
        <v>273</v>
      </c>
      <c r="H80" s="318">
        <v>180</v>
      </c>
      <c r="I80" s="318">
        <v>239</v>
      </c>
      <c r="J80" s="318">
        <v>106</v>
      </c>
      <c r="K80" s="318">
        <v>142</v>
      </c>
      <c r="L80" s="318">
        <v>21</v>
      </c>
      <c r="M80" s="318">
        <v>27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303</v>
      </c>
      <c r="F81" s="318">
        <v>53</v>
      </c>
      <c r="G81" s="318">
        <v>44</v>
      </c>
      <c r="H81" s="318">
        <v>45</v>
      </c>
      <c r="I81" s="318">
        <v>38</v>
      </c>
      <c r="J81" s="318">
        <v>42</v>
      </c>
      <c r="K81" s="318">
        <v>35</v>
      </c>
      <c r="L81" s="318">
        <v>17</v>
      </c>
      <c r="M81" s="318">
        <v>15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3443</v>
      </c>
      <c r="E82" s="318">
        <v>2073</v>
      </c>
      <c r="F82" s="318">
        <v>290</v>
      </c>
      <c r="G82" s="318">
        <v>283</v>
      </c>
      <c r="H82" s="318">
        <v>230</v>
      </c>
      <c r="I82" s="318">
        <v>239</v>
      </c>
      <c r="J82" s="318">
        <v>208</v>
      </c>
      <c r="K82" s="318">
        <v>219</v>
      </c>
      <c r="L82" s="318">
        <v>106</v>
      </c>
      <c r="M82" s="318">
        <v>105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22743</v>
      </c>
      <c r="E83" s="321">
        <f t="shared" si="17"/>
        <v>18373</v>
      </c>
      <c r="F83" s="321">
        <f t="shared" si="17"/>
        <v>3722</v>
      </c>
      <c r="G83" s="321">
        <f t="shared" si="17"/>
        <v>3321</v>
      </c>
      <c r="H83" s="321">
        <f t="shared" si="17"/>
        <v>3132</v>
      </c>
      <c r="I83" s="321">
        <f t="shared" si="17"/>
        <v>2909</v>
      </c>
      <c r="J83" s="321">
        <f t="shared" si="17"/>
        <v>2872</v>
      </c>
      <c r="K83" s="321">
        <f t="shared" si="17"/>
        <v>2604</v>
      </c>
      <c r="L83" s="321">
        <f t="shared" si="17"/>
        <v>1813</v>
      </c>
      <c r="M83" s="321">
        <f t="shared" si="17"/>
        <v>1470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151</v>
      </c>
      <c r="E88" s="318">
        <v>183</v>
      </c>
      <c r="F88" s="318">
        <v>50</v>
      </c>
      <c r="G88" s="318">
        <v>64</v>
      </c>
      <c r="H88" s="318">
        <v>39</v>
      </c>
      <c r="I88" s="318">
        <v>56</v>
      </c>
      <c r="J88" s="318">
        <v>0</v>
      </c>
      <c r="K88" s="318">
        <v>30</v>
      </c>
      <c r="L88" s="318">
        <v>0</v>
      </c>
      <c r="M88" s="318">
        <v>20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4</v>
      </c>
      <c r="L89" s="318">
        <v>0</v>
      </c>
      <c r="M89" s="318">
        <v>3</v>
      </c>
      <c r="O89" s="324"/>
    </row>
    <row r="90" spans="1:15" x14ac:dyDescent="0.25">
      <c r="A90" s="313" t="s">
        <v>42</v>
      </c>
      <c r="B90" s="318">
        <v>1026</v>
      </c>
      <c r="C90" s="318">
        <v>1115</v>
      </c>
      <c r="D90" s="318">
        <v>802</v>
      </c>
      <c r="E90" s="318">
        <v>970</v>
      </c>
      <c r="F90" s="318">
        <v>116</v>
      </c>
      <c r="G90" s="318">
        <v>182</v>
      </c>
      <c r="H90" s="318">
        <v>101</v>
      </c>
      <c r="I90" s="318">
        <v>152</v>
      </c>
      <c r="J90" s="318">
        <v>1</v>
      </c>
      <c r="K90" s="318">
        <v>84</v>
      </c>
      <c r="L90" s="318">
        <v>0</v>
      </c>
      <c r="M90" s="318">
        <v>41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2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1408</v>
      </c>
      <c r="E92" s="318">
        <v>1619</v>
      </c>
      <c r="F92" s="318">
        <v>363</v>
      </c>
      <c r="G92" s="318">
        <v>434</v>
      </c>
      <c r="H92" s="318">
        <v>326</v>
      </c>
      <c r="I92" s="318">
        <v>361</v>
      </c>
      <c r="J92" s="318">
        <v>0</v>
      </c>
      <c r="K92" s="318">
        <v>237</v>
      </c>
      <c r="L92" s="318">
        <v>0</v>
      </c>
      <c r="M92" s="318">
        <v>132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40</v>
      </c>
      <c r="J93" s="318">
        <v>0</v>
      </c>
      <c r="K93" s="318">
        <v>23</v>
      </c>
      <c r="L93" s="318">
        <v>0</v>
      </c>
      <c r="M93" s="318">
        <v>12</v>
      </c>
    </row>
    <row r="94" spans="1:15" x14ac:dyDescent="0.25">
      <c r="A94" s="313" t="s">
        <v>49</v>
      </c>
      <c r="B94" s="318">
        <v>417</v>
      </c>
      <c r="C94" s="318">
        <v>585</v>
      </c>
      <c r="D94" s="318">
        <v>349</v>
      </c>
      <c r="E94" s="318">
        <v>519</v>
      </c>
      <c r="F94" s="318">
        <v>56</v>
      </c>
      <c r="G94" s="318">
        <v>127</v>
      </c>
      <c r="H94" s="318">
        <v>47</v>
      </c>
      <c r="I94" s="318">
        <v>103</v>
      </c>
      <c r="J94" s="318">
        <v>7</v>
      </c>
      <c r="K94" s="318">
        <v>44</v>
      </c>
      <c r="L94" s="318">
        <v>7</v>
      </c>
      <c r="M94" s="318">
        <v>14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0</v>
      </c>
      <c r="K95" s="318">
        <v>5</v>
      </c>
      <c r="L95" s="318">
        <v>0</v>
      </c>
      <c r="M95" s="318">
        <v>2</v>
      </c>
    </row>
    <row r="96" spans="1:15" ht="15.75" thickBot="1" x14ac:dyDescent="0.3">
      <c r="A96" s="322" t="s">
        <v>47</v>
      </c>
      <c r="B96" s="318">
        <v>1035</v>
      </c>
      <c r="C96" s="318">
        <v>1063</v>
      </c>
      <c r="D96" s="318">
        <v>749</v>
      </c>
      <c r="E96" s="318">
        <v>814</v>
      </c>
      <c r="F96" s="318">
        <v>131</v>
      </c>
      <c r="G96" s="318">
        <v>155</v>
      </c>
      <c r="H96" s="318">
        <v>120</v>
      </c>
      <c r="I96" s="318">
        <v>134</v>
      </c>
      <c r="J96" s="318">
        <v>0</v>
      </c>
      <c r="K96" s="318">
        <v>81</v>
      </c>
      <c r="L96" s="318">
        <v>0</v>
      </c>
      <c r="M96" s="318">
        <v>45</v>
      </c>
    </row>
    <row r="97" spans="1:13" ht="16.5" thickTop="1" thickBot="1" x14ac:dyDescent="0.3">
      <c r="A97" s="323" t="s">
        <v>5</v>
      </c>
      <c r="B97" s="321">
        <f>SUM(B88:B96)</f>
        <v>5223</v>
      </c>
      <c r="C97" s="321">
        <f t="shared" ref="C97:M97" si="18">SUM(C88:C96)</f>
        <v>5713</v>
      </c>
      <c r="D97" s="321">
        <f t="shared" si="18"/>
        <v>3723</v>
      </c>
      <c r="E97" s="321">
        <f t="shared" si="18"/>
        <v>4421</v>
      </c>
      <c r="F97" s="321">
        <f t="shared" si="18"/>
        <v>775</v>
      </c>
      <c r="G97" s="321">
        <f t="shared" si="18"/>
        <v>1024</v>
      </c>
      <c r="H97" s="321">
        <f t="shared" si="18"/>
        <v>679</v>
      </c>
      <c r="I97" s="321">
        <f t="shared" si="18"/>
        <v>858</v>
      </c>
      <c r="J97" s="321">
        <f t="shared" si="18"/>
        <v>8</v>
      </c>
      <c r="K97" s="321">
        <f t="shared" si="18"/>
        <v>508</v>
      </c>
      <c r="L97" s="321">
        <f t="shared" si="18"/>
        <v>7</v>
      </c>
      <c r="M97" s="321">
        <f t="shared" si="18"/>
        <v>269</v>
      </c>
    </row>
    <row r="98" spans="1:13" ht="15.75" thickBot="1" x14ac:dyDescent="0.3">
      <c r="A98" s="331" t="s">
        <v>57</v>
      </c>
      <c r="B98" s="334">
        <f>SUM(B83,B97)</f>
        <v>33527</v>
      </c>
      <c r="C98" s="334">
        <f t="shared" ref="C98:M98" si="19">SUM(C83,C97)</f>
        <v>31754</v>
      </c>
      <c r="D98" s="334">
        <f t="shared" si="19"/>
        <v>26466</v>
      </c>
      <c r="E98" s="334">
        <f t="shared" si="19"/>
        <v>22794</v>
      </c>
      <c r="F98" s="334">
        <f t="shared" si="19"/>
        <v>4497</v>
      </c>
      <c r="G98" s="334">
        <f t="shared" si="19"/>
        <v>4345</v>
      </c>
      <c r="H98" s="334">
        <f t="shared" si="19"/>
        <v>3811</v>
      </c>
      <c r="I98" s="334">
        <f t="shared" si="19"/>
        <v>3767</v>
      </c>
      <c r="J98" s="334">
        <f t="shared" si="19"/>
        <v>2880</v>
      </c>
      <c r="K98" s="334">
        <f t="shared" si="19"/>
        <v>3112</v>
      </c>
      <c r="L98" s="334">
        <f t="shared" si="19"/>
        <v>1820</v>
      </c>
      <c r="M98" s="334">
        <f t="shared" si="19"/>
        <v>1739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374</v>
      </c>
      <c r="E105" s="318">
        <v>278</v>
      </c>
      <c r="F105" s="318">
        <v>64</v>
      </c>
      <c r="G105" s="318">
        <v>56</v>
      </c>
      <c r="H105" s="318">
        <v>50</v>
      </c>
      <c r="I105" s="318">
        <v>50</v>
      </c>
      <c r="J105" s="318">
        <v>47</v>
      </c>
      <c r="K105" s="318">
        <v>44</v>
      </c>
      <c r="L105" s="318">
        <v>28</v>
      </c>
      <c r="M105" s="318">
        <v>32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4972</v>
      </c>
      <c r="E107" s="318">
        <v>4400</v>
      </c>
      <c r="F107" s="318">
        <v>905</v>
      </c>
      <c r="G107" s="318">
        <v>969</v>
      </c>
      <c r="H107" s="318">
        <v>701</v>
      </c>
      <c r="I107" s="318">
        <v>822</v>
      </c>
      <c r="J107" s="318">
        <v>669</v>
      </c>
      <c r="K107" s="318">
        <v>786</v>
      </c>
      <c r="L107" s="318">
        <v>332</v>
      </c>
      <c r="M107" s="318">
        <v>368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3</v>
      </c>
      <c r="K108" s="318">
        <v>1</v>
      </c>
      <c r="L108" s="318">
        <v>2</v>
      </c>
      <c r="M108" s="318">
        <v>1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3952</v>
      </c>
      <c r="E109" s="318">
        <v>3384</v>
      </c>
      <c r="F109" s="318">
        <v>731</v>
      </c>
      <c r="G109" s="318">
        <v>710</v>
      </c>
      <c r="H109" s="318">
        <v>652</v>
      </c>
      <c r="I109" s="318">
        <v>653</v>
      </c>
      <c r="J109" s="318">
        <v>624</v>
      </c>
      <c r="K109" s="318">
        <v>601</v>
      </c>
      <c r="L109" s="318">
        <v>446</v>
      </c>
      <c r="M109" s="318">
        <v>426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769</v>
      </c>
      <c r="E110" s="318">
        <v>531</v>
      </c>
      <c r="F110" s="318">
        <v>99</v>
      </c>
      <c r="G110" s="318">
        <v>104</v>
      </c>
      <c r="H110" s="318">
        <v>80</v>
      </c>
      <c r="I110" s="318">
        <v>88</v>
      </c>
      <c r="J110" s="318">
        <v>79</v>
      </c>
      <c r="K110" s="318">
        <v>84</v>
      </c>
      <c r="L110" s="318">
        <v>43</v>
      </c>
      <c r="M110" s="318">
        <v>37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55</v>
      </c>
      <c r="I111" s="318">
        <v>70</v>
      </c>
      <c r="J111" s="318">
        <v>40</v>
      </c>
      <c r="K111" s="318">
        <v>40</v>
      </c>
      <c r="L111" s="318">
        <v>7</v>
      </c>
      <c r="M111" s="318">
        <v>7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230</v>
      </c>
      <c r="F112" s="318">
        <v>40</v>
      </c>
      <c r="G112" s="318">
        <v>32</v>
      </c>
      <c r="H112" s="318">
        <v>28</v>
      </c>
      <c r="I112" s="318">
        <v>26</v>
      </c>
      <c r="J112" s="318">
        <v>27</v>
      </c>
      <c r="K112" s="318">
        <v>23</v>
      </c>
      <c r="L112" s="318">
        <v>10</v>
      </c>
      <c r="M112" s="318">
        <v>10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1835</v>
      </c>
      <c r="E113" s="318">
        <v>1318</v>
      </c>
      <c r="F113" s="318">
        <v>241</v>
      </c>
      <c r="G113" s="318">
        <v>235</v>
      </c>
      <c r="H113" s="318">
        <v>200</v>
      </c>
      <c r="I113" s="318">
        <v>197</v>
      </c>
      <c r="J113" s="318">
        <v>196</v>
      </c>
      <c r="K113" s="318">
        <v>179</v>
      </c>
      <c r="L113" s="318">
        <v>99</v>
      </c>
      <c r="M113" s="318">
        <v>91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13175</v>
      </c>
      <c r="E114" s="321">
        <f t="shared" si="20"/>
        <v>11035</v>
      </c>
      <c r="F114" s="321">
        <f t="shared" si="20"/>
        <v>2161</v>
      </c>
      <c r="G114" s="321">
        <f t="shared" si="20"/>
        <v>2194</v>
      </c>
      <c r="H114" s="321">
        <f t="shared" si="20"/>
        <v>1769</v>
      </c>
      <c r="I114" s="321">
        <f t="shared" si="20"/>
        <v>1908</v>
      </c>
      <c r="J114" s="321">
        <f t="shared" si="20"/>
        <v>1685</v>
      </c>
      <c r="K114" s="321">
        <f t="shared" si="20"/>
        <v>1758</v>
      </c>
      <c r="L114" s="321">
        <f t="shared" si="20"/>
        <v>967</v>
      </c>
      <c r="M114" s="321">
        <f t="shared" si="20"/>
        <v>972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10</v>
      </c>
      <c r="I119" s="318">
        <v>4</v>
      </c>
      <c r="J119" s="318">
        <v>0</v>
      </c>
      <c r="K119" s="318">
        <v>3</v>
      </c>
      <c r="L119" s="318">
        <v>0</v>
      </c>
      <c r="M119" s="318">
        <v>2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425</v>
      </c>
      <c r="F121" s="318">
        <v>64</v>
      </c>
      <c r="G121" s="318">
        <v>84</v>
      </c>
      <c r="H121" s="318">
        <v>50</v>
      </c>
      <c r="I121" s="318">
        <v>65</v>
      </c>
      <c r="J121" s="318">
        <v>0</v>
      </c>
      <c r="K121" s="318">
        <v>42</v>
      </c>
      <c r="L121" s="318">
        <v>0</v>
      </c>
      <c r="M121" s="318">
        <v>16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466</v>
      </c>
      <c r="F123" s="318">
        <v>133</v>
      </c>
      <c r="G123" s="318">
        <v>143</v>
      </c>
      <c r="H123" s="318">
        <v>116</v>
      </c>
      <c r="I123" s="318">
        <v>118</v>
      </c>
      <c r="J123" s="318">
        <v>0</v>
      </c>
      <c r="K123" s="318">
        <v>83</v>
      </c>
      <c r="L123" s="318">
        <v>0</v>
      </c>
      <c r="M123" s="318">
        <v>41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9</v>
      </c>
      <c r="I124" s="318">
        <v>13</v>
      </c>
      <c r="J124" s="318">
        <v>1</v>
      </c>
      <c r="K124" s="318">
        <v>10</v>
      </c>
      <c r="L124" s="318">
        <v>0</v>
      </c>
      <c r="M124" s="318">
        <v>4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9</v>
      </c>
      <c r="I125" s="318">
        <v>20</v>
      </c>
      <c r="J125" s="318">
        <v>3</v>
      </c>
      <c r="K125" s="318">
        <v>8</v>
      </c>
      <c r="L125" s="318">
        <v>3</v>
      </c>
      <c r="M125" s="318">
        <v>2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322</v>
      </c>
      <c r="F127" s="318">
        <v>61</v>
      </c>
      <c r="G127" s="318">
        <v>67</v>
      </c>
      <c r="H127" s="318">
        <v>51</v>
      </c>
      <c r="I127" s="318">
        <v>54</v>
      </c>
      <c r="J127" s="318">
        <v>0</v>
      </c>
      <c r="K127" s="318">
        <v>39</v>
      </c>
      <c r="L127" s="318">
        <v>0</v>
      </c>
      <c r="M127" s="318">
        <v>19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1975</v>
      </c>
      <c r="C128" s="321">
        <f t="shared" si="21"/>
        <v>2280</v>
      </c>
      <c r="D128" s="321">
        <f t="shared" si="21"/>
        <v>1111</v>
      </c>
      <c r="E128" s="321">
        <f t="shared" si="21"/>
        <v>1387</v>
      </c>
      <c r="F128" s="321">
        <f t="shared" si="21"/>
        <v>294</v>
      </c>
      <c r="G128" s="321">
        <f t="shared" si="21"/>
        <v>344</v>
      </c>
      <c r="H128" s="321">
        <f t="shared" si="21"/>
        <v>246</v>
      </c>
      <c r="I128" s="321">
        <f t="shared" si="21"/>
        <v>277</v>
      </c>
      <c r="J128" s="321">
        <f t="shared" si="21"/>
        <v>4</v>
      </c>
      <c r="K128" s="321">
        <f t="shared" si="21"/>
        <v>185</v>
      </c>
      <c r="L128" s="321">
        <f t="shared" si="21"/>
        <v>3</v>
      </c>
      <c r="M128" s="321">
        <f t="shared" si="21"/>
        <v>84</v>
      </c>
    </row>
    <row r="129" spans="1:13" ht="15.75" thickBot="1" x14ac:dyDescent="0.3">
      <c r="A129" s="331" t="s">
        <v>58</v>
      </c>
      <c r="B129" s="334">
        <f>SUM(B114,B128)</f>
        <v>18136</v>
      </c>
      <c r="C129" s="334">
        <f t="shared" ref="C129:M129" si="22">SUM(C114,C128)</f>
        <v>16588</v>
      </c>
      <c r="D129" s="334">
        <f t="shared" si="22"/>
        <v>14286</v>
      </c>
      <c r="E129" s="334">
        <f t="shared" si="22"/>
        <v>12422</v>
      </c>
      <c r="F129" s="334">
        <f t="shared" si="22"/>
        <v>2455</v>
      </c>
      <c r="G129" s="334">
        <f t="shared" si="22"/>
        <v>2538</v>
      </c>
      <c r="H129" s="334">
        <f t="shared" si="22"/>
        <v>2015</v>
      </c>
      <c r="I129" s="334">
        <f t="shared" si="22"/>
        <v>2185</v>
      </c>
      <c r="J129" s="334">
        <f t="shared" si="22"/>
        <v>1689</v>
      </c>
      <c r="K129" s="334">
        <f t="shared" si="22"/>
        <v>1943</v>
      </c>
      <c r="L129" s="334">
        <f t="shared" si="22"/>
        <v>970</v>
      </c>
      <c r="M129" s="334">
        <f t="shared" si="22"/>
        <v>1056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5</v>
      </c>
      <c r="I136" s="318">
        <v>3</v>
      </c>
      <c r="J136" s="318">
        <v>3</v>
      </c>
      <c r="K136" s="318">
        <v>3</v>
      </c>
      <c r="L136" s="318">
        <v>2</v>
      </c>
      <c r="M136" s="318">
        <v>2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172</v>
      </c>
      <c r="F138" s="318">
        <v>25</v>
      </c>
      <c r="G138" s="318">
        <v>32</v>
      </c>
      <c r="H138" s="318">
        <v>18</v>
      </c>
      <c r="I138" s="318">
        <v>27</v>
      </c>
      <c r="J138" s="318">
        <v>16</v>
      </c>
      <c r="K138" s="318">
        <v>26</v>
      </c>
      <c r="L138" s="318">
        <v>12</v>
      </c>
      <c r="M138" s="318">
        <v>15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493</v>
      </c>
      <c r="E140" s="318">
        <v>519</v>
      </c>
      <c r="F140" s="318">
        <v>83</v>
      </c>
      <c r="G140" s="318">
        <v>83</v>
      </c>
      <c r="H140" s="318">
        <v>73</v>
      </c>
      <c r="I140" s="318">
        <v>76</v>
      </c>
      <c r="J140" s="318">
        <v>71</v>
      </c>
      <c r="K140" s="318">
        <v>72</v>
      </c>
      <c r="L140" s="318">
        <v>60</v>
      </c>
      <c r="M140" s="318">
        <v>51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1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4</v>
      </c>
      <c r="J142" s="318">
        <v>0</v>
      </c>
      <c r="K142" s="318">
        <v>3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1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11</v>
      </c>
      <c r="I144" s="318">
        <v>10</v>
      </c>
      <c r="J144" s="318">
        <v>11</v>
      </c>
      <c r="K144" s="318">
        <v>9</v>
      </c>
      <c r="L144" s="318">
        <v>4</v>
      </c>
      <c r="M144" s="318">
        <v>5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888</v>
      </c>
      <c r="F145" s="321">
        <f t="shared" si="23"/>
        <v>133</v>
      </c>
      <c r="G145" s="321">
        <f t="shared" si="23"/>
        <v>138</v>
      </c>
      <c r="H145" s="321">
        <f t="shared" si="23"/>
        <v>111</v>
      </c>
      <c r="I145" s="321">
        <f t="shared" si="23"/>
        <v>123</v>
      </c>
      <c r="J145" s="321">
        <f t="shared" si="23"/>
        <v>105</v>
      </c>
      <c r="K145" s="321">
        <f t="shared" si="23"/>
        <v>116</v>
      </c>
      <c r="L145" s="321">
        <f t="shared" si="23"/>
        <v>81</v>
      </c>
      <c r="M145" s="321">
        <f t="shared" si="23"/>
        <v>75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0</v>
      </c>
      <c r="K150" s="318">
        <v>2</v>
      </c>
      <c r="L150" s="318">
        <v>0</v>
      </c>
      <c r="M150" s="318">
        <v>1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7</v>
      </c>
      <c r="J152" s="318">
        <v>0</v>
      </c>
      <c r="K152" s="318">
        <v>6</v>
      </c>
      <c r="L152" s="318">
        <v>0</v>
      </c>
      <c r="M152" s="318">
        <v>3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38</v>
      </c>
      <c r="I154" s="318">
        <v>29</v>
      </c>
      <c r="J154" s="318">
        <v>0</v>
      </c>
      <c r="K154" s="318">
        <v>27</v>
      </c>
      <c r="L154" s="318">
        <v>0</v>
      </c>
      <c r="M154" s="318">
        <v>11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2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0</v>
      </c>
      <c r="K157" s="318">
        <v>1</v>
      </c>
      <c r="L157" s="318">
        <v>0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23</v>
      </c>
      <c r="F158" s="318">
        <v>8</v>
      </c>
      <c r="G158" s="318">
        <v>8</v>
      </c>
      <c r="H158" s="318">
        <v>7</v>
      </c>
      <c r="I158" s="318">
        <v>7</v>
      </c>
      <c r="J158" s="318">
        <v>0</v>
      </c>
      <c r="K158" s="318">
        <v>7</v>
      </c>
      <c r="L158" s="318">
        <v>0</v>
      </c>
      <c r="M158" s="318">
        <v>4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173</v>
      </c>
      <c r="F159" s="321">
        <f t="shared" si="24"/>
        <v>59</v>
      </c>
      <c r="G159" s="321">
        <f t="shared" si="24"/>
        <v>54</v>
      </c>
      <c r="H159" s="321">
        <f t="shared" si="24"/>
        <v>50</v>
      </c>
      <c r="I159" s="321">
        <f t="shared" si="24"/>
        <v>49</v>
      </c>
      <c r="J159" s="321">
        <f t="shared" si="24"/>
        <v>0</v>
      </c>
      <c r="K159" s="321">
        <f t="shared" si="24"/>
        <v>45</v>
      </c>
      <c r="L159" s="321">
        <f t="shared" si="24"/>
        <v>0</v>
      </c>
      <c r="M159" s="321">
        <f t="shared" si="24"/>
        <v>20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987</v>
      </c>
      <c r="E160" s="334">
        <f t="shared" si="25"/>
        <v>1061</v>
      </c>
      <c r="F160" s="334">
        <f t="shared" si="25"/>
        <v>192</v>
      </c>
      <c r="G160" s="334">
        <f t="shared" si="25"/>
        <v>192</v>
      </c>
      <c r="H160" s="334">
        <f t="shared" si="25"/>
        <v>161</v>
      </c>
      <c r="I160" s="334">
        <f t="shared" si="25"/>
        <v>172</v>
      </c>
      <c r="J160" s="334">
        <f t="shared" si="25"/>
        <v>105</v>
      </c>
      <c r="K160" s="334">
        <f t="shared" si="25"/>
        <v>161</v>
      </c>
      <c r="L160" s="334">
        <f t="shared" si="25"/>
        <v>81</v>
      </c>
      <c r="M160" s="334">
        <f t="shared" si="25"/>
        <v>95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28</v>
      </c>
      <c r="E181" s="318">
        <v>32</v>
      </c>
      <c r="F181" s="318">
        <v>11</v>
      </c>
      <c r="G181" s="318">
        <v>13</v>
      </c>
      <c r="H181" s="318">
        <v>9</v>
      </c>
      <c r="I181" s="318">
        <v>13</v>
      </c>
      <c r="J181" s="318">
        <v>0</v>
      </c>
      <c r="K181" s="318">
        <v>9</v>
      </c>
      <c r="L181" s="318">
        <v>0</v>
      </c>
      <c r="M181" s="318">
        <v>7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319</v>
      </c>
      <c r="F183" s="318">
        <v>96</v>
      </c>
      <c r="G183" s="318">
        <v>87</v>
      </c>
      <c r="H183" s="318">
        <v>84</v>
      </c>
      <c r="I183" s="318">
        <v>76</v>
      </c>
      <c r="J183" s="318">
        <v>0</v>
      </c>
      <c r="K183" s="318">
        <v>54</v>
      </c>
      <c r="L183" s="318">
        <v>0</v>
      </c>
      <c r="M183" s="318">
        <v>29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118</v>
      </c>
      <c r="I185" s="318">
        <v>110</v>
      </c>
      <c r="J185" s="318">
        <v>0</v>
      </c>
      <c r="K185" s="318">
        <v>77</v>
      </c>
      <c r="L185" s="318">
        <v>0</v>
      </c>
      <c r="M185" s="318">
        <v>32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8</v>
      </c>
      <c r="I186" s="318">
        <v>9</v>
      </c>
      <c r="J186" s="318">
        <v>0</v>
      </c>
      <c r="K186" s="318">
        <v>5</v>
      </c>
      <c r="L186" s="318">
        <v>0</v>
      </c>
      <c r="M186" s="318">
        <v>1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4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125</v>
      </c>
      <c r="F189" s="318">
        <v>44</v>
      </c>
      <c r="G189" s="318">
        <v>35</v>
      </c>
      <c r="H189" s="318">
        <v>41</v>
      </c>
      <c r="I189" s="318">
        <v>32</v>
      </c>
      <c r="J189" s="318">
        <v>0</v>
      </c>
      <c r="K189" s="318">
        <v>25</v>
      </c>
      <c r="L189" s="318">
        <v>0</v>
      </c>
      <c r="M189" s="318">
        <v>14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977</v>
      </c>
      <c r="E190" s="353">
        <f t="shared" si="28"/>
        <v>823</v>
      </c>
      <c r="F190" s="353">
        <f t="shared" si="28"/>
        <v>302</v>
      </c>
      <c r="G190" s="353">
        <f t="shared" si="28"/>
        <v>280</v>
      </c>
      <c r="H190" s="353">
        <f t="shared" si="28"/>
        <v>274</v>
      </c>
      <c r="I190" s="353">
        <f t="shared" si="28"/>
        <v>254</v>
      </c>
      <c r="J190" s="353">
        <f t="shared" si="28"/>
        <v>0</v>
      </c>
      <c r="K190" s="353">
        <f t="shared" si="28"/>
        <v>174</v>
      </c>
      <c r="L190" s="353">
        <f t="shared" si="28"/>
        <v>0</v>
      </c>
      <c r="M190" s="353">
        <f t="shared" si="28"/>
        <v>83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1418</v>
      </c>
      <c r="E191" s="334">
        <f t="shared" si="29"/>
        <v>831</v>
      </c>
      <c r="F191" s="334">
        <f t="shared" si="29"/>
        <v>355</v>
      </c>
      <c r="G191" s="334">
        <f t="shared" si="29"/>
        <v>287</v>
      </c>
      <c r="H191" s="334">
        <f t="shared" si="29"/>
        <v>326</v>
      </c>
      <c r="I191" s="334">
        <f t="shared" si="29"/>
        <v>261</v>
      </c>
      <c r="J191" s="334">
        <f t="shared" si="29"/>
        <v>0</v>
      </c>
      <c r="K191" s="334">
        <f t="shared" si="29"/>
        <v>174</v>
      </c>
      <c r="L191" s="334">
        <f t="shared" si="29"/>
        <v>0</v>
      </c>
      <c r="M191" s="334">
        <f t="shared" si="29"/>
        <v>83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15</v>
      </c>
      <c r="F198" s="318">
        <v>5</v>
      </c>
      <c r="G198" s="318">
        <v>3</v>
      </c>
      <c r="H198" s="318">
        <v>5</v>
      </c>
      <c r="I198" s="318">
        <v>3</v>
      </c>
      <c r="J198" s="318">
        <v>4</v>
      </c>
      <c r="K198" s="318">
        <v>2</v>
      </c>
      <c r="L198" s="318">
        <v>2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13</v>
      </c>
      <c r="I200" s="318">
        <v>22</v>
      </c>
      <c r="J200" s="318">
        <v>12</v>
      </c>
      <c r="K200" s="318">
        <v>16</v>
      </c>
      <c r="L200" s="318">
        <v>7</v>
      </c>
      <c r="M200" s="318">
        <v>8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167</v>
      </c>
      <c r="F202" s="318">
        <v>16</v>
      </c>
      <c r="G202" s="318">
        <v>29</v>
      </c>
      <c r="H202" s="318">
        <v>14</v>
      </c>
      <c r="I202" s="318">
        <v>25</v>
      </c>
      <c r="J202" s="318">
        <v>12</v>
      </c>
      <c r="K202" s="318">
        <v>20</v>
      </c>
      <c r="L202" s="318">
        <v>8</v>
      </c>
      <c r="M202" s="318">
        <v>16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2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1</v>
      </c>
      <c r="K204" s="318">
        <v>2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3</v>
      </c>
      <c r="I206" s="318">
        <v>6</v>
      </c>
      <c r="J206" s="318">
        <v>2</v>
      </c>
      <c r="K206" s="318">
        <v>5</v>
      </c>
      <c r="L206" s="318">
        <v>1</v>
      </c>
      <c r="M206" s="318">
        <v>2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684</v>
      </c>
      <c r="E207" s="321">
        <f t="shared" si="30"/>
        <v>406</v>
      </c>
      <c r="F207" s="321">
        <f t="shared" si="30"/>
        <v>54</v>
      </c>
      <c r="G207" s="321">
        <f t="shared" si="30"/>
        <v>71</v>
      </c>
      <c r="H207" s="321">
        <f t="shared" si="30"/>
        <v>42</v>
      </c>
      <c r="I207" s="321">
        <f t="shared" si="30"/>
        <v>60</v>
      </c>
      <c r="J207" s="321">
        <f t="shared" si="30"/>
        <v>36</v>
      </c>
      <c r="K207" s="321">
        <f t="shared" si="30"/>
        <v>46</v>
      </c>
      <c r="L207" s="321">
        <f t="shared" si="30"/>
        <v>20</v>
      </c>
      <c r="M207" s="321">
        <f t="shared" si="30"/>
        <v>29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2</v>
      </c>
      <c r="L212" s="318">
        <v>0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3</v>
      </c>
      <c r="L214" s="318">
        <v>0</v>
      </c>
      <c r="M214" s="318">
        <v>1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34</v>
      </c>
      <c r="E216" s="318">
        <v>37</v>
      </c>
      <c r="F216" s="318">
        <v>14</v>
      </c>
      <c r="G216" s="318">
        <v>15</v>
      </c>
      <c r="H216" s="318">
        <v>11</v>
      </c>
      <c r="I216" s="318">
        <v>15</v>
      </c>
      <c r="J216" s="318">
        <v>0</v>
      </c>
      <c r="K216" s="318">
        <v>15</v>
      </c>
      <c r="L216" s="318">
        <v>0</v>
      </c>
      <c r="M216" s="318">
        <v>8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4</v>
      </c>
      <c r="L217" s="318">
        <v>0</v>
      </c>
      <c r="M217" s="318">
        <v>3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0</v>
      </c>
      <c r="L218" s="318">
        <v>1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17</v>
      </c>
      <c r="F220" s="318">
        <v>1</v>
      </c>
      <c r="G220" s="318">
        <v>7</v>
      </c>
      <c r="H220" s="318">
        <v>1</v>
      </c>
      <c r="I220" s="318">
        <v>7</v>
      </c>
      <c r="J220" s="318">
        <v>0</v>
      </c>
      <c r="K220" s="318">
        <v>7</v>
      </c>
      <c r="L220" s="318">
        <v>0</v>
      </c>
      <c r="M220" s="318">
        <v>3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91</v>
      </c>
      <c r="E221" s="321">
        <f t="shared" si="31"/>
        <v>97</v>
      </c>
      <c r="F221" s="321">
        <f t="shared" si="31"/>
        <v>25</v>
      </c>
      <c r="G221" s="321">
        <f t="shared" si="31"/>
        <v>33</v>
      </c>
      <c r="H221" s="321">
        <f t="shared" si="31"/>
        <v>21</v>
      </c>
      <c r="I221" s="321">
        <f t="shared" si="31"/>
        <v>33</v>
      </c>
      <c r="J221" s="321">
        <f t="shared" si="31"/>
        <v>1</v>
      </c>
      <c r="K221" s="321">
        <f t="shared" si="31"/>
        <v>31</v>
      </c>
      <c r="L221" s="321">
        <f t="shared" si="31"/>
        <v>1</v>
      </c>
      <c r="M221" s="321">
        <f t="shared" si="31"/>
        <v>17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775</v>
      </c>
      <c r="E222" s="334">
        <f t="shared" si="32"/>
        <v>503</v>
      </c>
      <c r="F222" s="334">
        <f t="shared" si="32"/>
        <v>79</v>
      </c>
      <c r="G222" s="334">
        <f t="shared" si="32"/>
        <v>104</v>
      </c>
      <c r="H222" s="334">
        <f t="shared" si="32"/>
        <v>63</v>
      </c>
      <c r="I222" s="334">
        <f t="shared" si="32"/>
        <v>93</v>
      </c>
      <c r="J222" s="334">
        <f t="shared" si="32"/>
        <v>37</v>
      </c>
      <c r="K222" s="334">
        <f t="shared" si="32"/>
        <v>77</v>
      </c>
      <c r="L222" s="334">
        <f t="shared" si="32"/>
        <v>21</v>
      </c>
      <c r="M222" s="334">
        <f t="shared" si="32"/>
        <v>46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2023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September 1, 2023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9" t="s">
        <v>23</v>
      </c>
      <c r="E7" s="371" t="s">
        <v>24</v>
      </c>
      <c r="F7" s="32" t="str">
        <f>B7</f>
        <v>Fall 2023</v>
      </c>
      <c r="G7" s="34" t="str">
        <f>C7</f>
        <v>Fall 2022</v>
      </c>
      <c r="H7" s="373" t="s">
        <v>23</v>
      </c>
      <c r="I7" s="375" t="s">
        <v>24</v>
      </c>
      <c r="J7" s="36" t="str">
        <f>B7</f>
        <v>Fall 2023</v>
      </c>
      <c r="K7" s="38" t="str">
        <f>G7</f>
        <v>Fall 2022</v>
      </c>
      <c r="L7" s="385" t="s">
        <v>23</v>
      </c>
      <c r="M7" s="387" t="s">
        <v>24</v>
      </c>
      <c r="N7" s="40" t="str">
        <f>B7</f>
        <v>Fall 2023</v>
      </c>
      <c r="O7" s="42" t="str">
        <f>B7</f>
        <v>Fall 2023</v>
      </c>
      <c r="P7" s="365" t="s">
        <v>23</v>
      </c>
      <c r="Q7" s="367" t="s">
        <v>24</v>
      </c>
      <c r="R7" s="117" t="str">
        <f>B7</f>
        <v>Fall 2023</v>
      </c>
      <c r="S7" s="118" t="str">
        <f>C7</f>
        <v>Fall 2022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9/1/23</v>
      </c>
      <c r="C8" s="31" t="str">
        <f>Summary!C7</f>
        <v>as of 9/1/22</v>
      </c>
      <c r="D8" s="370"/>
      <c r="E8" s="372"/>
      <c r="F8" s="33" t="str">
        <f>B8</f>
        <v>as of 9/1/23</v>
      </c>
      <c r="G8" s="35" t="str">
        <f>C8</f>
        <v>as of 9/1/22</v>
      </c>
      <c r="H8" s="374"/>
      <c r="I8" s="376"/>
      <c r="J8" s="37" t="str">
        <f>F8</f>
        <v>as of 9/1/23</v>
      </c>
      <c r="K8" s="39" t="str">
        <f>G8</f>
        <v>as of 9/1/22</v>
      </c>
      <c r="L8" s="386"/>
      <c r="M8" s="388"/>
      <c r="N8" s="41" t="str">
        <f>J8</f>
        <v>as of 9/1/23</v>
      </c>
      <c r="O8" s="43" t="str">
        <f>K8</f>
        <v>as of 9/1/22</v>
      </c>
      <c r="P8" s="366"/>
      <c r="Q8" s="368"/>
      <c r="R8" s="119" t="str">
        <f>N8</f>
        <v>as of 9/1/23</v>
      </c>
      <c r="S8" s="120" t="str">
        <f>O8</f>
        <v>as of 9/1/22</v>
      </c>
      <c r="T8" s="382"/>
      <c r="U8" s="384"/>
    </row>
    <row r="9" spans="1:22" s="69" customFormat="1" ht="15.75" thickBot="1" x14ac:dyDescent="0.25">
      <c r="A9" s="193" t="s">
        <v>28</v>
      </c>
      <c r="B9" s="44">
        <f>B27+B78+B44+B10+B61+B95</f>
        <v>74927</v>
      </c>
      <c r="C9" s="44">
        <f>C27+C78+C44+C10+C61+C95</f>
        <v>67665</v>
      </c>
      <c r="D9" s="44">
        <f t="shared" ref="D9" si="0">IF(ISERROR(B9-C9),"n/a",B9-C9)</f>
        <v>7262</v>
      </c>
      <c r="E9" s="45">
        <f t="shared" ref="E9" si="1">IF(ISERROR(D9/C9),"n/a",(D9/C9))</f>
        <v>0.10732284046405084</v>
      </c>
      <c r="F9" s="48">
        <f>F27+F78+F44+F10+F61+F95</f>
        <v>52942</v>
      </c>
      <c r="G9" s="48">
        <f>G27+G78+G44+G10+G61+G95</f>
        <v>45979</v>
      </c>
      <c r="H9" s="345">
        <f>IF(ISERROR(F9-G9),"n/a",F9-G9)</f>
        <v>6963</v>
      </c>
      <c r="I9" s="49">
        <f t="shared" ref="I9" si="2">IF(ISERROR(H9/G9),"n/a",(H9/G9))</f>
        <v>0.15143870027621306</v>
      </c>
      <c r="J9" s="46">
        <f>J27+J78+J44+J10+J61+J95</f>
        <v>7401</v>
      </c>
      <c r="K9" s="46">
        <f>K27+K78+K44+K10+K61+K95</f>
        <v>7750</v>
      </c>
      <c r="L9" s="47">
        <f t="shared" ref="L9" si="3">IF(ISERROR(J9-K9),"n/a",J9-K9)</f>
        <v>-349</v>
      </c>
      <c r="M9" s="50">
        <f t="shared" ref="M9" si="4">IF(ISERROR(L9/K9),"n/a",(L9/K9))</f>
        <v>-4.5032258064516127E-2</v>
      </c>
      <c r="N9" s="51">
        <f>N27+N78+N44+N10+N61+N95</f>
        <v>5575</v>
      </c>
      <c r="O9" s="51">
        <f>O27+O78+O44+O10+O61+O95</f>
        <v>6576</v>
      </c>
      <c r="P9" s="346">
        <f t="shared" ref="P9" si="5">IF(ISERROR(N9-O9),"n/a",N9-O9)</f>
        <v>-1001</v>
      </c>
      <c r="Q9" s="270">
        <f t="shared" ref="Q9" si="6">IF(ISERROR(P9/O9),"n/a",(P9/O9))</f>
        <v>-0.15222019464720193</v>
      </c>
      <c r="R9" s="121">
        <f>R27+R78+R44+R10+R61+R95</f>
        <v>3379</v>
      </c>
      <c r="S9" s="121">
        <f>S27+S78+S44+S10+S61+S95</f>
        <v>3602</v>
      </c>
      <c r="T9" s="347">
        <f t="shared" ref="T9" si="7">IF(ISERROR(R9-S9),"n/a",R9-S9)</f>
        <v>-223</v>
      </c>
      <c r="U9" s="184">
        <f t="shared" ref="U9" si="8">IF(ISERROR(T9/S9),"n/a",(T9/S9))</f>
        <v>-6.1910049972237646E-2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9007</v>
      </c>
      <c r="G10" s="58">
        <f>G11+G19</f>
        <v>8366</v>
      </c>
      <c r="H10" s="59">
        <f t="shared" ref="H10:H25" si="11">IF(ISERROR(F10-G10),"n/a",F10-G10)</f>
        <v>641</v>
      </c>
      <c r="I10" s="60">
        <f t="shared" ref="I10:I26" si="12">IF(ISERROR(H10/G10),"n/a",(H10/G10))</f>
        <v>7.6619650968204639E-2</v>
      </c>
      <c r="J10" s="61">
        <f>J11+J19</f>
        <v>1032</v>
      </c>
      <c r="K10" s="62">
        <f>K11+K19</f>
        <v>1272</v>
      </c>
      <c r="L10" s="63">
        <f t="shared" ref="L10:L25" si="13">IF(ISERROR(J10-K10),"n/a",J10-K10)</f>
        <v>-240</v>
      </c>
      <c r="M10" s="64">
        <f t="shared" ref="M10:M26" si="14">IF(ISERROR(L10/K10),"n/a",(L10/K10))</f>
        <v>-0.18867924528301888</v>
      </c>
      <c r="N10" s="65">
        <f>N11+N19</f>
        <v>825</v>
      </c>
      <c r="O10" s="66">
        <f>O11+O19</f>
        <v>1102</v>
      </c>
      <c r="P10" s="67">
        <f t="shared" ref="P10:P26" si="15">IF(ISERROR(N10-O10),"n/a",N10-O10)</f>
        <v>-277</v>
      </c>
      <c r="Q10" s="271">
        <f t="shared" ref="Q10:Q26" si="16">IF(ISERROR(P10/O10),"n/a",(P10/O10))</f>
        <v>-0.25136116152450089</v>
      </c>
      <c r="R10" s="122">
        <f>R11+R19</f>
        <v>461</v>
      </c>
      <c r="S10" s="124">
        <f>S11+S19</f>
        <v>581</v>
      </c>
      <c r="T10" s="125">
        <f t="shared" ref="T10:T26" si="17">IF(ISERROR(R10-S10),"n/a",R10-S10)</f>
        <v>-120</v>
      </c>
      <c r="U10" s="185">
        <f t="shared" ref="U10:U26" si="18">IF(ISERROR(T10/S10),"n/a",(T10/S10))</f>
        <v>-0.20654044750430292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8091</v>
      </c>
      <c r="G11" s="58">
        <f>G12+G17+G15</f>
        <v>7212</v>
      </c>
      <c r="H11" s="59">
        <f t="shared" si="11"/>
        <v>879</v>
      </c>
      <c r="I11" s="60">
        <f t="shared" si="12"/>
        <v>0.1218801996672213</v>
      </c>
      <c r="J11" s="61">
        <f>J12+J17+J15</f>
        <v>870</v>
      </c>
      <c r="K11" s="62">
        <f>K12+K17+K15</f>
        <v>1051</v>
      </c>
      <c r="L11" s="63">
        <f t="shared" si="13"/>
        <v>-181</v>
      </c>
      <c r="M11" s="64">
        <f t="shared" si="14"/>
        <v>-0.17221693625118933</v>
      </c>
      <c r="N11" s="65">
        <f>N12+N17+N15</f>
        <v>812</v>
      </c>
      <c r="O11" s="66">
        <f>O12+O17+O15</f>
        <v>942</v>
      </c>
      <c r="P11" s="67">
        <f t="shared" si="15"/>
        <v>-130</v>
      </c>
      <c r="Q11" s="271">
        <f t="shared" si="16"/>
        <v>-0.13800424628450106</v>
      </c>
      <c r="R11" s="122">
        <f>R12+R17+R15</f>
        <v>448</v>
      </c>
      <c r="S11" s="124">
        <f>S12+S17+S15</f>
        <v>494</v>
      </c>
      <c r="T11" s="125">
        <f t="shared" si="17"/>
        <v>-46</v>
      </c>
      <c r="U11" s="185">
        <f t="shared" si="18"/>
        <v>-9.3117408906882596E-2</v>
      </c>
      <c r="V11" s="279"/>
    </row>
    <row r="12" spans="1:22" ht="27.75" customHeight="1" x14ac:dyDescent="0.2">
      <c r="A12" s="173" t="s">
        <v>30</v>
      </c>
      <c r="B12" s="93">
        <f>SUM(B13:B14)</f>
        <v>13177</v>
      </c>
      <c r="C12" s="95">
        <f>SUM(C13:C14)</f>
        <v>11140</v>
      </c>
      <c r="D12" s="95">
        <f t="shared" ref="D12:D16" si="19">IF(ISERROR(B12-C12),"n/a",B12-C12)</f>
        <v>2037</v>
      </c>
      <c r="E12" s="96">
        <f t="shared" ref="E12:E16" si="20">IF(ISERROR(D12/C12),"n/a",(D12/C12))</f>
        <v>0.18285457809694794</v>
      </c>
      <c r="F12" s="175">
        <f>SUM(F13:F14)</f>
        <v>6440</v>
      </c>
      <c r="G12" s="97">
        <f>SUM(G13:G14)</f>
        <v>5794</v>
      </c>
      <c r="H12" s="97">
        <f t="shared" ref="H12:H16" si="21">IF(ISERROR(F12-G12),"n/a",F12-G12)</f>
        <v>646</v>
      </c>
      <c r="I12" s="98">
        <f t="shared" ref="I12:I16" si="22">IF(ISERROR(H12/G12),"n/a",(H12/G12))</f>
        <v>0.11149464963755609</v>
      </c>
      <c r="J12" s="177">
        <f>SUM(J13:J14)</f>
        <v>742</v>
      </c>
      <c r="K12" s="99">
        <f>SUM(K13:K14)</f>
        <v>901</v>
      </c>
      <c r="L12" s="99">
        <f t="shared" ref="L12:L16" si="23">IF(ISERROR(J12-K12),"n/a",J12-K12)</f>
        <v>-159</v>
      </c>
      <c r="M12" s="100">
        <f t="shared" ref="M12:M16" si="24">IF(ISERROR(L12/K12),"n/a",(L12/K12))</f>
        <v>-0.17647058823529413</v>
      </c>
      <c r="N12" s="179">
        <f>SUM(N13:N14)</f>
        <v>715</v>
      </c>
      <c r="O12" s="101">
        <f>SUM(O13:O14)</f>
        <v>851</v>
      </c>
      <c r="P12" s="101">
        <f t="shared" ref="P12:P16" si="25">IF(ISERROR(N12-O12),"n/a",N12-O12)</f>
        <v>-136</v>
      </c>
      <c r="Q12" s="273">
        <f t="shared" ref="Q12:Q16" si="26">IF(ISERROR(P12/O12),"n/a",(P12/O12))</f>
        <v>-0.15981198589894241</v>
      </c>
      <c r="R12" s="181">
        <f>SUM(R13:R14)</f>
        <v>435</v>
      </c>
      <c r="S12" s="128">
        <f>SUM(S13:S14)</f>
        <v>480</v>
      </c>
      <c r="T12" s="128">
        <f t="shared" ref="T12:T16" si="27">IF(ISERROR(R12-S12),"n/a",R12-S12)</f>
        <v>-45</v>
      </c>
      <c r="U12" s="187">
        <f t="shared" ref="U12:U16" si="28">IF(ISERROR(T12/S12),"n/a",(T12/S12))</f>
        <v>-9.375E-2</v>
      </c>
    </row>
    <row r="13" spans="1:22" customFormat="1" ht="12.75" customHeight="1" x14ac:dyDescent="0.2">
      <c r="A13" s="30" t="s">
        <v>19</v>
      </c>
      <c r="B13" s="290">
        <v>12365</v>
      </c>
      <c r="C13" s="291">
        <v>11140</v>
      </c>
      <c r="D13" s="106">
        <f t="shared" si="19"/>
        <v>1225</v>
      </c>
      <c r="E13" s="300">
        <f t="shared" si="20"/>
        <v>0.1099640933572711</v>
      </c>
      <c r="F13" s="292">
        <v>5704</v>
      </c>
      <c r="G13" s="293">
        <v>5794</v>
      </c>
      <c r="H13" s="110">
        <f t="shared" si="21"/>
        <v>-90</v>
      </c>
      <c r="I13" s="111">
        <f t="shared" si="22"/>
        <v>-1.5533310321021747E-2</v>
      </c>
      <c r="J13" s="294">
        <v>718</v>
      </c>
      <c r="K13" s="295">
        <v>901</v>
      </c>
      <c r="L13" s="114">
        <f t="shared" si="23"/>
        <v>-183</v>
      </c>
      <c r="M13" s="115">
        <f t="shared" si="24"/>
        <v>-0.20310765815760268</v>
      </c>
      <c r="N13" s="296">
        <v>692</v>
      </c>
      <c r="O13" s="297">
        <v>851</v>
      </c>
      <c r="P13" s="131">
        <f t="shared" si="25"/>
        <v>-159</v>
      </c>
      <c r="Q13" s="274">
        <f t="shared" si="26"/>
        <v>-0.18683901292596944</v>
      </c>
      <c r="R13" s="298">
        <v>423</v>
      </c>
      <c r="S13" s="299">
        <v>480</v>
      </c>
      <c r="T13" s="134">
        <f t="shared" si="27"/>
        <v>-57</v>
      </c>
      <c r="U13" s="188">
        <f t="shared" si="28"/>
        <v>-0.11874999999999999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23</v>
      </c>
      <c r="O14" s="445">
        <v>0</v>
      </c>
      <c r="P14" s="446">
        <f t="shared" ref="P14" si="35">IF(ISERROR(N14-O14),"n/a",N14-O14)</f>
        <v>23</v>
      </c>
      <c r="Q14" s="447" t="str">
        <f t="shared" ref="Q14" si="36">IF(ISERROR(P14/O14),"n/a",(P14/O14))</f>
        <v>n/a</v>
      </c>
      <c r="R14" s="448">
        <v>12</v>
      </c>
      <c r="S14" s="449">
        <v>0</v>
      </c>
      <c r="T14" s="450">
        <f t="shared" ref="T14" si="37">IF(ISERROR(R14-S14),"n/a",R14-S14)</f>
        <v>12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1317</v>
      </c>
      <c r="C15" s="94">
        <f>C16</f>
        <v>1212</v>
      </c>
      <c r="D15" s="95">
        <f t="shared" si="19"/>
        <v>105</v>
      </c>
      <c r="E15" s="96">
        <f t="shared" si="20"/>
        <v>8.6633663366336627E-2</v>
      </c>
      <c r="F15" s="175">
        <f>F16</f>
        <v>1055</v>
      </c>
      <c r="G15" s="176">
        <f>G16</f>
        <v>948</v>
      </c>
      <c r="H15" s="97">
        <f t="shared" si="21"/>
        <v>107</v>
      </c>
      <c r="I15" s="98">
        <f t="shared" si="22"/>
        <v>0.11286919831223628</v>
      </c>
      <c r="J15" s="177">
        <f>J16</f>
        <v>92</v>
      </c>
      <c r="K15" s="178">
        <f>K16</f>
        <v>120</v>
      </c>
      <c r="L15" s="99">
        <f t="shared" si="23"/>
        <v>-28</v>
      </c>
      <c r="M15" s="100">
        <f t="shared" si="24"/>
        <v>-0.23333333333333334</v>
      </c>
      <c r="N15" s="179">
        <f>N16</f>
        <v>67</v>
      </c>
      <c r="O15" s="180">
        <f>O16</f>
        <v>71</v>
      </c>
      <c r="P15" s="101">
        <f t="shared" si="25"/>
        <v>-4</v>
      </c>
      <c r="Q15" s="273">
        <f t="shared" si="26"/>
        <v>-5.6338028169014086E-2</v>
      </c>
      <c r="R15" s="181">
        <f>R16</f>
        <v>12</v>
      </c>
      <c r="S15" s="182">
        <f>S16</f>
        <v>12</v>
      </c>
      <c r="T15" s="128">
        <f t="shared" si="27"/>
        <v>0</v>
      </c>
      <c r="U15" s="187">
        <f t="shared" si="28"/>
        <v>0</v>
      </c>
    </row>
    <row r="16" spans="1:22" s="70" customFormat="1" x14ac:dyDescent="0.2">
      <c r="A16" s="30" t="s">
        <v>19</v>
      </c>
      <c r="B16" s="104">
        <v>1317</v>
      </c>
      <c r="C16" s="105">
        <v>1212</v>
      </c>
      <c r="D16" s="106">
        <f t="shared" si="19"/>
        <v>105</v>
      </c>
      <c r="E16" s="107">
        <f t="shared" si="20"/>
        <v>8.6633663366336627E-2</v>
      </c>
      <c r="F16" s="108">
        <v>1055</v>
      </c>
      <c r="G16" s="109">
        <v>948</v>
      </c>
      <c r="H16" s="110">
        <f t="shared" si="21"/>
        <v>107</v>
      </c>
      <c r="I16" s="111">
        <f t="shared" si="22"/>
        <v>0.11286919831223628</v>
      </c>
      <c r="J16" s="112">
        <v>92</v>
      </c>
      <c r="K16" s="113">
        <v>120</v>
      </c>
      <c r="L16" s="114">
        <f t="shared" si="23"/>
        <v>-28</v>
      </c>
      <c r="M16" s="115">
        <f t="shared" si="24"/>
        <v>-0.23333333333333334</v>
      </c>
      <c r="N16" s="129">
        <v>67</v>
      </c>
      <c r="O16" s="130">
        <v>71</v>
      </c>
      <c r="P16" s="131">
        <f t="shared" si="25"/>
        <v>-4</v>
      </c>
      <c r="Q16" s="274">
        <f t="shared" si="26"/>
        <v>-5.6338028169014086E-2</v>
      </c>
      <c r="R16" s="132">
        <v>12</v>
      </c>
      <c r="S16" s="133">
        <v>12</v>
      </c>
      <c r="T16" s="134">
        <f t="shared" si="27"/>
        <v>0</v>
      </c>
      <c r="U16" s="188">
        <f t="shared" si="28"/>
        <v>0</v>
      </c>
      <c r="V16" s="280"/>
    </row>
    <row r="17" spans="1:22" ht="27.75" customHeight="1" x14ac:dyDescent="0.2">
      <c r="A17" s="174" t="s">
        <v>32</v>
      </c>
      <c r="B17" s="93">
        <f>B18</f>
        <v>692</v>
      </c>
      <c r="C17" s="94">
        <f>C18</f>
        <v>585</v>
      </c>
      <c r="D17" s="95">
        <f t="shared" si="9"/>
        <v>107</v>
      </c>
      <c r="E17" s="96">
        <f t="shared" si="10"/>
        <v>0.18290598290598289</v>
      </c>
      <c r="F17" s="175">
        <f>F18</f>
        <v>596</v>
      </c>
      <c r="G17" s="176">
        <f>G18</f>
        <v>470</v>
      </c>
      <c r="H17" s="97">
        <f t="shared" si="11"/>
        <v>126</v>
      </c>
      <c r="I17" s="98">
        <f t="shared" si="12"/>
        <v>0.26808510638297872</v>
      </c>
      <c r="J17" s="177">
        <f>J18</f>
        <v>36</v>
      </c>
      <c r="K17" s="178">
        <f>K18</f>
        <v>30</v>
      </c>
      <c r="L17" s="99">
        <f t="shared" si="13"/>
        <v>6</v>
      </c>
      <c r="M17" s="100">
        <f t="shared" si="14"/>
        <v>0.2</v>
      </c>
      <c r="N17" s="179">
        <f>N18</f>
        <v>30</v>
      </c>
      <c r="O17" s="180">
        <f>O18</f>
        <v>20</v>
      </c>
      <c r="P17" s="101">
        <f t="shared" si="15"/>
        <v>10</v>
      </c>
      <c r="Q17" s="273">
        <f t="shared" si="16"/>
        <v>0.5</v>
      </c>
      <c r="R17" s="181">
        <f>R18</f>
        <v>1</v>
      </c>
      <c r="S17" s="182">
        <f>S18</f>
        <v>2</v>
      </c>
      <c r="T17" s="128">
        <f t="shared" si="17"/>
        <v>-1</v>
      </c>
      <c r="U17" s="187">
        <f t="shared" si="18"/>
        <v>-0.5</v>
      </c>
    </row>
    <row r="18" spans="1:22" s="70" customFormat="1" ht="13.5" thickBot="1" x14ac:dyDescent="0.25">
      <c r="A18" s="30" t="s">
        <v>19</v>
      </c>
      <c r="B18" s="104">
        <v>692</v>
      </c>
      <c r="C18" s="105">
        <v>585</v>
      </c>
      <c r="D18" s="106">
        <f t="shared" si="9"/>
        <v>107</v>
      </c>
      <c r="E18" s="107">
        <f t="shared" si="10"/>
        <v>0.18290598290598289</v>
      </c>
      <c r="F18" s="108">
        <v>596</v>
      </c>
      <c r="G18" s="109">
        <v>470</v>
      </c>
      <c r="H18" s="110">
        <f t="shared" si="11"/>
        <v>126</v>
      </c>
      <c r="I18" s="111">
        <f t="shared" si="12"/>
        <v>0.26808510638297872</v>
      </c>
      <c r="J18" s="112">
        <v>36</v>
      </c>
      <c r="K18" s="113">
        <v>30</v>
      </c>
      <c r="L18" s="114">
        <f t="shared" si="13"/>
        <v>6</v>
      </c>
      <c r="M18" s="115">
        <f t="shared" si="14"/>
        <v>0.2</v>
      </c>
      <c r="N18" s="129">
        <v>30</v>
      </c>
      <c r="O18" s="130">
        <v>20</v>
      </c>
      <c r="P18" s="131">
        <f t="shared" si="15"/>
        <v>10</v>
      </c>
      <c r="Q18" s="274">
        <f t="shared" si="16"/>
        <v>0.5</v>
      </c>
      <c r="R18" s="132">
        <v>1</v>
      </c>
      <c r="S18" s="133">
        <v>2</v>
      </c>
      <c r="T18" s="134">
        <f t="shared" si="17"/>
        <v>-1</v>
      </c>
      <c r="U18" s="188">
        <f t="shared" si="18"/>
        <v>-0.5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162</v>
      </c>
      <c r="K19" s="62">
        <f>K20+K25+K23</f>
        <v>221</v>
      </c>
      <c r="L19" s="63">
        <f t="shared" si="13"/>
        <v>-59</v>
      </c>
      <c r="M19" s="64">
        <f t="shared" si="14"/>
        <v>-0.2669683257918552</v>
      </c>
      <c r="N19" s="65">
        <f>N20+N25+N23</f>
        <v>13</v>
      </c>
      <c r="O19" s="66">
        <f>O20+O25+O23</f>
        <v>160</v>
      </c>
      <c r="P19" s="67">
        <f t="shared" si="15"/>
        <v>-147</v>
      </c>
      <c r="Q19" s="271">
        <f t="shared" si="16"/>
        <v>-0.91874999999999996</v>
      </c>
      <c r="R19" s="122">
        <f>R20+R25+R23</f>
        <v>13</v>
      </c>
      <c r="S19" s="124">
        <f>S20+S25+S23</f>
        <v>87</v>
      </c>
      <c r="T19" s="125">
        <f t="shared" si="17"/>
        <v>-74</v>
      </c>
      <c r="U19" s="185">
        <f t="shared" si="18"/>
        <v>-0.85057471264367812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143</v>
      </c>
      <c r="K20" s="244">
        <f>SUM(K21:K22)</f>
        <v>201</v>
      </c>
      <c r="L20" s="245">
        <f t="shared" si="13"/>
        <v>-58</v>
      </c>
      <c r="M20" s="246">
        <f t="shared" si="14"/>
        <v>-0.28855721393034828</v>
      </c>
      <c r="N20" s="90">
        <f>SUM(N21:N22)</f>
        <v>0</v>
      </c>
      <c r="O20" s="91">
        <f>SUM(O21:O22)</f>
        <v>146</v>
      </c>
      <c r="P20" s="92">
        <f t="shared" si="15"/>
        <v>-146</v>
      </c>
      <c r="Q20" s="272">
        <f t="shared" si="16"/>
        <v>-1</v>
      </c>
      <c r="R20" s="123">
        <f>SUM(R21:R22)</f>
        <v>0</v>
      </c>
      <c r="S20" s="126">
        <f>SUM(S21:S22)</f>
        <v>81</v>
      </c>
      <c r="T20" s="127">
        <f t="shared" si="17"/>
        <v>-81</v>
      </c>
      <c r="U20" s="186">
        <f t="shared" si="18"/>
        <v>-1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140</v>
      </c>
      <c r="K21" s="113">
        <v>194</v>
      </c>
      <c r="L21" s="114">
        <f>IF(ISERROR(J21-K21),"n/a",J21-K21)</f>
        <v>-54</v>
      </c>
      <c r="M21" s="115">
        <f>IF(ISERROR(L21/K21),"n/a",(L21/K21))</f>
        <v>-0.27835051546391754</v>
      </c>
      <c r="N21" s="263">
        <v>0</v>
      </c>
      <c r="O21" s="264">
        <v>141</v>
      </c>
      <c r="P21" s="265">
        <f t="shared" ref="P21:P22" si="39">IF(ISERROR(N21-O21),"n/a",N21-O21)</f>
        <v>-141</v>
      </c>
      <c r="Q21" s="275">
        <f t="shared" ref="Q21:Q22" si="40">IF(ISERROR(P21/O21),"n/a",(P21/O21))</f>
        <v>-1</v>
      </c>
      <c r="R21" s="266">
        <v>0</v>
      </c>
      <c r="S21" s="267">
        <v>77</v>
      </c>
      <c r="T21" s="268">
        <f t="shared" ref="T21:T22" si="41">IF(ISERROR(R21-S21),"n/a",R21-S21)</f>
        <v>-77</v>
      </c>
      <c r="U21" s="269">
        <f t="shared" ref="U21:U22" si="42">IF(ISERROR(T21/S21),"n/a",(T21/S21))</f>
        <v>-1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0</v>
      </c>
      <c r="O22" s="91">
        <v>5</v>
      </c>
      <c r="P22" s="92">
        <f t="shared" si="39"/>
        <v>-5</v>
      </c>
      <c r="Q22" s="272">
        <f t="shared" si="40"/>
        <v>-1</v>
      </c>
      <c r="R22" s="123">
        <v>0</v>
      </c>
      <c r="S22" s="126">
        <v>4</v>
      </c>
      <c r="T22" s="127">
        <f t="shared" si="41"/>
        <v>-4</v>
      </c>
      <c r="U22" s="186">
        <f t="shared" si="42"/>
        <v>-1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13</v>
      </c>
      <c r="O23" s="180">
        <f>O24</f>
        <v>14</v>
      </c>
      <c r="P23" s="101">
        <f>IF(ISERROR(N23-O23),"n/a",N23-O23)</f>
        <v>-1</v>
      </c>
      <c r="Q23" s="273">
        <f>IF(ISERROR(P23/O23),"n/a",(P23/O23))</f>
        <v>-7.1428571428571425E-2</v>
      </c>
      <c r="R23" s="181">
        <f>R24</f>
        <v>13</v>
      </c>
      <c r="S23" s="182">
        <f>S24</f>
        <v>6</v>
      </c>
      <c r="T23" s="128">
        <f>IF(ISERROR(R23-S23),"n/a",R23-S23)</f>
        <v>7</v>
      </c>
      <c r="U23" s="187">
        <f>IF(ISERROR(T23/S23),"n/a",(T23/S23))</f>
        <v>1.1666666666666667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13</v>
      </c>
      <c r="O24" s="130">
        <v>14</v>
      </c>
      <c r="P24" s="131">
        <f>IF(ISERROR(N24-O24),"n/a",N24-O24)</f>
        <v>-1</v>
      </c>
      <c r="Q24" s="274">
        <f>IF(ISERROR(P24/O24),"n/a",(P24/O24))</f>
        <v>-7.1428571428571425E-2</v>
      </c>
      <c r="R24" s="132">
        <v>13</v>
      </c>
      <c r="S24" s="133">
        <v>6</v>
      </c>
      <c r="T24" s="134">
        <f>IF(ISERROR(R24-S24),"n/a",R24-S24)</f>
        <v>7</v>
      </c>
      <c r="U24" s="188">
        <f>IF(ISERROR(T24/S24),"n/a",(T24/S24))</f>
        <v>1.1666666666666667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33527</v>
      </c>
      <c r="C27" s="54">
        <f>C28+C36</f>
        <v>31754</v>
      </c>
      <c r="D27" s="55">
        <f t="shared" ref="D27:D35" si="43">IF(ISERROR(B27-C27),"n/a",B27-C27)</f>
        <v>1773</v>
      </c>
      <c r="E27" s="56">
        <f t="shared" ref="E27:E35" si="44">IF(ISERROR(D27/C27),"n/a",(D27/C27))</f>
        <v>5.5835485293191406E-2</v>
      </c>
      <c r="F27" s="57">
        <f>F28+F36</f>
        <v>26466</v>
      </c>
      <c r="G27" s="58">
        <f>G28+G36</f>
        <v>22794</v>
      </c>
      <c r="H27" s="59">
        <f t="shared" ref="H27:H35" si="45">IF(ISERROR(F27-G27),"n/a",F27-G27)</f>
        <v>3672</v>
      </c>
      <c r="I27" s="60">
        <f t="shared" ref="I27:I35" si="46">IF(ISERROR(H27/G27),"n/a",(H27/G27))</f>
        <v>0.16109502500658068</v>
      </c>
      <c r="J27" s="61">
        <f>J28+J36</f>
        <v>3811</v>
      </c>
      <c r="K27" s="62">
        <f>K28+K36</f>
        <v>3767</v>
      </c>
      <c r="L27" s="63">
        <f t="shared" ref="L27:L35" si="47">IF(ISERROR(J27-K27),"n/a",J27-K27)</f>
        <v>44</v>
      </c>
      <c r="M27" s="64">
        <f t="shared" ref="M27:M35" si="48">IF(ISERROR(L27/K27),"n/a",(L27/K27))</f>
        <v>1.1680382267056012E-2</v>
      </c>
      <c r="N27" s="65">
        <f>N28+N36</f>
        <v>2880</v>
      </c>
      <c r="O27" s="66">
        <f>O28+O36</f>
        <v>3112</v>
      </c>
      <c r="P27" s="67">
        <f t="shared" ref="P27:P35" si="49">IF(ISERROR(N27-O27),"n/a",N27-O27)</f>
        <v>-232</v>
      </c>
      <c r="Q27" s="271">
        <f t="shared" ref="Q27:Q35" si="50">IF(ISERROR(P27/O27),"n/a",(P27/O27))</f>
        <v>-7.4550128534704371E-2</v>
      </c>
      <c r="R27" s="122">
        <f>R28+R36</f>
        <v>1820</v>
      </c>
      <c r="S27" s="124">
        <f>S28+S36</f>
        <v>1739</v>
      </c>
      <c r="T27" s="125">
        <f t="shared" ref="T27:T35" si="51">IF(ISERROR(R27-S27),"n/a",R27-S27)</f>
        <v>81</v>
      </c>
      <c r="U27" s="185">
        <f t="shared" ref="U27:U35" si="52">IF(ISERROR(T27/S27),"n/a",(T27/S27))</f>
        <v>4.6578493387004025E-2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22743</v>
      </c>
      <c r="G28" s="58">
        <f>G29+G34+G32</f>
        <v>18373</v>
      </c>
      <c r="H28" s="59">
        <f t="shared" si="45"/>
        <v>4370</v>
      </c>
      <c r="I28" s="60">
        <f t="shared" si="46"/>
        <v>0.23784901758014479</v>
      </c>
      <c r="J28" s="61">
        <f>J29+J34+J32</f>
        <v>3132</v>
      </c>
      <c r="K28" s="62">
        <f>K29+K34+K32</f>
        <v>2909</v>
      </c>
      <c r="L28" s="63">
        <f t="shared" si="47"/>
        <v>223</v>
      </c>
      <c r="M28" s="64">
        <f t="shared" si="48"/>
        <v>7.6658645582674462E-2</v>
      </c>
      <c r="N28" s="65">
        <f>N29+N34+N32</f>
        <v>2872</v>
      </c>
      <c r="O28" s="66">
        <f>O29+O34+O32</f>
        <v>2604</v>
      </c>
      <c r="P28" s="67">
        <f t="shared" si="49"/>
        <v>268</v>
      </c>
      <c r="Q28" s="271">
        <f t="shared" si="50"/>
        <v>0.10291858678955453</v>
      </c>
      <c r="R28" s="122">
        <f>R29+R34+R32</f>
        <v>1813</v>
      </c>
      <c r="S28" s="124">
        <f>S29+S34+S32</f>
        <v>1470</v>
      </c>
      <c r="T28" s="125">
        <f t="shared" si="51"/>
        <v>343</v>
      </c>
      <c r="U28" s="185">
        <f t="shared" si="52"/>
        <v>0.23333333333333334</v>
      </c>
      <c r="V28" s="279"/>
    </row>
    <row r="29" spans="1:22" ht="27.75" customHeight="1" x14ac:dyDescent="0.2">
      <c r="A29" s="173" t="s">
        <v>30</v>
      </c>
      <c r="B29" s="93">
        <f>SUM(B30:B31)</f>
        <v>23781</v>
      </c>
      <c r="C29" s="95">
        <f>SUM(C30:C31)</f>
        <v>21600</v>
      </c>
      <c r="D29" s="95">
        <f t="shared" ref="D29" si="53">IF(ISERROR(B29-C29),"n/a",B29-C29)</f>
        <v>2181</v>
      </c>
      <c r="E29" s="96">
        <f t="shared" ref="E29" si="54">IF(ISERROR(D29/C29),"n/a",(D29/C29))</f>
        <v>0.10097222222222223</v>
      </c>
      <c r="F29" s="175">
        <f>SUM(F30:F31)</f>
        <v>19120</v>
      </c>
      <c r="G29" s="97">
        <f>SUM(G30:G31)</f>
        <v>14811</v>
      </c>
      <c r="H29" s="97">
        <f t="shared" ref="H29" si="55">IF(ISERROR(F29-G29),"n/a",F29-G29)</f>
        <v>4309</v>
      </c>
      <c r="I29" s="98">
        <f t="shared" ref="I29" si="56">IF(ISERROR(H29/G29),"n/a",(H29/G29))</f>
        <v>0.29093241509688744</v>
      </c>
      <c r="J29" s="177">
        <f>SUM(J30:J31)</f>
        <v>2904</v>
      </c>
      <c r="K29" s="99">
        <f>SUM(K30:K31)</f>
        <v>2599</v>
      </c>
      <c r="L29" s="99">
        <f t="shared" ref="L29" si="57">IF(ISERROR(J29-K29),"n/a",J29-K29)</f>
        <v>305</v>
      </c>
      <c r="M29" s="100">
        <f t="shared" ref="M29" si="58">IF(ISERROR(L29/K29),"n/a",(L29/K29))</f>
        <v>0.11735282801077337</v>
      </c>
      <c r="N29" s="179">
        <f>SUM(N30:N31)</f>
        <v>2724</v>
      </c>
      <c r="O29" s="101">
        <f>SUM(O30:O31)</f>
        <v>2410</v>
      </c>
      <c r="P29" s="101">
        <f t="shared" ref="P29" si="59">IF(ISERROR(N29-O29),"n/a",N29-O29)</f>
        <v>314</v>
      </c>
      <c r="Q29" s="273">
        <f t="shared" ref="Q29" si="60">IF(ISERROR(P29/O29),"n/a",(P29/O29))</f>
        <v>0.13029045643153528</v>
      </c>
      <c r="R29" s="181">
        <f>SUM(R30:R31)</f>
        <v>1785</v>
      </c>
      <c r="S29" s="128">
        <f>SUM(S30:S31)</f>
        <v>1430</v>
      </c>
      <c r="T29" s="128">
        <f t="shared" ref="T29" si="61">IF(ISERROR(R29-S29),"n/a",R29-S29)</f>
        <v>355</v>
      </c>
      <c r="U29" s="187">
        <f t="shared" ref="U29" si="62">IF(ISERROR(T29/S29),"n/a",(T29/S29))</f>
        <v>0.24825174825174826</v>
      </c>
    </row>
    <row r="30" spans="1:22" ht="12.75" customHeight="1" x14ac:dyDescent="0.2">
      <c r="A30" s="30" t="s">
        <v>19</v>
      </c>
      <c r="B30" s="248">
        <v>20596</v>
      </c>
      <c r="C30" s="249">
        <v>21600</v>
      </c>
      <c r="D30" s="250">
        <f t="shared" ref="D30" si="63">IF(ISERROR(B30-C30),"n/a",B30-C30)</f>
        <v>-1004</v>
      </c>
      <c r="E30" s="251">
        <f t="shared" ref="E30" si="64">IF(ISERROR(D30/C30),"n/a",(D30/C30))</f>
        <v>-4.6481481481481485E-2</v>
      </c>
      <c r="F30" s="252">
        <v>15939</v>
      </c>
      <c r="G30" s="253">
        <v>14811</v>
      </c>
      <c r="H30" s="254">
        <f t="shared" ref="H30" si="65">IF(ISERROR(F30-G30),"n/a",F30-G30)</f>
        <v>1128</v>
      </c>
      <c r="I30" s="255">
        <f t="shared" ref="I30" si="66">IF(ISERROR(H30/G30),"n/a",(H30/G30))</f>
        <v>7.6159611099858207E-2</v>
      </c>
      <c r="J30" s="256">
        <v>2856</v>
      </c>
      <c r="K30" s="257">
        <v>2599</v>
      </c>
      <c r="L30" s="258">
        <f t="shared" ref="L30" si="67">IF(ISERROR(J30-K30),"n/a",J30-K30)</f>
        <v>257</v>
      </c>
      <c r="M30" s="259">
        <f t="shared" ref="M30" si="68">IF(ISERROR(L30/K30),"n/a",(L30/K30))</f>
        <v>9.8884186225471335E-2</v>
      </c>
      <c r="N30" s="288">
        <v>2682</v>
      </c>
      <c r="O30" s="301">
        <v>2410</v>
      </c>
      <c r="P30" s="302">
        <f t="shared" ref="P30" si="69">IF(ISERROR(N30-O30),"n/a",N30-O30)</f>
        <v>272</v>
      </c>
      <c r="Q30" s="303">
        <f t="shared" ref="Q30" si="70">IF(ISERROR(P30/O30),"n/a",(P30/O30))</f>
        <v>0.11286307053941909</v>
      </c>
      <c r="R30" s="289">
        <v>1759</v>
      </c>
      <c r="S30" s="304">
        <v>1430</v>
      </c>
      <c r="T30" s="305">
        <f t="shared" ref="T30" si="71">IF(ISERROR(R30-S30),"n/a",R30-S30)</f>
        <v>329</v>
      </c>
      <c r="U30" s="306">
        <f t="shared" ref="U30" si="72">IF(ISERROR(T30/S30),"n/a",(T30/S30))</f>
        <v>0.23006993006993007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48</v>
      </c>
      <c r="K31" s="221">
        <v>0</v>
      </c>
      <c r="L31" s="222">
        <f t="shared" ref="L31" si="77">IF(ISERROR(J31-K31),"n/a",J31-K31)</f>
        <v>48</v>
      </c>
      <c r="M31" s="223" t="str">
        <f t="shared" ref="M31" si="78">IF(ISERROR(L31/K31),"n/a",(L31/K31))</f>
        <v>n/a</v>
      </c>
      <c r="N31" s="452">
        <v>42</v>
      </c>
      <c r="O31" s="453">
        <v>0</v>
      </c>
      <c r="P31" s="446">
        <f t="shared" ref="P31" si="79">IF(ISERROR(N31-O31),"n/a",N31-O31)</f>
        <v>42</v>
      </c>
      <c r="Q31" s="447" t="str">
        <f t="shared" ref="Q31" si="80">IF(ISERROR(P31/O31),"n/a",(P31/O31))</f>
        <v>n/a</v>
      </c>
      <c r="R31" s="454">
        <v>26</v>
      </c>
      <c r="S31" s="455">
        <v>0</v>
      </c>
      <c r="T31" s="450">
        <f t="shared" ref="T31" si="81">IF(ISERROR(R31-S31),"n/a",R31-S31)</f>
        <v>26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2479</v>
      </c>
      <c r="H32" s="97">
        <f t="shared" si="45"/>
        <v>37</v>
      </c>
      <c r="I32" s="98">
        <f t="shared" si="46"/>
        <v>1.4925373134328358E-2</v>
      </c>
      <c r="J32" s="177">
        <f>J33</f>
        <v>178</v>
      </c>
      <c r="K32" s="178">
        <f>K33</f>
        <v>238</v>
      </c>
      <c r="L32" s="99">
        <f t="shared" si="47"/>
        <v>-60</v>
      </c>
      <c r="M32" s="100">
        <f t="shared" si="48"/>
        <v>-0.25210084033613445</v>
      </c>
      <c r="N32" s="179">
        <f>N33</f>
        <v>106</v>
      </c>
      <c r="O32" s="180">
        <f>O33</f>
        <v>141</v>
      </c>
      <c r="P32" s="101">
        <f t="shared" si="49"/>
        <v>-35</v>
      </c>
      <c r="Q32" s="273">
        <f t="shared" si="50"/>
        <v>-0.24822695035460993</v>
      </c>
      <c r="R32" s="181">
        <f>R33</f>
        <v>21</v>
      </c>
      <c r="S32" s="182">
        <f>S33</f>
        <v>26</v>
      </c>
      <c r="T32" s="128">
        <f t="shared" si="51"/>
        <v>-5</v>
      </c>
      <c r="U32" s="187">
        <f t="shared" si="52"/>
        <v>-0.19230769230769232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2479</v>
      </c>
      <c r="H33" s="110">
        <f t="shared" si="45"/>
        <v>37</v>
      </c>
      <c r="I33" s="111">
        <f t="shared" si="46"/>
        <v>1.4925373134328358E-2</v>
      </c>
      <c r="J33" s="112">
        <v>178</v>
      </c>
      <c r="K33" s="113">
        <v>238</v>
      </c>
      <c r="L33" s="114">
        <f t="shared" si="47"/>
        <v>-60</v>
      </c>
      <c r="M33" s="115">
        <f t="shared" si="48"/>
        <v>-0.25210084033613445</v>
      </c>
      <c r="N33" s="129">
        <v>106</v>
      </c>
      <c r="O33" s="130">
        <v>141</v>
      </c>
      <c r="P33" s="131">
        <f t="shared" si="49"/>
        <v>-35</v>
      </c>
      <c r="Q33" s="274">
        <f t="shared" si="50"/>
        <v>-0.24822695035460993</v>
      </c>
      <c r="R33" s="132">
        <v>21</v>
      </c>
      <c r="S33" s="133">
        <v>26</v>
      </c>
      <c r="T33" s="134">
        <f t="shared" si="51"/>
        <v>-5</v>
      </c>
      <c r="U33" s="188">
        <f t="shared" si="52"/>
        <v>-0.19230769230769232</v>
      </c>
      <c r="V33" s="280"/>
    </row>
    <row r="34" spans="1:22" ht="27.75" customHeight="1" x14ac:dyDescent="0.2">
      <c r="A34" s="174" t="s">
        <v>32</v>
      </c>
      <c r="B34" s="93">
        <f>B35</f>
        <v>1303</v>
      </c>
      <c r="C34" s="94">
        <f>C35</f>
        <v>1267</v>
      </c>
      <c r="D34" s="95">
        <f t="shared" si="43"/>
        <v>36</v>
      </c>
      <c r="E34" s="96">
        <f t="shared" si="44"/>
        <v>2.8413575374901343E-2</v>
      </c>
      <c r="F34" s="175">
        <f>F35</f>
        <v>1107</v>
      </c>
      <c r="G34" s="176">
        <f>G35</f>
        <v>1083</v>
      </c>
      <c r="H34" s="97">
        <f t="shared" si="45"/>
        <v>24</v>
      </c>
      <c r="I34" s="98">
        <f t="shared" si="46"/>
        <v>2.2160664819944598E-2</v>
      </c>
      <c r="J34" s="177">
        <f>J35</f>
        <v>50</v>
      </c>
      <c r="K34" s="178">
        <f>K35</f>
        <v>72</v>
      </c>
      <c r="L34" s="99">
        <f t="shared" si="47"/>
        <v>-22</v>
      </c>
      <c r="M34" s="100">
        <f t="shared" si="48"/>
        <v>-0.30555555555555558</v>
      </c>
      <c r="N34" s="179">
        <f>N35</f>
        <v>42</v>
      </c>
      <c r="O34" s="180">
        <f>O35</f>
        <v>53</v>
      </c>
      <c r="P34" s="101">
        <f t="shared" si="49"/>
        <v>-11</v>
      </c>
      <c r="Q34" s="273">
        <f t="shared" si="50"/>
        <v>-0.20754716981132076</v>
      </c>
      <c r="R34" s="181">
        <f>R35</f>
        <v>7</v>
      </c>
      <c r="S34" s="182">
        <f>S35</f>
        <v>14</v>
      </c>
      <c r="T34" s="128">
        <f t="shared" si="51"/>
        <v>-7</v>
      </c>
      <c r="U34" s="187">
        <f t="shared" si="52"/>
        <v>-0.5</v>
      </c>
    </row>
    <row r="35" spans="1:22" s="70" customFormat="1" ht="13.5" thickBot="1" x14ac:dyDescent="0.25">
      <c r="A35" s="30" t="s">
        <v>19</v>
      </c>
      <c r="B35" s="104">
        <v>1303</v>
      </c>
      <c r="C35" s="105">
        <v>1267</v>
      </c>
      <c r="D35" s="106">
        <f t="shared" si="43"/>
        <v>36</v>
      </c>
      <c r="E35" s="107">
        <f t="shared" si="44"/>
        <v>2.8413575374901343E-2</v>
      </c>
      <c r="F35" s="108">
        <v>1107</v>
      </c>
      <c r="G35" s="109">
        <v>1083</v>
      </c>
      <c r="H35" s="110">
        <f t="shared" si="45"/>
        <v>24</v>
      </c>
      <c r="I35" s="111">
        <f t="shared" si="46"/>
        <v>2.2160664819944598E-2</v>
      </c>
      <c r="J35" s="112">
        <v>50</v>
      </c>
      <c r="K35" s="113">
        <v>72</v>
      </c>
      <c r="L35" s="114">
        <f t="shared" si="47"/>
        <v>-22</v>
      </c>
      <c r="M35" s="115">
        <f t="shared" si="48"/>
        <v>-0.30555555555555558</v>
      </c>
      <c r="N35" s="129">
        <v>42</v>
      </c>
      <c r="O35" s="130">
        <v>53</v>
      </c>
      <c r="P35" s="131">
        <f t="shared" si="49"/>
        <v>-11</v>
      </c>
      <c r="Q35" s="274">
        <f t="shared" si="50"/>
        <v>-0.20754716981132076</v>
      </c>
      <c r="R35" s="132">
        <v>7</v>
      </c>
      <c r="S35" s="133">
        <v>14</v>
      </c>
      <c r="T35" s="134">
        <f t="shared" si="51"/>
        <v>-7</v>
      </c>
      <c r="U35" s="188">
        <f t="shared" si="52"/>
        <v>-0.5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5223</v>
      </c>
      <c r="C36" s="54">
        <f>C37+C42+C40</f>
        <v>5713</v>
      </c>
      <c r="D36" s="55">
        <f t="shared" ref="D36" si="83">IF(ISERROR(B36-C36),"n/a",B36-C36)</f>
        <v>-490</v>
      </c>
      <c r="E36" s="56">
        <f t="shared" ref="E36" si="84">IF(ISERROR(D36/C36),"n/a",(D36/C36))</f>
        <v>-8.576929809207072E-2</v>
      </c>
      <c r="F36" s="57">
        <f>F37+F42+F40</f>
        <v>3723</v>
      </c>
      <c r="G36" s="58">
        <f>G37+G42+G40</f>
        <v>4421</v>
      </c>
      <c r="H36" s="59">
        <f t="shared" ref="H36" si="85">IF(ISERROR(F36-G36),"n/a",F36-G36)</f>
        <v>-698</v>
      </c>
      <c r="I36" s="60">
        <f t="shared" ref="I36" si="86">IF(ISERROR(H36/G36),"n/a",(H36/G36))</f>
        <v>-0.15788283193847547</v>
      </c>
      <c r="J36" s="61">
        <f>J37+J42+J40</f>
        <v>679</v>
      </c>
      <c r="K36" s="62">
        <f>K37+K42+K40</f>
        <v>858</v>
      </c>
      <c r="L36" s="63">
        <f t="shared" ref="L36" si="87">IF(ISERROR(J36-K36),"n/a",J36-K36)</f>
        <v>-179</v>
      </c>
      <c r="M36" s="64">
        <f t="shared" ref="M36" si="88">IF(ISERROR(L36/K36),"n/a",(L36/K36))</f>
        <v>-0.20862470862470864</v>
      </c>
      <c r="N36" s="65">
        <f>N37+N42+N40</f>
        <v>8</v>
      </c>
      <c r="O36" s="66">
        <f>O37+O42+O40</f>
        <v>508</v>
      </c>
      <c r="P36" s="67">
        <f t="shared" ref="P36" si="89">IF(ISERROR(N36-O36),"n/a",N36-O36)</f>
        <v>-500</v>
      </c>
      <c r="Q36" s="271">
        <f t="shared" ref="Q36" si="90">IF(ISERROR(P36/O36),"n/a",(P36/O36))</f>
        <v>-0.98425196850393704</v>
      </c>
      <c r="R36" s="122">
        <f>R37+R42+R40</f>
        <v>7</v>
      </c>
      <c r="S36" s="124">
        <f>S37+S42+S40</f>
        <v>269</v>
      </c>
      <c r="T36" s="125">
        <f t="shared" ref="T36" si="91">IF(ISERROR(R36-S36),"n/a",R36-S36)</f>
        <v>-262</v>
      </c>
      <c r="U36" s="185">
        <f t="shared" ref="U36" si="92">IF(ISERROR(T36/S36),"n/a",(T36/S36))</f>
        <v>-0.97397769516728627</v>
      </c>
      <c r="V36" s="279"/>
    </row>
    <row r="37" spans="1:22" ht="27.75" customHeight="1" x14ac:dyDescent="0.2">
      <c r="A37" s="224" t="s">
        <v>30</v>
      </c>
      <c r="B37" s="225">
        <f>SUM(B38:B39)</f>
        <v>4695</v>
      </c>
      <c r="C37" s="226">
        <f>SUM(C38:C39)</f>
        <v>5032</v>
      </c>
      <c r="D37" s="227">
        <f t="shared" ref="D37:D43" si="93">IF(ISERROR(B37-C37),"n/a",B37-C37)</f>
        <v>-337</v>
      </c>
      <c r="E37" s="228">
        <f t="shared" ref="E37:E43" si="94">IF(ISERROR(D37/C37),"n/a",(D37/C37))</f>
        <v>-6.6971383147853739E-2</v>
      </c>
      <c r="F37" s="229">
        <f>SUM(F38:F39)</f>
        <v>3317</v>
      </c>
      <c r="G37" s="230">
        <f>SUM(G38:G39)</f>
        <v>3859</v>
      </c>
      <c r="H37" s="231">
        <f t="shared" ref="H37:H43" si="95">IF(ISERROR(F37-G37),"n/a",F37-G37)</f>
        <v>-542</v>
      </c>
      <c r="I37" s="232">
        <f t="shared" ref="I37:I43" si="96">IF(ISERROR(H37/G37),"n/a",(H37/G37))</f>
        <v>-0.14045089401399327</v>
      </c>
      <c r="J37" s="233">
        <f>SUM(J38:J39)</f>
        <v>623</v>
      </c>
      <c r="K37" s="234">
        <f>SUM(K38:K39)</f>
        <v>747</v>
      </c>
      <c r="L37" s="235">
        <f t="shared" ref="L37:L42" si="97">IF(ISERROR(J37-K37),"n/a",J37-K37)</f>
        <v>-124</v>
      </c>
      <c r="M37" s="236">
        <f t="shared" ref="M37:M43" si="98">IF(ISERROR(L37/K37),"n/a",(L37/K37))</f>
        <v>-0.16599732262382866</v>
      </c>
      <c r="N37" s="90">
        <f>SUM(N38:N39)</f>
        <v>1</v>
      </c>
      <c r="O37" s="91">
        <f>SUM(O38:O39)</f>
        <v>463</v>
      </c>
      <c r="P37" s="92">
        <f t="shared" ref="P37:P43" si="99">IF(ISERROR(N37-O37),"n/a",N37-O37)</f>
        <v>-462</v>
      </c>
      <c r="Q37" s="272">
        <f t="shared" ref="Q37:Q43" si="100">IF(ISERROR(P37/O37),"n/a",(P37/O37))</f>
        <v>-0.99784017278617709</v>
      </c>
      <c r="R37" s="123">
        <f>SUM(R38:R39)</f>
        <v>0</v>
      </c>
      <c r="S37" s="126">
        <f>SUM(S38:S39)</f>
        <v>254</v>
      </c>
      <c r="T37" s="127">
        <f t="shared" ref="T37:T43" si="101">IF(ISERROR(R37-S37),"n/a",R37-S37)</f>
        <v>-254</v>
      </c>
      <c r="U37" s="186">
        <f t="shared" ref="U37:U43" si="102">IF(ISERROR(T37/S37),"n/a",(T37/S37))</f>
        <v>-1</v>
      </c>
    </row>
    <row r="38" spans="1:22" ht="12.75" customHeight="1" x14ac:dyDescent="0.2">
      <c r="A38" s="30" t="s">
        <v>19</v>
      </c>
      <c r="B38" s="248">
        <v>4668</v>
      </c>
      <c r="C38" s="249">
        <v>4977</v>
      </c>
      <c r="D38" s="183">
        <f t="shared" si="93"/>
        <v>-309</v>
      </c>
      <c r="E38" s="247">
        <f t="shared" si="94"/>
        <v>-6.2085593731163354E-2</v>
      </c>
      <c r="F38" s="252">
        <v>3299</v>
      </c>
      <c r="G38" s="253">
        <v>3825</v>
      </c>
      <c r="H38" s="254">
        <f>IF(ISERROR(F38-G38),"n/a",F38-G38)</f>
        <v>-526</v>
      </c>
      <c r="I38" s="255">
        <f>IF(ISERROR(H38/G38),"n/a",(H38/G38))</f>
        <v>-0.13751633986928105</v>
      </c>
      <c r="J38" s="256">
        <v>619</v>
      </c>
      <c r="K38" s="257">
        <v>738</v>
      </c>
      <c r="L38" s="258">
        <f>IF(ISERROR(J38-K38),"n/a",J38-K38)</f>
        <v>-119</v>
      </c>
      <c r="M38" s="259">
        <f>IF(ISERROR(L38/K38),"n/a",(L38/K38))</f>
        <v>-0.16124661246612465</v>
      </c>
      <c r="N38" s="263">
        <v>1</v>
      </c>
      <c r="O38" s="264">
        <v>457</v>
      </c>
      <c r="P38" s="265">
        <f t="shared" ref="P38:P39" si="103">IF(ISERROR(N38-O38),"n/a",N38-O38)</f>
        <v>-456</v>
      </c>
      <c r="Q38" s="275">
        <f t="shared" ref="Q38:Q39" si="104">IF(ISERROR(P38/O38),"n/a",(P38/O38))</f>
        <v>-0.99781181619256021</v>
      </c>
      <c r="R38" s="266">
        <v>0</v>
      </c>
      <c r="S38" s="267">
        <v>252</v>
      </c>
      <c r="T38" s="268">
        <f t="shared" ref="T38:T39" si="105">IF(ISERROR(R38-S38),"n/a",R38-S38)</f>
        <v>-252</v>
      </c>
      <c r="U38" s="269">
        <f t="shared" ref="U38:U39" si="106">IF(ISERROR(T38/S38),"n/a",(T38/S38))</f>
        <v>-1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9</v>
      </c>
      <c r="L39" s="114">
        <f>IF(ISERROR(J39-K39),"n/a",J39-K39)</f>
        <v>-5</v>
      </c>
      <c r="M39" s="115">
        <f>IF(ISERROR(L39/K39),"n/a",(L39/K39))</f>
        <v>-0.55555555555555558</v>
      </c>
      <c r="N39" s="90">
        <v>0</v>
      </c>
      <c r="O39" s="91">
        <v>6</v>
      </c>
      <c r="P39" s="92">
        <f t="shared" si="103"/>
        <v>-6</v>
      </c>
      <c r="Q39" s="272">
        <f t="shared" si="104"/>
        <v>-1</v>
      </c>
      <c r="R39" s="123">
        <v>0</v>
      </c>
      <c r="S39" s="126">
        <v>2</v>
      </c>
      <c r="T39" s="127">
        <f t="shared" si="105"/>
        <v>-2</v>
      </c>
      <c r="U39" s="186">
        <f t="shared" si="106"/>
        <v>-1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47</v>
      </c>
      <c r="K40" s="178">
        <f>K41</f>
        <v>102</v>
      </c>
      <c r="L40" s="99">
        <f>IF(ISERROR(J40-K40),"n/a",J40-K40)</f>
        <v>-55</v>
      </c>
      <c r="M40" s="100">
        <f>IF(ISERROR(L40/K40),"n/a",(L40/K40))</f>
        <v>-0.53921568627450978</v>
      </c>
      <c r="N40" s="179">
        <f>N41</f>
        <v>7</v>
      </c>
      <c r="O40" s="180">
        <f>O41</f>
        <v>44</v>
      </c>
      <c r="P40" s="101">
        <f>IF(ISERROR(N40-O40),"n/a",N40-O40)</f>
        <v>-37</v>
      </c>
      <c r="Q40" s="273">
        <f>IF(ISERROR(P40/O40),"n/a",(P40/O40))</f>
        <v>-0.84090909090909094</v>
      </c>
      <c r="R40" s="181">
        <f>R41</f>
        <v>7</v>
      </c>
      <c r="S40" s="182">
        <f>S41</f>
        <v>15</v>
      </c>
      <c r="T40" s="128">
        <f>IF(ISERROR(R40-S40),"n/a",R40-S40)</f>
        <v>-8</v>
      </c>
      <c r="U40" s="187">
        <f>IF(ISERROR(T40/S40),"n/a",(T40/S40))</f>
        <v>-0.53333333333333333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47</v>
      </c>
      <c r="K41" s="113">
        <v>102</v>
      </c>
      <c r="L41" s="114">
        <f>IF(ISERROR(J41-K41),"n/a",J41-K41)</f>
        <v>-55</v>
      </c>
      <c r="M41" s="115">
        <f>IF(ISERROR(L41/K41),"n/a",(L41/K41))</f>
        <v>-0.53921568627450978</v>
      </c>
      <c r="N41" s="129">
        <v>7</v>
      </c>
      <c r="O41" s="130">
        <v>44</v>
      </c>
      <c r="P41" s="131">
        <f>IF(ISERROR(N41-O41),"n/a",N41-O41)</f>
        <v>-37</v>
      </c>
      <c r="Q41" s="274">
        <f>IF(ISERROR(P41/O41),"n/a",(P41/O41))</f>
        <v>-0.84090909090909094</v>
      </c>
      <c r="R41" s="132">
        <v>7</v>
      </c>
      <c r="S41" s="133">
        <v>15</v>
      </c>
      <c r="T41" s="134">
        <f>IF(ISERROR(R41-S41),"n/a",R41-S41)</f>
        <v>-8</v>
      </c>
      <c r="U41" s="188">
        <f>IF(ISERROR(T41/S41),"n/a",(T41/S41))</f>
        <v>-0.53333333333333333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9</v>
      </c>
      <c r="K42" s="178">
        <f>K43</f>
        <v>9</v>
      </c>
      <c r="L42" s="99">
        <f t="shared" si="97"/>
        <v>0</v>
      </c>
      <c r="M42" s="100">
        <f t="shared" si="98"/>
        <v>0</v>
      </c>
      <c r="N42" s="179">
        <f>N43</f>
        <v>0</v>
      </c>
      <c r="O42" s="180">
        <f>O43</f>
        <v>1</v>
      </c>
      <c r="P42" s="101">
        <f t="shared" si="99"/>
        <v>-1</v>
      </c>
      <c r="Q42" s="273">
        <f t="shared" si="100"/>
        <v>-1</v>
      </c>
      <c r="R42" s="181">
        <f>R43</f>
        <v>0</v>
      </c>
      <c r="S42" s="182">
        <f>S43</f>
        <v>0</v>
      </c>
      <c r="T42" s="128">
        <f t="shared" si="101"/>
        <v>0</v>
      </c>
      <c r="U42" s="187" t="str">
        <f t="shared" si="102"/>
        <v>n/a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9</v>
      </c>
      <c r="K43" s="113">
        <v>9</v>
      </c>
      <c r="L43" s="114">
        <v>0</v>
      </c>
      <c r="M43" s="115">
        <f t="shared" si="98"/>
        <v>0</v>
      </c>
      <c r="N43" s="129">
        <v>0</v>
      </c>
      <c r="O43" s="130">
        <v>1</v>
      </c>
      <c r="P43" s="131">
        <f t="shared" si="99"/>
        <v>-1</v>
      </c>
      <c r="Q43" s="274">
        <f t="shared" si="100"/>
        <v>-1</v>
      </c>
      <c r="R43" s="132">
        <v>0</v>
      </c>
      <c r="S43" s="133">
        <v>0</v>
      </c>
      <c r="T43" s="134">
        <f t="shared" si="101"/>
        <v>0</v>
      </c>
      <c r="U43" s="188" t="str">
        <f t="shared" si="102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18136</v>
      </c>
      <c r="C44" s="54">
        <f>C45+C53</f>
        <v>16588</v>
      </c>
      <c r="D44" s="55">
        <f t="shared" ref="D44:D60" si="107">IF(ISERROR(B44-C44),"n/a",B44-C44)</f>
        <v>1548</v>
      </c>
      <c r="E44" s="56">
        <f t="shared" ref="E44:E60" si="108">IF(ISERROR(D44/C44),"n/a",(D44/C44))</f>
        <v>9.3320472630817455E-2</v>
      </c>
      <c r="F44" s="57">
        <f>F45+F53</f>
        <v>14286</v>
      </c>
      <c r="G44" s="58">
        <f>G45+G53</f>
        <v>12422</v>
      </c>
      <c r="H44" s="59">
        <f t="shared" ref="H44:H60" si="109">IF(ISERROR(F44-G44),"n/a",F44-G44)</f>
        <v>1864</v>
      </c>
      <c r="I44" s="60">
        <f t="shared" ref="I44:I60" si="110">IF(ISERROR(H44/G44),"n/a",(H44/G44))</f>
        <v>0.15005635163419739</v>
      </c>
      <c r="J44" s="61">
        <f>J45+J53</f>
        <v>2015</v>
      </c>
      <c r="K44" s="62">
        <f>K45+K53</f>
        <v>2185</v>
      </c>
      <c r="L44" s="63">
        <f t="shared" ref="L44:L59" si="111">IF(ISERROR(J44-K44),"n/a",J44-K44)</f>
        <v>-170</v>
      </c>
      <c r="M44" s="64">
        <f t="shared" ref="M44:M60" si="112">IF(ISERROR(L44/K44),"n/a",(L44/K44))</f>
        <v>-7.780320366132723E-2</v>
      </c>
      <c r="N44" s="65">
        <f>N45+N53</f>
        <v>1689</v>
      </c>
      <c r="O44" s="66">
        <f>O45+O53</f>
        <v>1943</v>
      </c>
      <c r="P44" s="67">
        <f t="shared" ref="P44:P60" si="113">IF(ISERROR(N44-O44),"n/a",N44-O44)</f>
        <v>-254</v>
      </c>
      <c r="Q44" s="271">
        <f t="shared" ref="Q44:Q60" si="114">IF(ISERROR(P44/O44),"n/a",(P44/O44))</f>
        <v>-0.13072568193515183</v>
      </c>
      <c r="R44" s="122">
        <f>R45+R53</f>
        <v>970</v>
      </c>
      <c r="S44" s="124">
        <f>S45+S53</f>
        <v>1056</v>
      </c>
      <c r="T44" s="125">
        <f t="shared" ref="T44:T60" si="115">IF(ISERROR(R44-S44),"n/a",R44-S44)</f>
        <v>-86</v>
      </c>
      <c r="U44" s="185">
        <f t="shared" ref="U44:U60" si="116">IF(ISERROR(T44/S44),"n/a",(T44/S44))</f>
        <v>-8.1439393939393936E-2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13175</v>
      </c>
      <c r="G45" s="58">
        <f>G46+G51+G49</f>
        <v>11035</v>
      </c>
      <c r="H45" s="59">
        <f t="shared" si="109"/>
        <v>2140</v>
      </c>
      <c r="I45" s="60">
        <f t="shared" si="110"/>
        <v>0.19392840960579974</v>
      </c>
      <c r="J45" s="61">
        <f>J46+J51+J49</f>
        <v>1769</v>
      </c>
      <c r="K45" s="62">
        <f>K46+K51+K49</f>
        <v>1908</v>
      </c>
      <c r="L45" s="63">
        <f t="shared" si="111"/>
        <v>-139</v>
      </c>
      <c r="M45" s="64">
        <f t="shared" si="112"/>
        <v>-7.2851153039832278E-2</v>
      </c>
      <c r="N45" s="65">
        <f>N46+N51+N49</f>
        <v>1685</v>
      </c>
      <c r="O45" s="66">
        <f>O46+O51+O49</f>
        <v>1758</v>
      </c>
      <c r="P45" s="67">
        <f t="shared" si="113"/>
        <v>-73</v>
      </c>
      <c r="Q45" s="271">
        <f t="shared" si="114"/>
        <v>-4.1524459613196812E-2</v>
      </c>
      <c r="R45" s="122">
        <f>R46+R51+R49</f>
        <v>967</v>
      </c>
      <c r="S45" s="124">
        <f>S46+S51+S49</f>
        <v>972</v>
      </c>
      <c r="T45" s="125">
        <f t="shared" si="115"/>
        <v>-5</v>
      </c>
      <c r="U45" s="185">
        <f t="shared" si="116"/>
        <v>-5.1440329218106996E-3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12630</v>
      </c>
      <c r="D46" s="80">
        <f t="shared" si="107"/>
        <v>1716</v>
      </c>
      <c r="E46" s="81">
        <f t="shared" si="108"/>
        <v>0.13586698337292161</v>
      </c>
      <c r="F46" s="82">
        <f>SUM(F47:F48)</f>
        <v>11648</v>
      </c>
      <c r="G46" s="84">
        <f>SUM(G47:G48)</f>
        <v>9607</v>
      </c>
      <c r="H46" s="84">
        <f t="shared" si="109"/>
        <v>2041</v>
      </c>
      <c r="I46" s="85">
        <f t="shared" si="110"/>
        <v>0.21244925575101489</v>
      </c>
      <c r="J46" s="86">
        <f>SUM(J47:J48)</f>
        <v>1690</v>
      </c>
      <c r="K46" s="88">
        <f>SUM(K47:K48)</f>
        <v>1809</v>
      </c>
      <c r="L46" s="88">
        <f t="shared" si="111"/>
        <v>-119</v>
      </c>
      <c r="M46" s="89">
        <f t="shared" si="112"/>
        <v>-6.5782200110558325E-2</v>
      </c>
      <c r="N46" s="90">
        <f>SUM(N47:N48)</f>
        <v>1623</v>
      </c>
      <c r="O46" s="92">
        <f>SUM(O47:O48)</f>
        <v>1696</v>
      </c>
      <c r="P46" s="92">
        <f t="shared" si="113"/>
        <v>-73</v>
      </c>
      <c r="Q46" s="272">
        <f t="shared" si="114"/>
        <v>-4.3042452830188677E-2</v>
      </c>
      <c r="R46" s="123">
        <f>SUM(R47:R48)</f>
        <v>958</v>
      </c>
      <c r="S46" s="127">
        <f>SUM(S47:S48)</f>
        <v>957</v>
      </c>
      <c r="T46" s="127">
        <f t="shared" si="115"/>
        <v>1</v>
      </c>
      <c r="U46" s="186">
        <f t="shared" si="116"/>
        <v>1.0449320794148381E-3</v>
      </c>
    </row>
    <row r="47" spans="1:22" ht="12.75" customHeight="1" x14ac:dyDescent="0.2">
      <c r="A47" s="30" t="s">
        <v>19</v>
      </c>
      <c r="B47" s="248">
        <v>12673</v>
      </c>
      <c r="C47" s="249">
        <v>12630</v>
      </c>
      <c r="D47" s="183">
        <f t="shared" ref="D47" si="117">IF(ISERROR(B47-C47),"n/a",B47-C47)</f>
        <v>43</v>
      </c>
      <c r="E47" s="247">
        <f t="shared" ref="E47" si="118">IF(ISERROR(D47/C47),"n/a",(D47/C47))</f>
        <v>3.4045922406967539E-3</v>
      </c>
      <c r="F47" s="287">
        <v>9975</v>
      </c>
      <c r="G47" s="283">
        <v>9607</v>
      </c>
      <c r="H47" s="283">
        <f t="shared" ref="H47" si="119">IF(ISERROR(F47-G47),"n/a",F47-G47)</f>
        <v>368</v>
      </c>
      <c r="I47" s="284">
        <f t="shared" ref="I47" si="120">IF(ISERROR(H47/G47),"n/a",(H47/G47))</f>
        <v>3.8305402310815029E-2</v>
      </c>
      <c r="J47" s="256">
        <v>1677</v>
      </c>
      <c r="K47" s="285">
        <v>1809</v>
      </c>
      <c r="L47" s="285">
        <f t="shared" ref="L47" si="121">IF(ISERROR(J47-K47),"n/a",J47-K47)</f>
        <v>-132</v>
      </c>
      <c r="M47" s="286">
        <f t="shared" ref="M47" si="122">IF(ISERROR(L47/K47),"n/a",(L47/K47))</f>
        <v>-7.2968490878938641E-2</v>
      </c>
      <c r="N47" s="288">
        <v>1610</v>
      </c>
      <c r="O47" s="265">
        <v>1696</v>
      </c>
      <c r="P47" s="265">
        <f t="shared" ref="P47" si="123">IF(ISERROR(N47-O47),"n/a",N47-O47)</f>
        <v>-86</v>
      </c>
      <c r="Q47" s="275">
        <f t="shared" ref="Q47" si="124">IF(ISERROR(P47/O47),"n/a",(P47/O47))</f>
        <v>-5.0707547169811323E-2</v>
      </c>
      <c r="R47" s="289">
        <v>950</v>
      </c>
      <c r="S47" s="268">
        <v>957</v>
      </c>
      <c r="T47" s="268">
        <f t="shared" ref="T47" si="125">IF(ISERROR(R47-S47),"n/a",R47-S47)</f>
        <v>-7</v>
      </c>
      <c r="U47" s="269">
        <f t="shared" ref="U47" si="126">IF(ISERROR(T47/S47),"n/a",(T47/S47))</f>
        <v>-7.3145245559038665E-3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13</v>
      </c>
      <c r="K48" s="459">
        <v>0</v>
      </c>
      <c r="L48" s="459">
        <f t="shared" ref="L48" si="131">IF(ISERROR(J48-K48),"n/a",J48-K48)</f>
        <v>13</v>
      </c>
      <c r="M48" s="460" t="str">
        <f t="shared" ref="M48" si="132">IF(ISERROR(L48/K48),"n/a",(L48/K48))</f>
        <v>n/a</v>
      </c>
      <c r="N48" s="452">
        <v>13</v>
      </c>
      <c r="O48" s="461">
        <v>0</v>
      </c>
      <c r="P48" s="461">
        <f t="shared" ref="P48" si="133">IF(ISERROR(N48-O48),"n/a",N48-O48)</f>
        <v>13</v>
      </c>
      <c r="Q48" s="462" t="str">
        <f t="shared" ref="Q48" si="134">IF(ISERROR(P48/O48),"n/a",(P48/O48))</f>
        <v>n/a</v>
      </c>
      <c r="R48" s="454">
        <v>8</v>
      </c>
      <c r="S48" s="463">
        <v>0</v>
      </c>
      <c r="T48" s="463">
        <f t="shared" ref="T48" si="135">IF(ISERROR(R48-S48),"n/a",R48-S48)</f>
        <v>8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54</v>
      </c>
      <c r="K49" s="178">
        <f>K50</f>
        <v>70</v>
      </c>
      <c r="L49" s="99">
        <f>IF(ISERROR(J49-K49),"n/a",J49-K49)</f>
        <v>-16</v>
      </c>
      <c r="M49" s="100">
        <f>IF(ISERROR(L49/K49),"n/a",(L49/K49))</f>
        <v>-0.22857142857142856</v>
      </c>
      <c r="N49" s="179">
        <f>N50</f>
        <v>39</v>
      </c>
      <c r="O49" s="180">
        <f>O50</f>
        <v>40</v>
      </c>
      <c r="P49" s="101">
        <f>IF(ISERROR(N49-O49),"n/a",N49-O49)</f>
        <v>-1</v>
      </c>
      <c r="Q49" s="273">
        <f>IF(ISERROR(P49/O49),"n/a",(P49/O49))</f>
        <v>-2.5000000000000001E-2</v>
      </c>
      <c r="R49" s="181">
        <f>R50</f>
        <v>7</v>
      </c>
      <c r="S49" s="182">
        <f>S50</f>
        <v>7</v>
      </c>
      <c r="T49" s="128">
        <f>IF(ISERROR(R49-S49),"n/a",R49-S49)</f>
        <v>0</v>
      </c>
      <c r="U49" s="187">
        <f>IF(ISERROR(T49/S49),"n/a",(T49/S49))</f>
        <v>0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54</v>
      </c>
      <c r="K50" s="113">
        <v>70</v>
      </c>
      <c r="L50" s="114">
        <f>IF(ISERROR(J50-K50),"n/a",J50-K50)</f>
        <v>-16</v>
      </c>
      <c r="M50" s="115">
        <f>IF(ISERROR(L50/K50),"n/a",(L50/K50))</f>
        <v>-0.22857142857142856</v>
      </c>
      <c r="N50" s="129">
        <v>39</v>
      </c>
      <c r="O50" s="130">
        <v>40</v>
      </c>
      <c r="P50" s="131">
        <f>IF(ISERROR(N50-O50),"n/a",N50-O50)</f>
        <v>-1</v>
      </c>
      <c r="Q50" s="274">
        <f>IF(ISERROR(P50/O50),"n/a",(P50/O50))</f>
        <v>-2.5000000000000001E-2</v>
      </c>
      <c r="R50" s="132">
        <v>7</v>
      </c>
      <c r="S50" s="133">
        <v>7</v>
      </c>
      <c r="T50" s="134">
        <f>IF(ISERROR(R50-S50),"n/a",R50-S50)</f>
        <v>0</v>
      </c>
      <c r="U50" s="188">
        <f>IF(ISERROR(T50/S50),"n/a",(T50/S50))</f>
        <v>0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628</v>
      </c>
      <c r="D51" s="95">
        <f t="shared" si="107"/>
        <v>35</v>
      </c>
      <c r="E51" s="96">
        <f t="shared" si="108"/>
        <v>5.5732484076433123E-2</v>
      </c>
      <c r="F51" s="175">
        <f>F52</f>
        <v>574</v>
      </c>
      <c r="G51" s="176">
        <f>G52</f>
        <v>558</v>
      </c>
      <c r="H51" s="97">
        <f t="shared" si="109"/>
        <v>16</v>
      </c>
      <c r="I51" s="98">
        <f t="shared" si="110"/>
        <v>2.8673835125448029E-2</v>
      </c>
      <c r="J51" s="177">
        <f>J52</f>
        <v>25</v>
      </c>
      <c r="K51" s="178">
        <f>K52</f>
        <v>29</v>
      </c>
      <c r="L51" s="99">
        <f t="shared" si="111"/>
        <v>-4</v>
      </c>
      <c r="M51" s="100">
        <f t="shared" si="112"/>
        <v>-0.13793103448275862</v>
      </c>
      <c r="N51" s="179">
        <f>N52</f>
        <v>23</v>
      </c>
      <c r="O51" s="180">
        <f>O52</f>
        <v>22</v>
      </c>
      <c r="P51" s="101">
        <f t="shared" si="113"/>
        <v>1</v>
      </c>
      <c r="Q51" s="273">
        <f t="shared" si="114"/>
        <v>4.5454545454545456E-2</v>
      </c>
      <c r="R51" s="181">
        <f>R52</f>
        <v>2</v>
      </c>
      <c r="S51" s="182">
        <f>S52</f>
        <v>8</v>
      </c>
      <c r="T51" s="128">
        <f t="shared" si="115"/>
        <v>-6</v>
      </c>
      <c r="U51" s="187">
        <f t="shared" si="116"/>
        <v>-0.75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628</v>
      </c>
      <c r="D52" s="106">
        <f t="shared" si="107"/>
        <v>35</v>
      </c>
      <c r="E52" s="107">
        <f t="shared" si="108"/>
        <v>5.5732484076433123E-2</v>
      </c>
      <c r="F52" s="108">
        <v>574</v>
      </c>
      <c r="G52" s="109">
        <v>558</v>
      </c>
      <c r="H52" s="110">
        <f t="shared" si="109"/>
        <v>16</v>
      </c>
      <c r="I52" s="111">
        <f t="shared" si="110"/>
        <v>2.8673835125448029E-2</v>
      </c>
      <c r="J52" s="112">
        <v>25</v>
      </c>
      <c r="K52" s="113">
        <v>29</v>
      </c>
      <c r="L52" s="114">
        <f t="shared" si="111"/>
        <v>-4</v>
      </c>
      <c r="M52" s="115">
        <f t="shared" si="112"/>
        <v>-0.13793103448275862</v>
      </c>
      <c r="N52" s="129">
        <v>23</v>
      </c>
      <c r="O52" s="130">
        <v>22</v>
      </c>
      <c r="P52" s="131">
        <f t="shared" si="113"/>
        <v>1</v>
      </c>
      <c r="Q52" s="274">
        <f t="shared" si="114"/>
        <v>4.5454545454545456E-2</v>
      </c>
      <c r="R52" s="132">
        <v>2</v>
      </c>
      <c r="S52" s="133">
        <v>8</v>
      </c>
      <c r="T52" s="134">
        <f t="shared" si="115"/>
        <v>-6</v>
      </c>
      <c r="U52" s="188">
        <f t="shared" si="116"/>
        <v>-0.75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1975</v>
      </c>
      <c r="C53" s="54">
        <f>C54+C59+C57</f>
        <v>2280</v>
      </c>
      <c r="D53" s="55">
        <f t="shared" si="107"/>
        <v>-305</v>
      </c>
      <c r="E53" s="56">
        <f t="shared" si="108"/>
        <v>-0.1337719298245614</v>
      </c>
      <c r="F53" s="57">
        <f>F54+F59+F57</f>
        <v>1111</v>
      </c>
      <c r="G53" s="58">
        <f>G54+G59+G57</f>
        <v>1387</v>
      </c>
      <c r="H53" s="59">
        <f t="shared" si="109"/>
        <v>-276</v>
      </c>
      <c r="I53" s="60">
        <f t="shared" si="110"/>
        <v>-0.19899062725306416</v>
      </c>
      <c r="J53" s="61">
        <f>J54+J59+J57</f>
        <v>246</v>
      </c>
      <c r="K53" s="62">
        <f>K54+K59+K57</f>
        <v>277</v>
      </c>
      <c r="L53" s="63">
        <f t="shared" si="111"/>
        <v>-31</v>
      </c>
      <c r="M53" s="64">
        <f t="shared" si="112"/>
        <v>-0.11191335740072202</v>
      </c>
      <c r="N53" s="65">
        <f>N54+N59+N57</f>
        <v>4</v>
      </c>
      <c r="O53" s="66">
        <f>O54+O59+O57</f>
        <v>185</v>
      </c>
      <c r="P53" s="67">
        <f t="shared" si="113"/>
        <v>-181</v>
      </c>
      <c r="Q53" s="271">
        <f t="shared" si="114"/>
        <v>-0.97837837837837838</v>
      </c>
      <c r="R53" s="122">
        <f>R54+R59+R57</f>
        <v>3</v>
      </c>
      <c r="S53" s="124">
        <f>S54+S59+S57</f>
        <v>84</v>
      </c>
      <c r="T53" s="125">
        <f t="shared" si="115"/>
        <v>-81</v>
      </c>
      <c r="U53" s="185">
        <f t="shared" si="116"/>
        <v>-0.9642857142857143</v>
      </c>
      <c r="V53" s="279"/>
    </row>
    <row r="54" spans="1:22" ht="27.75" customHeight="1" x14ac:dyDescent="0.2">
      <c r="A54" s="173" t="s">
        <v>30</v>
      </c>
      <c r="B54" s="78">
        <f>SUM(B55:B56)</f>
        <v>1829</v>
      </c>
      <c r="C54" s="79">
        <f>SUM(C55:C56)</f>
        <v>2118</v>
      </c>
      <c r="D54" s="80">
        <f t="shared" si="107"/>
        <v>-289</v>
      </c>
      <c r="E54" s="81">
        <f t="shared" si="108"/>
        <v>-0.13644948064211521</v>
      </c>
      <c r="F54" s="82">
        <f>SUM(F55:F56)</f>
        <v>1052</v>
      </c>
      <c r="G54" s="83">
        <f>SUM(G55:G56)</f>
        <v>1319</v>
      </c>
      <c r="H54" s="84">
        <f t="shared" si="109"/>
        <v>-267</v>
      </c>
      <c r="I54" s="85">
        <f t="shared" si="110"/>
        <v>-0.20242608036391205</v>
      </c>
      <c r="J54" s="86">
        <f>SUM(J55:J56)</f>
        <v>236</v>
      </c>
      <c r="K54" s="87">
        <f>SUM(K55:K56)</f>
        <v>259</v>
      </c>
      <c r="L54" s="88">
        <f t="shared" si="111"/>
        <v>-23</v>
      </c>
      <c r="M54" s="89">
        <f t="shared" si="112"/>
        <v>-8.8803088803088806E-2</v>
      </c>
      <c r="N54" s="90">
        <f>SUM(N55:N56)</f>
        <v>1</v>
      </c>
      <c r="O54" s="91">
        <f>SUM(O55:O56)</f>
        <v>177</v>
      </c>
      <c r="P54" s="92">
        <f t="shared" si="113"/>
        <v>-176</v>
      </c>
      <c r="Q54" s="272">
        <f t="shared" si="114"/>
        <v>-0.99435028248587576</v>
      </c>
      <c r="R54" s="123">
        <f>SUM(R55:R56)</f>
        <v>0</v>
      </c>
      <c r="S54" s="126">
        <f>SUM(S55:S56)</f>
        <v>82</v>
      </c>
      <c r="T54" s="127">
        <f t="shared" si="115"/>
        <v>-82</v>
      </c>
      <c r="U54" s="186">
        <f t="shared" si="116"/>
        <v>-1</v>
      </c>
    </row>
    <row r="55" spans="1:22" ht="12" customHeight="1" x14ac:dyDescent="0.2">
      <c r="A55" s="30" t="s">
        <v>19</v>
      </c>
      <c r="B55" s="248">
        <v>1811</v>
      </c>
      <c r="C55" s="249">
        <v>2080</v>
      </c>
      <c r="D55" s="250">
        <f>IF(ISERROR(B55-C55),"n/a",B55-C55)</f>
        <v>-269</v>
      </c>
      <c r="E55" s="251">
        <f>IF(ISERROR(D55/C55),"n/a",(D55/C55))</f>
        <v>-0.12932692307692309</v>
      </c>
      <c r="F55" s="252">
        <v>1044</v>
      </c>
      <c r="G55" s="253">
        <v>1304</v>
      </c>
      <c r="H55" s="254">
        <f>IF(ISERROR(F55-G55),"n/a",F55-G55)</f>
        <v>-260</v>
      </c>
      <c r="I55" s="255">
        <f>IF(ISERROR(H55/G55),"n/a",(H55/G55))</f>
        <v>-0.19938650306748465</v>
      </c>
      <c r="J55" s="256">
        <v>233</v>
      </c>
      <c r="K55" s="257">
        <v>253</v>
      </c>
      <c r="L55" s="258">
        <f>IF(ISERROR(J55-K55),"n/a",J55-K55)</f>
        <v>-20</v>
      </c>
      <c r="M55" s="259">
        <f>IF(ISERROR(L55/K55),"n/a",(L55/K55))</f>
        <v>-7.9051383399209488E-2</v>
      </c>
      <c r="N55" s="263">
        <v>1</v>
      </c>
      <c r="O55" s="264">
        <v>174</v>
      </c>
      <c r="P55" s="265">
        <f t="shared" ref="P55:P56" si="137">IF(ISERROR(N55-O55),"n/a",N55-O55)</f>
        <v>-173</v>
      </c>
      <c r="Q55" s="275">
        <f t="shared" ref="Q55:Q56" si="138">IF(ISERROR(P55/O55),"n/a",(P55/O55))</f>
        <v>-0.99425287356321834</v>
      </c>
      <c r="R55" s="266">
        <v>0</v>
      </c>
      <c r="S55" s="267">
        <v>82</v>
      </c>
      <c r="T55" s="268">
        <f t="shared" ref="T55:T56" si="139">IF(ISERROR(R55-S55),"n/a",R55-S55)</f>
        <v>-82</v>
      </c>
      <c r="U55" s="269">
        <f t="shared" ref="U55:U56" si="140">IF(ISERROR(T55/S55),"n/a",(T55/S55))</f>
        <v>-1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6</v>
      </c>
      <c r="L56" s="114">
        <f>IF(ISERROR(J56-K56),"n/a",J56-K56)</f>
        <v>-3</v>
      </c>
      <c r="M56" s="115">
        <f>IF(ISERROR(L56/K56),"n/a",(L56/K56))</f>
        <v>-0.5</v>
      </c>
      <c r="N56" s="90">
        <v>0</v>
      </c>
      <c r="O56" s="91">
        <v>3</v>
      </c>
      <c r="P56" s="92">
        <f t="shared" si="137"/>
        <v>-3</v>
      </c>
      <c r="Q56" s="272">
        <f t="shared" si="138"/>
        <v>-1</v>
      </c>
      <c r="R56" s="123">
        <v>0</v>
      </c>
      <c r="S56" s="126">
        <v>0</v>
      </c>
      <c r="T56" s="127">
        <f t="shared" si="139"/>
        <v>0</v>
      </c>
      <c r="U56" s="186" t="str">
        <f t="shared" si="140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18</v>
      </c>
      <c r="L57" s="99">
        <f>IF(ISERROR(J57-K57),"n/a",J57-K57)</f>
        <v>-9</v>
      </c>
      <c r="M57" s="100">
        <f>IF(ISERROR(L57/K57),"n/a",(L57/K57))</f>
        <v>-0.5</v>
      </c>
      <c r="N57" s="179">
        <f>N58</f>
        <v>3</v>
      </c>
      <c r="O57" s="180">
        <f>O58</f>
        <v>8</v>
      </c>
      <c r="P57" s="101">
        <f>IF(ISERROR(N57-O57),"n/a",N57-O57)</f>
        <v>-5</v>
      </c>
      <c r="Q57" s="273">
        <f>IF(ISERROR(P57/O57),"n/a",(P57/O57))</f>
        <v>-0.625</v>
      </c>
      <c r="R57" s="181">
        <f>R58</f>
        <v>3</v>
      </c>
      <c r="S57" s="182">
        <f>S58</f>
        <v>2</v>
      </c>
      <c r="T57" s="128">
        <f>IF(ISERROR(R57-S57),"n/a",R57-S57)</f>
        <v>1</v>
      </c>
      <c r="U57" s="187">
        <f>IF(ISERROR(T57/S57),"n/a",(T57/S57))</f>
        <v>0.5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18</v>
      </c>
      <c r="L58" s="114">
        <f>IF(ISERROR(J58-K58),"n/a",J58-K58)</f>
        <v>-9</v>
      </c>
      <c r="M58" s="115">
        <f>IF(ISERROR(L58/K58),"n/a",(L58/K58))</f>
        <v>-0.5</v>
      </c>
      <c r="N58" s="129">
        <v>3</v>
      </c>
      <c r="O58" s="130">
        <v>8</v>
      </c>
      <c r="P58" s="131">
        <f>IF(ISERROR(N58-O58),"n/a",N58-O58)</f>
        <v>-5</v>
      </c>
      <c r="Q58" s="274">
        <f>IF(ISERROR(P58/O58),"n/a",(P58/O58))</f>
        <v>-0.625</v>
      </c>
      <c r="R58" s="132">
        <v>3</v>
      </c>
      <c r="S58" s="133">
        <v>2</v>
      </c>
      <c r="T58" s="134">
        <f>IF(ISERROR(R58-S58),"n/a",R58-S58)</f>
        <v>1</v>
      </c>
      <c r="U58" s="188">
        <f>IF(ISERROR(T58/S58),"n/a",(T58/S58))</f>
        <v>0.5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0</v>
      </c>
      <c r="O59" s="180">
        <f>O60</f>
        <v>0</v>
      </c>
      <c r="P59" s="101">
        <f t="shared" si="113"/>
        <v>0</v>
      </c>
      <c r="Q59" s="273" t="str">
        <f t="shared" si="114"/>
        <v>n/a</v>
      </c>
      <c r="R59" s="181">
        <f>R60</f>
        <v>0</v>
      </c>
      <c r="S59" s="182">
        <f>S60</f>
        <v>0</v>
      </c>
      <c r="T59" s="128">
        <f t="shared" si="115"/>
        <v>0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0</v>
      </c>
      <c r="O60" s="130">
        <v>0</v>
      </c>
      <c r="P60" s="131">
        <f t="shared" si="113"/>
        <v>0</v>
      </c>
      <c r="Q60" s="274" t="str">
        <f t="shared" si="114"/>
        <v>n/a</v>
      </c>
      <c r="R60" s="132">
        <v>0</v>
      </c>
      <c r="S60" s="133">
        <v>0</v>
      </c>
      <c r="T60" s="134">
        <f t="shared" si="115"/>
        <v>0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987</v>
      </c>
      <c r="G61" s="58">
        <f>G62+G70</f>
        <v>1061</v>
      </c>
      <c r="H61" s="59">
        <f t="shared" ref="H61:H64" si="143">IF(ISERROR(F61-G61),"n/a",F61-G61)</f>
        <v>-74</v>
      </c>
      <c r="I61" s="60">
        <f t="shared" ref="I61:I64" si="144">IF(ISERROR(H61/G61),"n/a",(H61/G61))</f>
        <v>-6.9745523091423192E-2</v>
      </c>
      <c r="J61" s="61">
        <f>J62+J70</f>
        <v>161</v>
      </c>
      <c r="K61" s="62">
        <f>K62+K70</f>
        <v>172</v>
      </c>
      <c r="L61" s="63">
        <f t="shared" ref="L61:L64" si="145">IF(ISERROR(J61-K61),"n/a",J61-K61)</f>
        <v>-11</v>
      </c>
      <c r="M61" s="64">
        <f t="shared" ref="M61:M64" si="146">IF(ISERROR(L61/K61),"n/a",(L61/K61))</f>
        <v>-6.3953488372093026E-2</v>
      </c>
      <c r="N61" s="65">
        <f>N62+N70</f>
        <v>105</v>
      </c>
      <c r="O61" s="66">
        <f>O62+O70</f>
        <v>161</v>
      </c>
      <c r="P61" s="67">
        <f t="shared" ref="P61:P64" si="147">IF(ISERROR(N61-O61),"n/a",N61-O61)</f>
        <v>-56</v>
      </c>
      <c r="Q61" s="271">
        <f t="shared" ref="Q61:Q64" si="148">IF(ISERROR(P61/O61),"n/a",(P61/O61))</f>
        <v>-0.34782608695652173</v>
      </c>
      <c r="R61" s="122">
        <f>R62+R70</f>
        <v>81</v>
      </c>
      <c r="S61" s="124">
        <f>S62+S70</f>
        <v>95</v>
      </c>
      <c r="T61" s="125">
        <f t="shared" ref="T61:T64" si="149">IF(ISERROR(R61-S61),"n/a",R61-S61)</f>
        <v>-14</v>
      </c>
      <c r="U61" s="185">
        <f t="shared" ref="U61:U64" si="150">IF(ISERROR(T61/S61),"n/a",(T61/S61))</f>
        <v>-0.14736842105263157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814</v>
      </c>
      <c r="G62" s="58">
        <f>G63+G68+G66</f>
        <v>888</v>
      </c>
      <c r="H62" s="59">
        <f t="shared" si="143"/>
        <v>-74</v>
      </c>
      <c r="I62" s="60">
        <f t="shared" si="144"/>
        <v>-8.3333333333333329E-2</v>
      </c>
      <c r="J62" s="61">
        <f>J63+J68+J66</f>
        <v>111</v>
      </c>
      <c r="K62" s="62">
        <f>K63+K68+K66</f>
        <v>123</v>
      </c>
      <c r="L62" s="63">
        <f t="shared" si="145"/>
        <v>-12</v>
      </c>
      <c r="M62" s="64">
        <f t="shared" si="146"/>
        <v>-9.7560975609756101E-2</v>
      </c>
      <c r="N62" s="65">
        <f>N63+N68+N66</f>
        <v>105</v>
      </c>
      <c r="O62" s="66">
        <f>O63+O68+O66</f>
        <v>116</v>
      </c>
      <c r="P62" s="67">
        <f t="shared" si="147"/>
        <v>-11</v>
      </c>
      <c r="Q62" s="271">
        <f t="shared" si="148"/>
        <v>-9.4827586206896547E-2</v>
      </c>
      <c r="R62" s="122">
        <f>R63+R68+R66</f>
        <v>81</v>
      </c>
      <c r="S62" s="124">
        <f>S63+S68+S66</f>
        <v>75</v>
      </c>
      <c r="T62" s="125">
        <f t="shared" si="149"/>
        <v>6</v>
      </c>
      <c r="U62" s="185">
        <f t="shared" si="150"/>
        <v>0.08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744</v>
      </c>
      <c r="G63" s="84">
        <f>SUM(G64:G65)</f>
        <v>806</v>
      </c>
      <c r="H63" s="84">
        <f t="shared" si="143"/>
        <v>-62</v>
      </c>
      <c r="I63" s="85">
        <f t="shared" si="144"/>
        <v>-7.6923076923076927E-2</v>
      </c>
      <c r="J63" s="86">
        <f>SUM(J64:J65)</f>
        <v>111</v>
      </c>
      <c r="K63" s="88">
        <f>SUM(K64:K65)</f>
        <v>119</v>
      </c>
      <c r="L63" s="88">
        <f t="shared" si="145"/>
        <v>-8</v>
      </c>
      <c r="M63" s="89">
        <f t="shared" si="146"/>
        <v>-6.7226890756302518E-2</v>
      </c>
      <c r="N63" s="90">
        <f>SUM(N64:N65)</f>
        <v>105</v>
      </c>
      <c r="O63" s="92">
        <f>SUM(O64:O65)</f>
        <v>113</v>
      </c>
      <c r="P63" s="92">
        <f t="shared" si="147"/>
        <v>-8</v>
      </c>
      <c r="Q63" s="272">
        <f t="shared" si="148"/>
        <v>-7.0796460176991149E-2</v>
      </c>
      <c r="R63" s="123">
        <f>SUM(R64:R65)</f>
        <v>81</v>
      </c>
      <c r="S63" s="127">
        <f>SUM(S64:S65)</f>
        <v>75</v>
      </c>
      <c r="T63" s="127">
        <f t="shared" si="149"/>
        <v>6</v>
      </c>
      <c r="U63" s="186">
        <f t="shared" si="150"/>
        <v>0.08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688</v>
      </c>
      <c r="G64" s="283">
        <v>806</v>
      </c>
      <c r="H64" s="283">
        <f t="shared" si="143"/>
        <v>-118</v>
      </c>
      <c r="I64" s="284">
        <f t="shared" si="144"/>
        <v>-0.14640198511166252</v>
      </c>
      <c r="J64" s="256">
        <v>110</v>
      </c>
      <c r="K64" s="285">
        <v>119</v>
      </c>
      <c r="L64" s="285">
        <f t="shared" si="145"/>
        <v>-9</v>
      </c>
      <c r="M64" s="286">
        <f t="shared" si="146"/>
        <v>-7.5630252100840331E-2</v>
      </c>
      <c r="N64" s="465">
        <v>104</v>
      </c>
      <c r="O64" s="265">
        <v>113</v>
      </c>
      <c r="P64" s="265">
        <f t="shared" si="147"/>
        <v>-9</v>
      </c>
      <c r="Q64" s="275">
        <f t="shared" si="148"/>
        <v>-7.9646017699115043E-2</v>
      </c>
      <c r="R64" s="289">
        <v>80</v>
      </c>
      <c r="S64" s="268">
        <v>75</v>
      </c>
      <c r="T64" s="268">
        <f t="shared" si="149"/>
        <v>5</v>
      </c>
      <c r="U64" s="269">
        <f t="shared" si="150"/>
        <v>6.6666666666666666E-2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3</v>
      </c>
      <c r="P66" s="101">
        <f>IF(ISERROR(N66-O66),"n/a",N66-O66)</f>
        <v>-3</v>
      </c>
      <c r="Q66" s="273">
        <f>IF(ISERROR(P66/O66),"n/a",(P66/O66))</f>
        <v>-1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3</v>
      </c>
      <c r="P67" s="131">
        <f>IF(ISERROR(N67-O67),"n/a",N67-O67)</f>
        <v>-3</v>
      </c>
      <c r="Q67" s="274">
        <f>IF(ISERROR(P67/O67),"n/a",(P67/O67))</f>
        <v>-1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173</v>
      </c>
      <c r="H70" s="59">
        <f t="shared" si="163"/>
        <v>0</v>
      </c>
      <c r="I70" s="60">
        <f t="shared" si="164"/>
        <v>0</v>
      </c>
      <c r="J70" s="61">
        <f>J71+J76+J74</f>
        <v>50</v>
      </c>
      <c r="K70" s="62">
        <f>K71+K76+K74</f>
        <v>49</v>
      </c>
      <c r="L70" s="63">
        <f t="shared" si="165"/>
        <v>1</v>
      </c>
      <c r="M70" s="64">
        <f t="shared" si="166"/>
        <v>2.0408163265306121E-2</v>
      </c>
      <c r="N70" s="65">
        <f>N71+N76+N74</f>
        <v>0</v>
      </c>
      <c r="O70" s="66">
        <f>O71+O76+O74</f>
        <v>45</v>
      </c>
      <c r="P70" s="67">
        <f t="shared" si="167"/>
        <v>-45</v>
      </c>
      <c r="Q70" s="271">
        <f t="shared" si="168"/>
        <v>-1</v>
      </c>
      <c r="R70" s="122">
        <f>R71+R76+R74</f>
        <v>0</v>
      </c>
      <c r="S70" s="124">
        <f>S71+S76+S74</f>
        <v>20</v>
      </c>
      <c r="T70" s="125">
        <f t="shared" si="169"/>
        <v>-20</v>
      </c>
      <c r="U70" s="185">
        <f t="shared" si="170"/>
        <v>-1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157</v>
      </c>
      <c r="H71" s="84">
        <f t="shared" si="163"/>
        <v>12</v>
      </c>
      <c r="I71" s="85">
        <f t="shared" si="164"/>
        <v>7.6433121019108277E-2</v>
      </c>
      <c r="J71" s="86">
        <f>SUM(J72:J73)</f>
        <v>50</v>
      </c>
      <c r="K71" s="87">
        <f>SUM(K72:K73)</f>
        <v>47</v>
      </c>
      <c r="L71" s="88">
        <f t="shared" si="165"/>
        <v>3</v>
      </c>
      <c r="M71" s="89">
        <f t="shared" si="166"/>
        <v>6.3829787234042548E-2</v>
      </c>
      <c r="N71" s="90">
        <f>SUM(N72:N73)</f>
        <v>0</v>
      </c>
      <c r="O71" s="91">
        <f>SUM(O72:O73)</f>
        <v>43</v>
      </c>
      <c r="P71" s="92">
        <f t="shared" si="167"/>
        <v>-43</v>
      </c>
      <c r="Q71" s="272">
        <f t="shared" si="168"/>
        <v>-1</v>
      </c>
      <c r="R71" s="123">
        <f>SUM(R72:R73)</f>
        <v>0</v>
      </c>
      <c r="S71" s="126">
        <f>SUM(S72:S73)</f>
        <v>20</v>
      </c>
      <c r="T71" s="127">
        <f t="shared" si="169"/>
        <v>-20</v>
      </c>
      <c r="U71" s="186">
        <f t="shared" si="170"/>
        <v>-1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155</v>
      </c>
      <c r="H72" s="254">
        <f>IF(ISERROR(F72-G72),"n/a",F72-G72)</f>
        <v>12</v>
      </c>
      <c r="I72" s="255">
        <f>IF(ISERROR(H72/G72),"n/a",(H72/G72))</f>
        <v>7.7419354838709681E-2</v>
      </c>
      <c r="J72" s="256">
        <v>50</v>
      </c>
      <c r="K72" s="257">
        <v>45</v>
      </c>
      <c r="L72" s="258">
        <f>IF(ISERROR(J72-K72),"n/a",J72-K72)</f>
        <v>5</v>
      </c>
      <c r="M72" s="259">
        <f>IF(ISERROR(L72/K72),"n/a",(L72/K72))</f>
        <v>0.1111111111111111</v>
      </c>
      <c r="N72" s="263">
        <v>0</v>
      </c>
      <c r="O72" s="264">
        <v>41</v>
      </c>
      <c r="P72" s="265">
        <f t="shared" si="167"/>
        <v>-41</v>
      </c>
      <c r="Q72" s="275">
        <f t="shared" si="168"/>
        <v>-1</v>
      </c>
      <c r="R72" s="266">
        <v>0</v>
      </c>
      <c r="S72" s="267">
        <v>19</v>
      </c>
      <c r="T72" s="268">
        <f t="shared" si="169"/>
        <v>-19</v>
      </c>
      <c r="U72" s="269">
        <f t="shared" si="170"/>
        <v>-1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1</v>
      </c>
      <c r="T73" s="127">
        <f t="shared" si="169"/>
        <v>-1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2</v>
      </c>
      <c r="P74" s="101">
        <f>IF(ISERROR(N74-O74),"n/a",N74-O74)</f>
        <v>-2</v>
      </c>
      <c r="Q74" s="273">
        <f>IF(ISERROR(P74/O74),"n/a",(P74/O74))</f>
        <v>-1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2</v>
      </c>
      <c r="P75" s="131">
        <f>IF(ISERROR(N75-O75),"n/a",N75-O75)</f>
        <v>-2</v>
      </c>
      <c r="Q75" s="274">
        <f>IF(ISERROR(P75/O75),"n/a",(P75/O75))</f>
        <v>-1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1421</v>
      </c>
      <c r="G78" s="58">
        <f>G79+G87</f>
        <v>833</v>
      </c>
      <c r="H78" s="59">
        <f>IF(ISERROR(F78-G78),"n/a",F78-G78)</f>
        <v>588</v>
      </c>
      <c r="I78" s="60">
        <f>IF(ISERROR(H78/G78),"n/a",(H78/G78))</f>
        <v>0.70588235294117652</v>
      </c>
      <c r="J78" s="61">
        <f>J79+J87</f>
        <v>319</v>
      </c>
      <c r="K78" s="62">
        <f>K79+K87</f>
        <v>261</v>
      </c>
      <c r="L78" s="63">
        <f>IF(ISERROR(J78-K78),"n/a",J78-K78)</f>
        <v>58</v>
      </c>
      <c r="M78" s="64">
        <f>IF(ISERROR(L78/K78),"n/a",(L78/K78))</f>
        <v>0.22222222222222221</v>
      </c>
      <c r="N78" s="65">
        <f>N79+N87</f>
        <v>39</v>
      </c>
      <c r="O78" s="66">
        <f>O79+O87</f>
        <v>181</v>
      </c>
      <c r="P78" s="67">
        <f>IF(ISERROR(N78-O78),"n/a",N78-O78)</f>
        <v>-142</v>
      </c>
      <c r="Q78" s="271">
        <f>IF(ISERROR(P78/O78),"n/a",(P78/O78))</f>
        <v>-0.78453038674033149</v>
      </c>
      <c r="R78" s="122">
        <f>R79+R87</f>
        <v>26</v>
      </c>
      <c r="S78" s="124">
        <f>+S79+S87</f>
        <v>85</v>
      </c>
      <c r="T78" s="125">
        <f>IF(ISERROR(R78-S78),"n/a",R78-S78)</f>
        <v>-59</v>
      </c>
      <c r="U78" s="185">
        <f>IF(ISERROR(T78/S78),"n/a",(T78/S78))</f>
        <v>-0.69411764705882351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81">IF(ISERROR(B79-C79),"n/a",B79-C79)</f>
        <v>1333</v>
      </c>
      <c r="E79" s="56">
        <f t="shared" ref="E79:E81" si="182">IF(ISERROR(D79/C79),"n/a",(D79/C79))</f>
        <v>333.25</v>
      </c>
      <c r="F79" s="57">
        <f>F80+F85+F83</f>
        <v>444</v>
      </c>
      <c r="G79" s="58">
        <f>G80+G85+G83</f>
        <v>10</v>
      </c>
      <c r="H79" s="59">
        <f t="shared" ref="H79:H81" si="183">IF(ISERROR(F79-G79),"n/a",F79-G79)</f>
        <v>434</v>
      </c>
      <c r="I79" s="60">
        <f t="shared" ref="I79:I81" si="184">IF(ISERROR(H79/G79),"n/a",(H79/G79))</f>
        <v>43.4</v>
      </c>
      <c r="J79" s="61">
        <f>J80+J85+J83</f>
        <v>45</v>
      </c>
      <c r="K79" s="62">
        <f>K80+K85+K83</f>
        <v>7</v>
      </c>
      <c r="L79" s="63">
        <f t="shared" ref="L79:L81" si="185">IF(ISERROR(J79-K79),"n/a",J79-K79)</f>
        <v>38</v>
      </c>
      <c r="M79" s="64">
        <f t="shared" ref="M79:M81" si="186">IF(ISERROR(L79/K79),"n/a",(L79/K79))</f>
        <v>5.4285714285714288</v>
      </c>
      <c r="N79" s="65">
        <f>N80+N85+N83</f>
        <v>39</v>
      </c>
      <c r="O79" s="66">
        <f>O80+O85+O83</f>
        <v>7</v>
      </c>
      <c r="P79" s="67">
        <f t="shared" ref="P79:P81" si="187">IF(ISERROR(N79-O79),"n/a",N79-O79)</f>
        <v>32</v>
      </c>
      <c r="Q79" s="271">
        <f t="shared" ref="Q79:Q81" si="188">IF(ISERROR(P79/O79),"n/a",(P79/O79))</f>
        <v>4.5714285714285712</v>
      </c>
      <c r="R79" s="122">
        <f>R80+R85+R83</f>
        <v>26</v>
      </c>
      <c r="S79" s="124">
        <f>S80+S85+S83</f>
        <v>2</v>
      </c>
      <c r="T79" s="125">
        <f t="shared" ref="T79:T81" si="189">IF(ISERROR(R79-S79),"n/a",R79-S79)</f>
        <v>24</v>
      </c>
      <c r="U79" s="185">
        <f t="shared" ref="U79:U81" si="190">IF(ISERROR(T79/S79),"n/a",(T79/S79))</f>
        <v>12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311</v>
      </c>
      <c r="G80" s="84">
        <f>SUM(G81:G82)</f>
        <v>10</v>
      </c>
      <c r="H80" s="84">
        <f t="shared" si="183"/>
        <v>301</v>
      </c>
      <c r="I80" s="85">
        <f t="shared" si="184"/>
        <v>30.1</v>
      </c>
      <c r="J80" s="86">
        <f>SUM(J81:J82)</f>
        <v>41</v>
      </c>
      <c r="K80" s="88">
        <f>SUM(K81:K82)</f>
        <v>7</v>
      </c>
      <c r="L80" s="88">
        <f t="shared" si="185"/>
        <v>34</v>
      </c>
      <c r="M80" s="89">
        <f t="shared" si="186"/>
        <v>4.8571428571428568</v>
      </c>
      <c r="N80" s="90">
        <f>SUM(N81:N82)</f>
        <v>39</v>
      </c>
      <c r="O80" s="92">
        <f>SUM(O81:O82)</f>
        <v>7</v>
      </c>
      <c r="P80" s="92">
        <f t="shared" si="187"/>
        <v>32</v>
      </c>
      <c r="Q80" s="272">
        <f t="shared" si="188"/>
        <v>4.5714285714285712</v>
      </c>
      <c r="R80" s="123">
        <f>SUM(R81:R82)</f>
        <v>26</v>
      </c>
      <c r="S80" s="127">
        <f>SUM(S81:S82)</f>
        <v>2</v>
      </c>
      <c r="T80" s="127">
        <f t="shared" si="189"/>
        <v>24</v>
      </c>
      <c r="U80" s="186">
        <f t="shared" si="190"/>
        <v>12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307</v>
      </c>
      <c r="G81" s="283">
        <v>10</v>
      </c>
      <c r="H81" s="283">
        <f t="shared" si="183"/>
        <v>297</v>
      </c>
      <c r="I81" s="284">
        <f t="shared" si="184"/>
        <v>29.7</v>
      </c>
      <c r="J81" s="256">
        <v>41</v>
      </c>
      <c r="K81" s="285">
        <v>7</v>
      </c>
      <c r="L81" s="285">
        <f t="shared" si="185"/>
        <v>34</v>
      </c>
      <c r="M81" s="286">
        <f t="shared" si="186"/>
        <v>4.8571428571428568</v>
      </c>
      <c r="N81" s="288">
        <v>39</v>
      </c>
      <c r="O81" s="265">
        <v>7</v>
      </c>
      <c r="P81" s="265">
        <f t="shared" si="187"/>
        <v>32</v>
      </c>
      <c r="Q81" s="275">
        <f t="shared" si="188"/>
        <v>4.5714285714285712</v>
      </c>
      <c r="R81" s="289">
        <v>26</v>
      </c>
      <c r="S81" s="268">
        <v>2</v>
      </c>
      <c r="T81" s="268">
        <f t="shared" si="189"/>
        <v>24</v>
      </c>
      <c r="U81" s="269">
        <f t="shared" si="190"/>
        <v>12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977</v>
      </c>
      <c r="G87" s="58">
        <f>G88+G93+G91</f>
        <v>823</v>
      </c>
      <c r="H87" s="59">
        <f t="shared" ref="H87:H98" si="213">IF(ISERROR(F87-G87),"n/a",F87-G87)</f>
        <v>154</v>
      </c>
      <c r="I87" s="60">
        <f t="shared" ref="I87:I98" si="214">IF(ISERROR(H87/G87),"n/a",(H87/G87))</f>
        <v>0.18712029161603888</v>
      </c>
      <c r="J87" s="61">
        <f>J88+J93+J91</f>
        <v>274</v>
      </c>
      <c r="K87" s="62">
        <f>K88+K93+K91</f>
        <v>254</v>
      </c>
      <c r="L87" s="63">
        <f t="shared" ref="L87:L98" si="215">IF(ISERROR(J87-K87),"n/a",J87-K87)</f>
        <v>20</v>
      </c>
      <c r="M87" s="64">
        <f t="shared" ref="M87:M98" si="216">IF(ISERROR(L87/K87),"n/a",(L87/K87))</f>
        <v>7.874015748031496E-2</v>
      </c>
      <c r="N87" s="65">
        <f>N88+N93+N91</f>
        <v>0</v>
      </c>
      <c r="O87" s="66">
        <f>O88+O93+O91</f>
        <v>174</v>
      </c>
      <c r="P87" s="67">
        <f t="shared" ref="P87:P98" si="217">IF(ISERROR(N87-O87),"n/a",N87-O87)</f>
        <v>-174</v>
      </c>
      <c r="Q87" s="271">
        <f t="shared" ref="Q87:Q98" si="218">IF(ISERROR(P87/O87),"n/a",(P87/O87))</f>
        <v>-1</v>
      </c>
      <c r="R87" s="122">
        <f>R88+R93+R91</f>
        <v>0</v>
      </c>
      <c r="S87" s="124">
        <f>S88+S93+S91</f>
        <v>83</v>
      </c>
      <c r="T87" s="125">
        <f t="shared" ref="T87:T98" si="219">IF(ISERROR(R87-S87),"n/a",R87-S87)</f>
        <v>-83</v>
      </c>
      <c r="U87" s="185">
        <f t="shared" ref="U87:U98" si="220">IF(ISERROR(T87/S87),"n/a",(T87/S87))</f>
        <v>-1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920</v>
      </c>
      <c r="G88" s="83">
        <f>SUM(G89:G90)</f>
        <v>782</v>
      </c>
      <c r="H88" s="84">
        <f t="shared" si="213"/>
        <v>138</v>
      </c>
      <c r="I88" s="85">
        <f t="shared" si="214"/>
        <v>0.17647058823529413</v>
      </c>
      <c r="J88" s="86">
        <f>SUM(J89:J90)</f>
        <v>263</v>
      </c>
      <c r="K88" s="87">
        <f>SUM(K89:K90)</f>
        <v>241</v>
      </c>
      <c r="L88" s="88">
        <f t="shared" si="215"/>
        <v>22</v>
      </c>
      <c r="M88" s="89">
        <f t="shared" si="216"/>
        <v>9.1286307053941904E-2</v>
      </c>
      <c r="N88" s="90">
        <f>SUM(N89:N90)</f>
        <v>0</v>
      </c>
      <c r="O88" s="91">
        <f>SUM(O89:O90)</f>
        <v>170</v>
      </c>
      <c r="P88" s="92">
        <f t="shared" si="217"/>
        <v>-170</v>
      </c>
      <c r="Q88" s="272">
        <f t="shared" si="218"/>
        <v>-1</v>
      </c>
      <c r="R88" s="123">
        <f>SUM(R89:R90)</f>
        <v>0</v>
      </c>
      <c r="S88" s="126">
        <f>SUM(S89:S90)</f>
        <v>83</v>
      </c>
      <c r="T88" s="127">
        <f t="shared" si="219"/>
        <v>-83</v>
      </c>
      <c r="U88" s="186">
        <f t="shared" si="220"/>
        <v>-1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915</v>
      </c>
      <c r="G89" s="253">
        <v>780</v>
      </c>
      <c r="H89" s="254">
        <f>IF(ISERROR(F89-G89),"n/a",F89-G89)</f>
        <v>135</v>
      </c>
      <c r="I89" s="255">
        <f>IF(ISERROR(H89/G89),"n/a",(H89/G89))</f>
        <v>0.17307692307692307</v>
      </c>
      <c r="J89" s="256">
        <v>261</v>
      </c>
      <c r="K89" s="257">
        <v>240</v>
      </c>
      <c r="L89" s="258">
        <f>IF(ISERROR(J89-K89),"n/a",J89-K89)</f>
        <v>21</v>
      </c>
      <c r="M89" s="259">
        <f>IF(ISERROR(L89/K89),"n/a",(L89/K89))</f>
        <v>8.7499999999999994E-2</v>
      </c>
      <c r="N89" s="263">
        <v>0</v>
      </c>
      <c r="O89" s="264">
        <v>170</v>
      </c>
      <c r="P89" s="265">
        <f t="shared" ref="P89:P90" si="221">IF(ISERROR(N89-O89),"n/a",N89-O89)</f>
        <v>-170</v>
      </c>
      <c r="Q89" s="275">
        <f t="shared" ref="Q89:Q90" si="222">IF(ISERROR(P89/O89),"n/a",(P89/O89))</f>
        <v>-1</v>
      </c>
      <c r="R89" s="266">
        <v>0</v>
      </c>
      <c r="S89" s="267">
        <v>83</v>
      </c>
      <c r="T89" s="268">
        <f t="shared" ref="T89:T90" si="223">IF(ISERROR(R89-S89),"n/a",R89-S89)</f>
        <v>-83</v>
      </c>
      <c r="U89" s="269">
        <f t="shared" ref="U89:U90" si="224">IF(ISERROR(T89/S89),"n/a",(T89/S89))</f>
        <v>-1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0</v>
      </c>
      <c r="O90" s="91">
        <v>0</v>
      </c>
      <c r="P90" s="92">
        <f t="shared" si="221"/>
        <v>0</v>
      </c>
      <c r="Q90" s="272" t="str">
        <f t="shared" si="222"/>
        <v>n/a</v>
      </c>
      <c r="R90" s="123">
        <v>0</v>
      </c>
      <c r="S90" s="126">
        <v>0</v>
      </c>
      <c r="T90" s="127">
        <f t="shared" si="223"/>
        <v>0</v>
      </c>
      <c r="U90" s="186" t="str">
        <f t="shared" si="22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4</v>
      </c>
      <c r="P91" s="101">
        <f>IF(ISERROR(N91-O91),"n/a",N91-O91)</f>
        <v>-4</v>
      </c>
      <c r="Q91" s="273">
        <f>IF(ISERROR(P91/O91),"n/a",(P91/O91))</f>
        <v>-1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4</v>
      </c>
      <c r="P92" s="131">
        <f>IF(ISERROR(N92-O92),"n/a",N92-O92)</f>
        <v>-4</v>
      </c>
      <c r="Q92" s="274">
        <f>IF(ISERROR(P92/O92),"n/a",(P92/O92))</f>
        <v>-1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775</v>
      </c>
      <c r="G95" s="58">
        <f>G96+G104</f>
        <v>503</v>
      </c>
      <c r="H95" s="59">
        <f t="shared" si="213"/>
        <v>272</v>
      </c>
      <c r="I95" s="60">
        <f t="shared" si="214"/>
        <v>0.54075546719681911</v>
      </c>
      <c r="J95" s="61">
        <f>J96+J104</f>
        <v>63</v>
      </c>
      <c r="K95" s="62">
        <f>K96+K104</f>
        <v>93</v>
      </c>
      <c r="L95" s="63">
        <f t="shared" si="215"/>
        <v>-30</v>
      </c>
      <c r="M95" s="64">
        <f t="shared" si="216"/>
        <v>-0.32258064516129031</v>
      </c>
      <c r="N95" s="65">
        <f>N96+N104</f>
        <v>37</v>
      </c>
      <c r="O95" s="66">
        <f>O96+O104</f>
        <v>77</v>
      </c>
      <c r="P95" s="67">
        <f t="shared" si="217"/>
        <v>-40</v>
      </c>
      <c r="Q95" s="271">
        <f t="shared" si="218"/>
        <v>-0.51948051948051943</v>
      </c>
      <c r="R95" s="122">
        <f>R96+R104</f>
        <v>21</v>
      </c>
      <c r="S95" s="124">
        <f>S96+S104</f>
        <v>46</v>
      </c>
      <c r="T95" s="125">
        <f t="shared" si="219"/>
        <v>-25</v>
      </c>
      <c r="U95" s="185">
        <f t="shared" si="220"/>
        <v>-0.54347826086956519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684</v>
      </c>
      <c r="G96" s="58">
        <f>G97+G102+G100</f>
        <v>406</v>
      </c>
      <c r="H96" s="59">
        <f t="shared" si="213"/>
        <v>278</v>
      </c>
      <c r="I96" s="60">
        <f t="shared" si="214"/>
        <v>0.68472906403940892</v>
      </c>
      <c r="J96" s="61">
        <f>J97+J102+J100</f>
        <v>42</v>
      </c>
      <c r="K96" s="62">
        <f>K97+K102+K100</f>
        <v>60</v>
      </c>
      <c r="L96" s="63">
        <f t="shared" si="215"/>
        <v>-18</v>
      </c>
      <c r="M96" s="64">
        <f t="shared" si="216"/>
        <v>-0.3</v>
      </c>
      <c r="N96" s="65">
        <f>N97+N102+N100</f>
        <v>36</v>
      </c>
      <c r="O96" s="66">
        <f>O97+O102+O100</f>
        <v>46</v>
      </c>
      <c r="P96" s="67">
        <f t="shared" si="217"/>
        <v>-10</v>
      </c>
      <c r="Q96" s="271">
        <f t="shared" si="218"/>
        <v>-0.21739130434782608</v>
      </c>
      <c r="R96" s="122">
        <f>R97+R102+R100</f>
        <v>20</v>
      </c>
      <c r="S96" s="124">
        <f>S97+S102+S100</f>
        <v>29</v>
      </c>
      <c r="T96" s="125">
        <f t="shared" si="219"/>
        <v>-9</v>
      </c>
      <c r="U96" s="185">
        <f t="shared" si="220"/>
        <v>-0.31034482758620691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636</v>
      </c>
      <c r="G97" s="84">
        <f>SUM(G98:G99)</f>
        <v>363</v>
      </c>
      <c r="H97" s="84">
        <f t="shared" si="213"/>
        <v>273</v>
      </c>
      <c r="I97" s="85">
        <f t="shared" si="214"/>
        <v>0.75206611570247939</v>
      </c>
      <c r="J97" s="86">
        <f>SUM(J98:J99)</f>
        <v>40</v>
      </c>
      <c r="K97" s="88">
        <f>SUM(K98:K99)</f>
        <v>56</v>
      </c>
      <c r="L97" s="88">
        <f t="shared" si="215"/>
        <v>-16</v>
      </c>
      <c r="M97" s="89">
        <f t="shared" si="216"/>
        <v>-0.2857142857142857</v>
      </c>
      <c r="N97" s="90">
        <f>SUM(N98:N99)</f>
        <v>35</v>
      </c>
      <c r="O97" s="92">
        <f>SUM(O98:O99)</f>
        <v>43</v>
      </c>
      <c r="P97" s="92">
        <f t="shared" si="217"/>
        <v>-8</v>
      </c>
      <c r="Q97" s="272">
        <f t="shared" si="218"/>
        <v>-0.18604651162790697</v>
      </c>
      <c r="R97" s="123">
        <f>SUM(R98:R99)</f>
        <v>20</v>
      </c>
      <c r="S97" s="127">
        <f>SUM(S98:S99)</f>
        <v>29</v>
      </c>
      <c r="T97" s="127">
        <f t="shared" si="219"/>
        <v>-9</v>
      </c>
      <c r="U97" s="186">
        <f t="shared" si="220"/>
        <v>-0.31034482758620691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308</v>
      </c>
      <c r="G98" s="283">
        <v>363</v>
      </c>
      <c r="H98" s="283">
        <f t="shared" si="213"/>
        <v>-55</v>
      </c>
      <c r="I98" s="284">
        <f t="shared" si="214"/>
        <v>-0.15151515151515152</v>
      </c>
      <c r="J98" s="256">
        <v>38</v>
      </c>
      <c r="K98" s="285">
        <v>56</v>
      </c>
      <c r="L98" s="285">
        <f t="shared" si="215"/>
        <v>-18</v>
      </c>
      <c r="M98" s="286">
        <f t="shared" si="216"/>
        <v>-0.32142857142857145</v>
      </c>
      <c r="N98" s="288">
        <v>34</v>
      </c>
      <c r="O98" s="265">
        <v>43</v>
      </c>
      <c r="P98" s="265">
        <f t="shared" si="217"/>
        <v>-9</v>
      </c>
      <c r="Q98" s="275">
        <f t="shared" si="218"/>
        <v>-0.20930232558139536</v>
      </c>
      <c r="R98" s="289">
        <v>19</v>
      </c>
      <c r="S98" s="268">
        <v>29</v>
      </c>
      <c r="T98" s="268">
        <f t="shared" si="219"/>
        <v>-10</v>
      </c>
      <c r="U98" s="269">
        <f t="shared" si="220"/>
        <v>-0.34482758620689657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2</v>
      </c>
      <c r="K99" s="459">
        <v>0</v>
      </c>
      <c r="L99" s="459">
        <f t="shared" ref="L99" si="229">IF(ISERROR(J99-K99),"n/a",J99-K99)</f>
        <v>2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1</v>
      </c>
      <c r="O100" s="180">
        <f>O101</f>
        <v>2</v>
      </c>
      <c r="P100" s="101">
        <f>IF(ISERROR(N100-O100),"n/a",N100-O100)</f>
        <v>-1</v>
      </c>
      <c r="Q100" s="273">
        <f>IF(ISERROR(P100/O100),"n/a",(P100/O100))</f>
        <v>-0.5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1</v>
      </c>
      <c r="O101" s="130">
        <v>2</v>
      </c>
      <c r="P101" s="131">
        <f>IF(ISERROR(N101-O101),"n/a",N101-O101)</f>
        <v>-1</v>
      </c>
      <c r="Q101" s="274">
        <f>IF(ISERROR(P101/O101),"n/a",(P101/O101))</f>
        <v>-0.5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0</v>
      </c>
      <c r="T102" s="128">
        <f t="shared" ref="T102:T107" si="243">IF(ISERROR(R102-S102),"n/a",R102-S102)</f>
        <v>0</v>
      </c>
      <c r="U102" s="187" t="str">
        <f t="shared" ref="U102:U107" si="244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0</v>
      </c>
      <c r="T103" s="134">
        <f t="shared" si="243"/>
        <v>0</v>
      </c>
      <c r="U103" s="188" t="str">
        <f t="shared" si="244"/>
        <v>n/a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91</v>
      </c>
      <c r="G104" s="58">
        <f>G105+G110+G108</f>
        <v>97</v>
      </c>
      <c r="H104" s="59">
        <f t="shared" si="237"/>
        <v>-6</v>
      </c>
      <c r="I104" s="60">
        <f t="shared" si="238"/>
        <v>-6.1855670103092786E-2</v>
      </c>
      <c r="J104" s="61">
        <f>J105+J110+J108</f>
        <v>21</v>
      </c>
      <c r="K104" s="62">
        <f>K105+K110+K108</f>
        <v>33</v>
      </c>
      <c r="L104" s="63">
        <f t="shared" si="239"/>
        <v>-12</v>
      </c>
      <c r="M104" s="64">
        <f t="shared" si="240"/>
        <v>-0.36363636363636365</v>
      </c>
      <c r="N104" s="65">
        <f>N105+N110+N108</f>
        <v>1</v>
      </c>
      <c r="O104" s="66">
        <f>O105+O110+O108</f>
        <v>31</v>
      </c>
      <c r="P104" s="67">
        <f t="shared" si="241"/>
        <v>-30</v>
      </c>
      <c r="Q104" s="271">
        <f t="shared" si="242"/>
        <v>-0.967741935483871</v>
      </c>
      <c r="R104" s="122">
        <f>R105+R110+R108</f>
        <v>1</v>
      </c>
      <c r="S104" s="124">
        <f>S105+S110+S108</f>
        <v>17</v>
      </c>
      <c r="T104" s="125">
        <f t="shared" si="243"/>
        <v>-16</v>
      </c>
      <c r="U104" s="185">
        <f t="shared" si="244"/>
        <v>-0.94117647058823528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88</v>
      </c>
      <c r="G105" s="83">
        <f>SUM(G106:G107)</f>
        <v>92</v>
      </c>
      <c r="H105" s="84">
        <f t="shared" si="237"/>
        <v>-4</v>
      </c>
      <c r="I105" s="85">
        <f t="shared" si="238"/>
        <v>-4.3478260869565216E-2</v>
      </c>
      <c r="J105" s="86">
        <f>SUM(J106:J107)</f>
        <v>20</v>
      </c>
      <c r="K105" s="87">
        <f>SUM(K106:K107)</f>
        <v>32</v>
      </c>
      <c r="L105" s="88">
        <f t="shared" si="239"/>
        <v>-12</v>
      </c>
      <c r="M105" s="89">
        <f t="shared" si="240"/>
        <v>-0.375</v>
      </c>
      <c r="N105" s="90">
        <f>SUM(N106:N107)</f>
        <v>0</v>
      </c>
      <c r="O105" s="91">
        <f>SUM(O106:O107)</f>
        <v>31</v>
      </c>
      <c r="P105" s="92">
        <f t="shared" si="241"/>
        <v>-31</v>
      </c>
      <c r="Q105" s="272">
        <f t="shared" si="242"/>
        <v>-1</v>
      </c>
      <c r="R105" s="123">
        <f>SUM(R106:R107)</f>
        <v>0</v>
      </c>
      <c r="S105" s="126">
        <f>SUM(S106:S107)</f>
        <v>17</v>
      </c>
      <c r="T105" s="127">
        <f t="shared" si="243"/>
        <v>-17</v>
      </c>
      <c r="U105" s="186">
        <f t="shared" si="244"/>
        <v>-1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87</v>
      </c>
      <c r="G106" s="253">
        <v>92</v>
      </c>
      <c r="H106" s="254">
        <v>0</v>
      </c>
      <c r="I106" s="255">
        <f>IF(ISERROR(H106/G106),"n/a",(H106/G106))</f>
        <v>0</v>
      </c>
      <c r="J106" s="256">
        <v>20</v>
      </c>
      <c r="K106" s="257">
        <v>32</v>
      </c>
      <c r="L106" s="258">
        <f>IF(ISERROR(J106-K106),"n/a",J106-K106)</f>
        <v>-12</v>
      </c>
      <c r="M106" s="259">
        <f>IF(ISERROR(L106/K106),"n/a",(L106/K106))</f>
        <v>-0.375</v>
      </c>
      <c r="N106" s="263">
        <v>0</v>
      </c>
      <c r="O106" s="264">
        <v>31</v>
      </c>
      <c r="P106" s="265">
        <f t="shared" si="241"/>
        <v>-31</v>
      </c>
      <c r="Q106" s="275">
        <f t="shared" si="242"/>
        <v>-1</v>
      </c>
      <c r="R106" s="266">
        <v>0</v>
      </c>
      <c r="S106" s="267">
        <v>17</v>
      </c>
      <c r="T106" s="268">
        <f t="shared" si="243"/>
        <v>-17</v>
      </c>
      <c r="U106" s="269">
        <f t="shared" si="244"/>
        <v>-1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0</v>
      </c>
      <c r="P108" s="101">
        <f>IF(ISERROR(N108-O108),"n/a",N108-O108)</f>
        <v>1</v>
      </c>
      <c r="Q108" s="273" t="str">
        <f>IF(ISERROR(P108/O108),"n/a",(P108/O108))</f>
        <v>n/a</v>
      </c>
      <c r="R108" s="181">
        <f>R109</f>
        <v>1</v>
      </c>
      <c r="S108" s="182">
        <f>S109</f>
        <v>0</v>
      </c>
      <c r="T108" s="128">
        <f>IF(ISERROR(R108-S108),"n/a",R108-S108)</f>
        <v>1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0</v>
      </c>
      <c r="P109" s="131">
        <f>IF(ISERROR(N109-O109),"n/a",N109-O109)</f>
        <v>1</v>
      </c>
      <c r="Q109" s="274" t="str">
        <f>IF(ISERROR(P109/O109),"n/a",(P109/O109))</f>
        <v>n/a</v>
      </c>
      <c r="R109" s="132">
        <v>1</v>
      </c>
      <c r="S109" s="133">
        <v>0</v>
      </c>
      <c r="T109" s="134">
        <f>IF(ISERROR(R109-S109),"n/a",R109-S109)</f>
        <v>1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9/1/23</v>
      </c>
      <c r="C8" s="326" t="str">
        <f>Summary!C7</f>
        <v>as of 9/1/22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0.7191000850371575</v>
      </c>
      <c r="C10" s="9">
        <f>IF(ISERROR(Summary!C50/Summary!C10),"n/a",Summary!C50/Summary!C10)</f>
        <v>0.67332318054095797</v>
      </c>
      <c r="D10" s="11">
        <f>IF(ISERROR(B10-C10),"n/a",B10-C10)</f>
        <v>4.5776904496199533E-2</v>
      </c>
    </row>
    <row r="11" spans="1:4" ht="15" x14ac:dyDescent="0.2">
      <c r="A11" s="13" t="s">
        <v>13</v>
      </c>
      <c r="B11" s="9">
        <f>IF(ISERROR(Summary!B70/Summary!B50),"n/a",Summary!B70/Summary!B50)</f>
        <v>0.16882182061235507</v>
      </c>
      <c r="C11" s="9">
        <f>IF(ISERROR(Summary!C70/Summary!C50),"n/a",Summary!C70/Summary!C50)</f>
        <v>0.19916536586919817</v>
      </c>
      <c r="D11" s="11">
        <f>IF(ISERROR(B11-C11),"n/a",B11-C11)</f>
        <v>-3.0343545256843102E-2</v>
      </c>
    </row>
    <row r="12" spans="1:4" ht="15" x14ac:dyDescent="0.2">
      <c r="A12" s="13" t="s">
        <v>14</v>
      </c>
      <c r="B12" s="9">
        <f>IF(ISERROR(Summary!B115/Summary!B50),"n/a",Summary!B115/Summary!B50)</f>
        <v>0.13267693256896065</v>
      </c>
      <c r="C12" s="9">
        <f>IF(ISERROR(Summary!C115/Summary!C50),"n/a",Summary!C115/Summary!C50)</f>
        <v>0.16310407441623395</v>
      </c>
      <c r="D12" s="11">
        <f>IF(ISERROR(B12-C12),"n/a",B12-C12)</f>
        <v>-3.0427141847273298E-2</v>
      </c>
    </row>
    <row r="13" spans="1:4" ht="15" x14ac:dyDescent="0.2">
      <c r="A13" s="13" t="s">
        <v>15</v>
      </c>
      <c r="B13" s="9">
        <f>IF(ISERROR(Summary!B115/Summary!B70),"n/a",Summary!B115/Summary!B70)</f>
        <v>0.78589919293436883</v>
      </c>
      <c r="C13" s="9">
        <f>IF(ISERROR(Summary!C115/Summary!C70),"n/a",Summary!C115/Summary!C70)</f>
        <v>0.81893793985924501</v>
      </c>
      <c r="D13" s="11">
        <f>IF(ISERROR(B13-C13),"n/a",B13-C13)</f>
        <v>-3.3038746924876183E-2</v>
      </c>
    </row>
    <row r="14" spans="1:4" ht="15" x14ac:dyDescent="0.2">
      <c r="A14" s="13" t="s">
        <v>16</v>
      </c>
      <c r="B14" s="9">
        <f>IF(ISERROR(Summary!B135/Summary!B115), "n/a",Summary!B135/Summary!B115)</f>
        <v>0.63107924820771166</v>
      </c>
      <c r="C14" s="9">
        <f>IF(ISERROR(Summary!C135/Summary!C115), "n/a",Summary!C135/Summary!C115)</f>
        <v>0.58066406250000002</v>
      </c>
      <c r="D14" s="11">
        <f>IF(ISERROR(B14-C14),"n/a",B14-C14)</f>
        <v>5.0415185707711641E-2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0.852824757106873</v>
      </c>
      <c r="C16" s="9">
        <f>IF(ISERROR(Summary!C56/Summary!C16),"n/a",Summary!C56/Summary!C16)</f>
        <v>0.85510688836104509</v>
      </c>
      <c r="D16" s="11">
        <f>IF(ISERROR(B16-C16),"n/a",B16-C16)</f>
        <v>-2.2821312541720928E-3</v>
      </c>
    </row>
    <row r="17" spans="1:4" ht="15" x14ac:dyDescent="0.2">
      <c r="A17" s="13" t="s">
        <v>13</v>
      </c>
      <c r="B17" s="9">
        <f>IF(ISERROR(Summary!B76/Summary!B56),"n/a",Summary!B76/Summary!B56)</f>
        <v>6.3713080168776373E-2</v>
      </c>
      <c r="C17" s="9">
        <f>IF(ISERROR(Summary!C76/Summary!C56),"n/a",Summary!C76/Summary!C56)</f>
        <v>7.8703703703703706E-2</v>
      </c>
      <c r="D17" s="11">
        <f>IF(ISERROR(B17-C17),"n/a",B17-C17)</f>
        <v>-1.4990623534927333E-2</v>
      </c>
    </row>
    <row r="18" spans="1:4" ht="15" x14ac:dyDescent="0.2">
      <c r="A18" s="13" t="s">
        <v>14</v>
      </c>
      <c r="B18" s="9">
        <f>IF(ISERROR(Summary!B121/Summary!B56),"n/a",Summary!B121/Summary!B56)</f>
        <v>4.0506329113924051E-2</v>
      </c>
      <c r="C18" s="9">
        <f>IF(ISERROR(Summary!C121/Summary!C56),"n/a",Summary!C121/Summary!C56)</f>
        <v>4.4444444444444446E-2</v>
      </c>
      <c r="D18" s="11">
        <f>IF(ISERROR(B18-C18),"n/a",B18-C18)</f>
        <v>-3.9381153305203948E-3</v>
      </c>
    </row>
    <row r="19" spans="1:4" ht="15" x14ac:dyDescent="0.2">
      <c r="A19" s="13" t="s">
        <v>15</v>
      </c>
      <c r="B19" s="9">
        <f>IF(ISERROR(Summary!B121/Summary!B76),"n/a",Summary!B121/Summary!B76)</f>
        <v>0.63576158940397354</v>
      </c>
      <c r="C19" s="9">
        <f>IF(ISERROR(Summary!C121/Summary!C76),"n/a",Summary!C121/Summary!C76)</f>
        <v>0.56470588235294117</v>
      </c>
      <c r="D19" s="11">
        <f>IF(ISERROR(B19-C19),"n/a",B19-C19)</f>
        <v>7.1055707051032369E-2</v>
      </c>
    </row>
    <row r="20" spans="1:4" ht="15" x14ac:dyDescent="0.2">
      <c r="A20" s="13" t="s">
        <v>16</v>
      </c>
      <c r="B20" s="9">
        <f>IF(ISERROR(Summary!B141/Summary!B121), "n/a",Summary!B141/Summary!B121)</f>
        <v>0.10416666666666667</v>
      </c>
      <c r="C20" s="9">
        <f>IF(ISERROR(Summary!C141/Summary!C121), "n/a",Summary!C141/Summary!C121)</f>
        <v>0.25</v>
      </c>
      <c r="D20" s="11">
        <f>IF(ISERROR(B20-C20),"n/a",B20-C20)</f>
        <v>-0.14583333333333331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9.8014093529788598E-2</v>
      </c>
      <c r="C23" s="9">
        <f>IF(ISERROR(Summary!C74/Summary!C54),"n/a",Summary!C74/Summary!C54)</f>
        <v>0.11571003887491425</v>
      </c>
      <c r="D23" s="11">
        <f>IF(ISERROR(B23-C23),"n/a",B23-C23)</f>
        <v>-1.7695945345125655E-2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4.5697202647875294E-2</v>
      </c>
      <c r="C24" s="9">
        <f>IF(ISERROR(Summary!C119/Summary!C54),"n/a",Summary!C119/Summary!C54)</f>
        <v>5.8769723302080953E-2</v>
      </c>
      <c r="D24" s="11">
        <f>IF(ISERROR(B24-C24),"n/a",B24-C24)</f>
        <v>-1.3072520654205659E-2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0.4662309368191721</v>
      </c>
      <c r="C25" s="9">
        <f>IF(ISERROR(Summary!C119/Summary!C74),"n/a",Summary!C119/Summary!C74)</f>
        <v>0.5079051383399209</v>
      </c>
      <c r="D25" s="11">
        <f>IF(ISERROR(B25-C25),"n/a",B25-C25)</f>
        <v>-4.1674201520748799E-2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0.18691588785046728</v>
      </c>
      <c r="C26" s="9">
        <f>IF(ISERROR(Summary!C139/Summary!C119), "n/a",Summary!C139/Summary!C119)</f>
        <v>0.17509727626459143</v>
      </c>
      <c r="D26" s="11">
        <f>IF(ISERROR(B26-C26),"n/a",B26-C26)</f>
        <v>1.1818611585875854E-2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IF(ISERROR(Summary!B69/Summary!B49),"n/a",Summary!B69/Summary!B49)</f>
        <v>0.15618471448467966</v>
      </c>
      <c r="C29" s="9">
        <f>IF(ISERROR(Summary!C69/Summary!C49),"n/a",Summary!C69/Summary!C49)</f>
        <v>0.18268115177723868</v>
      </c>
      <c r="D29" s="11">
        <f>IF(ISERROR(B29-C29),"n/a",B29-C29)</f>
        <v>-2.6496437292559016E-2</v>
      </c>
    </row>
    <row r="30" spans="1:4" ht="15" x14ac:dyDescent="0.2">
      <c r="A30" s="13" t="s">
        <v>14</v>
      </c>
      <c r="B30" s="9">
        <f>IF(ISERROR(Summary!B114/Summary!B49),"n/a",Summary!B114/Summary!B49)</f>
        <v>0.11905901810584958</v>
      </c>
      <c r="C30" s="9">
        <f>IF(ISERROR(Summary!C114/Summary!C49),"n/a",Summary!C114/Summary!C49)</f>
        <v>0.14431494568083536</v>
      </c>
      <c r="D30" s="11">
        <f>IF(ISERROR(B30-C30),"n/a",B30-C30)</f>
        <v>-2.5255927574985779E-2</v>
      </c>
    </row>
    <row r="31" spans="1:4" ht="15" x14ac:dyDescent="0.2">
      <c r="A31" s="13" t="s">
        <v>15</v>
      </c>
      <c r="B31" s="9">
        <f>IF(ISERROR(Summary!B114/Summary!B69),"n/a",Summary!B114/Summary!B69)</f>
        <v>0.76229622404904551</v>
      </c>
      <c r="C31" s="9">
        <f>IF(ISERROR(Summary!C114/Summary!C69),"n/a",Summary!C114/Summary!C69)</f>
        <v>0.78998267898383367</v>
      </c>
      <c r="D31" s="11">
        <f>IF(ISERROR(B31-C31),"n/a",B31-C31)</f>
        <v>-2.7686454934788163E-2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0.60445987936391887</v>
      </c>
      <c r="C32" s="10">
        <f>IF(ISERROR(Summary!C134/Summary!C114), "n/a",Summary!C134/Summary!C114)</f>
        <v>0.5558194774346793</v>
      </c>
      <c r="D32" s="12">
        <f>IF(ISERROR(B32-C32),"n/a",B32-C32)</f>
        <v>4.8640401929239574E-2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9/1/23</v>
      </c>
      <c r="C36" s="326" t="str">
        <f>Summary!C7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0.57851919561243148</v>
      </c>
      <c r="C39" s="9">
        <f>IF(ISERROR(Summary!C59/Summary!C19),"n/a",Summary!C59/Summary!C19)</f>
        <v>0.62393236883388525</v>
      </c>
      <c r="D39" s="11">
        <f>IF(ISERROR(B39-C39),"n/a",B39-C39)</f>
        <v>-4.5413173221453773E-2</v>
      </c>
    </row>
    <row r="40" spans="1:4" ht="15" x14ac:dyDescent="0.2">
      <c r="A40" s="13" t="s">
        <v>13</v>
      </c>
      <c r="B40" s="9">
        <f>IF(ISERROR(Summary!B79/Summary!B59),"n/a",Summary!B79/Summary!B59)</f>
        <v>0.23858429451730132</v>
      </c>
      <c r="C40" s="9">
        <f>IF(ISERROR(Summary!C79/Summary!C59),"n/a",Summary!C79/Summary!C59)</f>
        <v>0.24556502304791172</v>
      </c>
      <c r="D40" s="11">
        <f>IF(ISERROR(B40-C40),"n/a",B40-C40)</f>
        <v>-6.9807285306104083E-3</v>
      </c>
    </row>
    <row r="41" spans="1:4" ht="15" x14ac:dyDescent="0.2">
      <c r="A41" s="13" t="s">
        <v>14</v>
      </c>
      <c r="B41" s="9">
        <f>IF(ISERROR(Summary!B124/Summary!B59),"n/a",Summary!B124/Summary!B59)</f>
        <v>3.1600568810238584E-4</v>
      </c>
      <c r="C41" s="9">
        <f>IF(ISERROR(Summary!C124/Summary!C59),"n/a",Summary!C124/Summary!C59)</f>
        <v>0.14163989383992179</v>
      </c>
      <c r="D41" s="11">
        <f>IF(ISERROR(B41-C41),"n/a",B41-C41)</f>
        <v>-0.1413238881518194</v>
      </c>
    </row>
    <row r="42" spans="1:4" ht="15" x14ac:dyDescent="0.2">
      <c r="A42" s="13" t="s">
        <v>15</v>
      </c>
      <c r="B42" s="9">
        <f>IF(ISERROR(Summary!B124/Summary!B79),"n/a",Summary!B124/Summary!B79)</f>
        <v>1.3245033112582781E-3</v>
      </c>
      <c r="C42" s="9">
        <f>IF(ISERROR(Summary!C124/Summary!C79),"n/a",Summary!C124/Summary!C79)</f>
        <v>0.57679180887372017</v>
      </c>
      <c r="D42" s="11">
        <f>IF(ISERROR(B42-C42),"n/a",B42-C42)</f>
        <v>-0.57546730556246184</v>
      </c>
    </row>
    <row r="43" spans="1:4" ht="15" x14ac:dyDescent="0.2">
      <c r="A43" s="13" t="s">
        <v>16</v>
      </c>
      <c r="B43" s="9">
        <f>IF(ISERROR(Summary!B144/Summary!B124), "n/a",Summary!B144/Summary!B124)</f>
        <v>0</v>
      </c>
      <c r="C43" s="9">
        <f>IF(ISERROR(Summary!C144/Summary!C124), "n/a",Summary!C144/Summary!C124)</f>
        <v>0.52268244575936884</v>
      </c>
      <c r="D43" s="11">
        <f>IF(ISERROR(B43-C43),"n/a",B43-C43)</f>
        <v>-0.52268244575936884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</v>
      </c>
      <c r="C47" s="9">
        <f>IF(ISERROR(Summary!C125/Summary!C60),"n/a",Summary!C125/Summary!C60)</f>
        <v>0.22535211267605634</v>
      </c>
      <c r="D47" s="11">
        <f t="shared" si="0"/>
        <v>-0.22535211267605634</v>
      </c>
    </row>
    <row r="48" spans="1:4" ht="15" x14ac:dyDescent="0.2">
      <c r="A48" s="13" t="s">
        <v>15</v>
      </c>
      <c r="B48" s="9">
        <f>IF(ISERROR(Summary!B125/Summary!B80),"n/a",Summary!B125/Summary!B80)</f>
        <v>0</v>
      </c>
      <c r="C48" s="9">
        <f>IF(ISERROR(Summary!C125/Summary!C80),"n/a",Summary!C125/Summary!C80)</f>
        <v>0.5</v>
      </c>
      <c r="D48" s="11">
        <f t="shared" si="0"/>
        <v>-0.5</v>
      </c>
    </row>
    <row r="49" spans="1:4" ht="15" x14ac:dyDescent="0.2">
      <c r="A49" s="22" t="s">
        <v>16</v>
      </c>
      <c r="B49" s="9" t="str">
        <f>IF(ISERROR(Summary!B145/Summary!B125), "n/a",Summary!B145/Summary!B125)</f>
        <v>n/a</v>
      </c>
      <c r="C49" s="9">
        <f>IF(ISERROR(Summary!C145/Summary!C125), "n/a",Summary!C145/Summary!C125)</f>
        <v>0.4375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</v>
      </c>
      <c r="C53" s="9">
        <f>IF(ISERROR(Summary!C130/Summary!C65),"n/a",Summary!C130/Summary!C65)</f>
        <v>1.3157894736842105E-2</v>
      </c>
      <c r="D53" s="11">
        <f>IF(ISERROR(B53-C53),"n/a",B53-C53)</f>
        <v>-1.3157894736842105E-2</v>
      </c>
    </row>
    <row r="54" spans="1:4" ht="15" x14ac:dyDescent="0.2">
      <c r="A54" s="13" t="s">
        <v>15</v>
      </c>
      <c r="B54" s="9">
        <f>IF(ISERROR(Summary!B130/Summary!B85),"n/a",Summary!B130/Summary!B85)</f>
        <v>0</v>
      </c>
      <c r="C54" s="9">
        <f>IF(ISERROR(Summary!C130/Summary!C85),"n/a",Summary!C130/Summary!C85)</f>
        <v>6.6666666666666666E-2</v>
      </c>
      <c r="D54" s="11">
        <f>IF(ISERROR(B54-C54),"n/a",B54-C54)</f>
        <v>-6.6666666666666666E-2</v>
      </c>
    </row>
    <row r="55" spans="1:4" ht="15" x14ac:dyDescent="0.2">
      <c r="A55" s="13" t="s">
        <v>16</v>
      </c>
      <c r="B55" s="9" t="str">
        <f>IF(ISERROR(Summary!B150/Summary!B130), "n/a",Summary!B150/Summary!B130)</f>
        <v>n/a</v>
      </c>
      <c r="C55" s="9">
        <f>IF(ISERROR(Summary!C150/Summary!C130), "n/a",Summary!C150/Summary!C130)</f>
        <v>0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4.4859813084112146E-2</v>
      </c>
      <c r="C59" s="9">
        <f>IF(ISERROR(Summary!C127/Summary!C62),"n/a",Summary!C127/Summary!C62)</f>
        <v>9.6128170894526035E-2</v>
      </c>
      <c r="D59" s="11">
        <f>IF(ISERROR(B59-C59),"n/a",B59-C59)</f>
        <v>-5.1268357810413889E-2</v>
      </c>
    </row>
    <row r="60" spans="1:4" ht="15" x14ac:dyDescent="0.2">
      <c r="A60" s="13" t="s">
        <v>15</v>
      </c>
      <c r="B60" s="9">
        <f>IF(ISERROR(Summary!B127/Summary!B82),"n/a",Summary!B127/Summary!B82)</f>
        <v>0.24742268041237114</v>
      </c>
      <c r="C60" s="9">
        <f>IF(ISERROR(Summary!C127/Summary!C82),"n/a",Summary!C127/Summary!C82)</f>
        <v>0.38709677419354838</v>
      </c>
      <c r="D60" s="11">
        <f>IF(ISERROR(B60-C60),"n/a",B60-C60)</f>
        <v>-0.13967409378117723</v>
      </c>
    </row>
    <row r="61" spans="1:4" ht="15" x14ac:dyDescent="0.2">
      <c r="A61" s="13" t="s">
        <v>16</v>
      </c>
      <c r="B61" s="9">
        <f>IF(ISERROR(Summary!B147/Summary!B127), "n/a",Summary!B147/Summary!B127)</f>
        <v>1</v>
      </c>
      <c r="C61" s="9">
        <f>IF(ISERROR(Summary!C147/Summary!C127), "n/a",Summary!C147/Summary!C127)</f>
        <v>0.31944444444444442</v>
      </c>
      <c r="D61" s="11">
        <f>IF(ISERROR(B61-C61),"n/a",B61-C61)</f>
        <v>0.68055555555555558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0.57610218376596622</v>
      </c>
      <c r="C63" s="9">
        <f>IF(ISERROR(Summary!C57/Summary!C17),"n/a",Summary!C57/Summary!C17)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IF(ISERROR(Summary!B77/Summary!B57),"n/a",Summary!B77/Summary!B57)</f>
        <v>0.23415820340437707</v>
      </c>
      <c r="C64" s="9">
        <f>IF(ISERROR(Summary!C77/Summary!C57),"n/a",Summary!C77/Summary!C57)</f>
        <v>0.24717566728739912</v>
      </c>
      <c r="D64" s="11">
        <f>IF(ISERROR(B64-C64),"n/a",B64-C64)</f>
        <v>-1.3017463883022051E-2</v>
      </c>
    </row>
    <row r="65" spans="1:4" ht="15" x14ac:dyDescent="0.2">
      <c r="A65" s="13" t="s">
        <v>14</v>
      </c>
      <c r="B65" s="9">
        <f>IF(ISERROR(Summary!B122/Summary!B57),"n/a",Summary!B122/Summary!B57)</f>
        <v>3.7190673723358604E-3</v>
      </c>
      <c r="C65" s="9">
        <f>IF(ISERROR(Summary!C122/Summary!C57),"n/a",Summary!C122/Summary!C57)</f>
        <v>0.13693358162631905</v>
      </c>
      <c r="D65" s="11">
        <f>IF(ISERROR(B65-C65),"n/a",B65-C65)</f>
        <v>-0.1332145142539832</v>
      </c>
    </row>
    <row r="66" spans="1:4" ht="15" x14ac:dyDescent="0.2">
      <c r="A66" s="13" t="s">
        <v>15</v>
      </c>
      <c r="B66" s="9">
        <f>IF(ISERROR(Summary!B122/Summary!B77),"n/a",Summary!B122/Summary!B77)</f>
        <v>1.588271227855834E-2</v>
      </c>
      <c r="C66" s="9">
        <f>IF(ISERROR(Summary!C122/Summary!C77),"n/a",Summary!C122/Summary!C77)</f>
        <v>0.55399296835760925</v>
      </c>
      <c r="D66" s="11">
        <f>IF(ISERROR(B66-C66),"n/a",B66-C66)</f>
        <v>-0.53811025607905094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0.92307692307692313</v>
      </c>
      <c r="C67" s="10">
        <f>IF(ISERROR(Summary!C142/Summary!C122), "n/a",Summary!C142/Summary!C122)</f>
        <v>0.50770625566636451</v>
      </c>
      <c r="D67" s="12">
        <f>IF(ISERROR(B67-C67),"n/a",B67-C67)</f>
        <v>0.41537066741055861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9/5/2023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2023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1,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0.46130206227254344</v>
      </c>
      <c r="C11" s="9">
        <f>IF(ISERROR(College!G13/College!C13),"n/a",College!G13/College!C13)</f>
        <v>0.52010771992818672</v>
      </c>
      <c r="D11" s="11">
        <f>IF(ISERROR(B11-C11),"n/a",B11-C11)</f>
        <v>-5.8805657655643273E-2</v>
      </c>
    </row>
    <row r="12" spans="1:5" ht="15" x14ac:dyDescent="0.2">
      <c r="A12" s="13" t="s">
        <v>13</v>
      </c>
      <c r="B12" s="9">
        <f>IF(ISERROR(College!J13/College!F13),"n/a",College!J13/College!F13)</f>
        <v>0.12587657784011219</v>
      </c>
      <c r="C12" s="9">
        <f>IF(ISERROR(College!K13/College!G13),"n/a",College!K13/College!G13)</f>
        <v>0.15550569554711771</v>
      </c>
      <c r="D12" s="11">
        <f>IF(ISERROR(B12-C12),"n/a",B12-C12)</f>
        <v>-2.962911770700552E-2</v>
      </c>
    </row>
    <row r="13" spans="1:5" ht="15" x14ac:dyDescent="0.2">
      <c r="A13" s="13" t="s">
        <v>14</v>
      </c>
      <c r="B13" s="9">
        <f>IF(ISERROR(College!N13/College!F13),"n/a",College!N13/College!F13)</f>
        <v>0.12131837307152875</v>
      </c>
      <c r="C13" s="9">
        <f>IF(ISERROR(College!O13/College!G13),"n/a",College!O13/College!G13)</f>
        <v>0.14687607870210562</v>
      </c>
      <c r="D13" s="11">
        <f>IF(ISERROR(B13-C13),"n/a",B13-C13)</f>
        <v>-2.5557705630576869E-2</v>
      </c>
    </row>
    <row r="14" spans="1:5" ht="15" x14ac:dyDescent="0.2">
      <c r="A14" s="13" t="s">
        <v>15</v>
      </c>
      <c r="B14" s="9">
        <f>IF(ISERROR(College!N13/College!J13),"n/a",College!N13/College!J13)</f>
        <v>0.96378830083565459</v>
      </c>
      <c r="C14" s="9">
        <f>IF(ISERROR(College!O13/College!K13),"n/a",College!O13/College!K13)</f>
        <v>0.94450610432852389</v>
      </c>
      <c r="D14" s="11">
        <f>IF(ISERROR(B14-C14),"n/a",B14-C14)</f>
        <v>1.92821965071307E-2</v>
      </c>
    </row>
    <row r="15" spans="1:5" ht="15" x14ac:dyDescent="0.2">
      <c r="A15" s="13" t="s">
        <v>16</v>
      </c>
      <c r="B15" s="9">
        <f>IF(ISERROR(College!R13/College!N13), "n/a",College!R13/College!N13)</f>
        <v>0.61127167630057799</v>
      </c>
      <c r="C15" s="9">
        <f>IF(ISERROR(College!S13/College!O13), "n/a",College!S13/College!O13)</f>
        <v>0.56404230317273796</v>
      </c>
      <c r="D15" s="11">
        <f>IF(ISERROR(B15-C15),"n/a",B15-C15)</f>
        <v>4.7229373127840035E-2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0.86127167630057799</v>
      </c>
      <c r="C17" s="9">
        <f>IF(ISERROR(College!G18/College!C18),"n/a",College!G18/College!C18)</f>
        <v>0.80341880341880345</v>
      </c>
      <c r="D17" s="11">
        <f>IF(ISERROR(B17-C17),"n/a",B17-C17)</f>
        <v>5.7852872881774542E-2</v>
      </c>
    </row>
    <row r="18" spans="1:4" ht="15" x14ac:dyDescent="0.2">
      <c r="A18" s="13" t="s">
        <v>13</v>
      </c>
      <c r="B18" s="9">
        <f>IF(ISERROR(College!J18/College!F18),"n/a",College!J18/College!F18)</f>
        <v>6.0402684563758392E-2</v>
      </c>
      <c r="C18" s="9">
        <f>IF(ISERROR(College!K18/College!G18),"n/a",College!K18/College!G18)</f>
        <v>6.3829787234042548E-2</v>
      </c>
      <c r="D18" s="11">
        <f>IF(ISERROR(B18-C18),"n/a",B18-C18)</f>
        <v>-3.4271026702841559E-3</v>
      </c>
    </row>
    <row r="19" spans="1:4" ht="15" x14ac:dyDescent="0.2">
      <c r="A19" s="13" t="s">
        <v>14</v>
      </c>
      <c r="B19" s="9">
        <f>IF(ISERROR(College!N18/College!F18),"n/a",College!N18/College!F18)</f>
        <v>5.0335570469798654E-2</v>
      </c>
      <c r="C19" s="9">
        <f>IF(ISERROR(College!O18/College!G18),"n/a",College!O18/College!G18)</f>
        <v>4.2553191489361701E-2</v>
      </c>
      <c r="D19" s="11">
        <f>IF(ISERROR(B19-C19),"n/a",B19-C19)</f>
        <v>7.7823789804369534E-3</v>
      </c>
    </row>
    <row r="20" spans="1:4" ht="15" x14ac:dyDescent="0.2">
      <c r="A20" s="13" t="s">
        <v>15</v>
      </c>
      <c r="B20" s="9">
        <f>IF(ISERROR(College!N18/College!J18),"n/a",College!N18/College!J18)</f>
        <v>0.83333333333333337</v>
      </c>
      <c r="C20" s="9">
        <f>IF(ISERROR(College!O18/College!K18),"n/a",College!O18/College!K18)</f>
        <v>0.66666666666666663</v>
      </c>
      <c r="D20" s="11">
        <f>IF(ISERROR(B20-C20),"n/a",B20-C20)</f>
        <v>0.16666666666666674</v>
      </c>
    </row>
    <row r="21" spans="1:4" ht="15" x14ac:dyDescent="0.2">
      <c r="A21" s="13" t="s">
        <v>16</v>
      </c>
      <c r="B21" s="9">
        <f>IF(ISERROR(College!R18/College!N18), "n/a",College!R18/College!N18)</f>
        <v>3.3333333333333333E-2</v>
      </c>
      <c r="C21" s="9">
        <f>IF(ISERROR(College!S18/College!O18), "n/a",College!S18/College!O18)</f>
        <v>0.1</v>
      </c>
      <c r="D21" s="11">
        <f>IF(ISERROR(B21-C21),"n/a",B21-C21)</f>
        <v>-6.666666666666668E-2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0.80106302201974189</v>
      </c>
      <c r="C23" s="9">
        <f>IF(ISERROR(College!G16/College!C16),"n/a",College!G16/College!C16)</f>
        <v>0.78217821782178221</v>
      </c>
      <c r="D23" s="11">
        <f>IF(ISERROR(B23-C23),"n/a",B23-C23)</f>
        <v>1.8884804197959681E-2</v>
      </c>
    </row>
    <row r="24" spans="1:4" ht="15" x14ac:dyDescent="0.2">
      <c r="A24" s="13" t="s">
        <v>13</v>
      </c>
      <c r="B24" s="9">
        <f>IF(ISERROR(College!J16/College!F16),"n/a",College!J16/College!F16)</f>
        <v>8.7203791469194311E-2</v>
      </c>
      <c r="C24" s="9">
        <f>IF(ISERROR(College!K16/College!G16),"n/a",College!K16/College!G16)</f>
        <v>0.12658227848101267</v>
      </c>
      <c r="D24" s="11">
        <f>IF(ISERROR(B24-C24),"n/a",B24-C24)</f>
        <v>-3.9378487011818356E-2</v>
      </c>
    </row>
    <row r="25" spans="1:4" ht="15" x14ac:dyDescent="0.2">
      <c r="A25" s="13" t="s">
        <v>14</v>
      </c>
      <c r="B25" s="9">
        <f>IF(ISERROR(College!N16/College!F16),"n/a",College!N16/College!F16)</f>
        <v>6.350710900473934E-2</v>
      </c>
      <c r="C25" s="9">
        <f>IF(ISERROR(College!O16/College!G16),"n/a",College!O16/College!G16)</f>
        <v>7.4894514767932491E-2</v>
      </c>
      <c r="D25" s="11">
        <f>IF(ISERROR(B25-C25),"n/a",B25-C25)</f>
        <v>-1.1387405763193151E-2</v>
      </c>
    </row>
    <row r="26" spans="1:4" ht="15" x14ac:dyDescent="0.2">
      <c r="A26" s="13" t="s">
        <v>15</v>
      </c>
      <c r="B26" s="9">
        <f>IF(ISERROR(College!N16/College!J16),"n/a",College!N16/College!J16)</f>
        <v>0.72826086956521741</v>
      </c>
      <c r="C26" s="9">
        <f>IF(ISERROR(College!O16/College!K16),"n/a",College!O16/College!K16)</f>
        <v>0.59166666666666667</v>
      </c>
      <c r="D26" s="11">
        <f>IF(ISERROR(B26-C26),"n/a",B26-C26)</f>
        <v>0.13659420289855073</v>
      </c>
    </row>
    <row r="27" spans="1:4" ht="15" x14ac:dyDescent="0.2">
      <c r="A27" s="13" t="s">
        <v>16</v>
      </c>
      <c r="B27" s="9">
        <f>IF(ISERROR(College!R16/College!N16), "n/a",College!R16/College!N16)</f>
        <v>0.17910447761194029</v>
      </c>
      <c r="C27" s="9">
        <f>IF(ISERROR(College!S16/College!O16), "n/a",College!S16/College!O16)</f>
        <v>0.16901408450704225</v>
      </c>
      <c r="D27" s="11">
        <f>IF(ISERROR(B27-C27),"n/a",B27-C27)</f>
        <v>1.0090393104898038E-2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0.55747082012831417</v>
      </c>
      <c r="D29" s="11">
        <f>IF(ISERROR(B29-C29),"n/a",B29-C29)</f>
        <v>-2.4677457820925786E-2</v>
      </c>
    </row>
    <row r="30" spans="1:4" ht="15" x14ac:dyDescent="0.2">
      <c r="A30" s="13" t="s">
        <v>13</v>
      </c>
      <c r="B30" s="9">
        <f>IF(ISERROR(College!J11/College!F11),"n/a",College!J11/College!F11)</f>
        <v>0.10752688172043011</v>
      </c>
      <c r="C30" s="9">
        <f>IF(ISERROR(College!K11/College!G11),"n/a",College!K11/College!G11)</f>
        <v>0.14572933998890739</v>
      </c>
      <c r="D30" s="11">
        <f>IF(ISERROR(B30-C30),"n/a",B30-C30)</f>
        <v>-3.8202458268477277E-2</v>
      </c>
    </row>
    <row r="31" spans="1:4" ht="15" x14ac:dyDescent="0.2">
      <c r="A31" s="13" t="s">
        <v>14</v>
      </c>
      <c r="B31" s="9">
        <f>IF(ISERROR(College!N11/College!F11),"n/a",College!N11/College!F11)</f>
        <v>0.1003584229390681</v>
      </c>
      <c r="C31" s="9">
        <f>IF(ISERROR(College!O11/College!G11),"n/a",College!O11/College!G11)</f>
        <v>0.13061564059900166</v>
      </c>
      <c r="D31" s="11">
        <f>IF(ISERROR(B31-C31),"n/a",B31-C31)</f>
        <v>-3.0257217659933555E-2</v>
      </c>
    </row>
    <row r="32" spans="1:4" ht="15" x14ac:dyDescent="0.2">
      <c r="A32" s="13" t="s">
        <v>15</v>
      </c>
      <c r="B32" s="9">
        <f>IF(ISERROR(College!N11/College!J11),"n/a",College!N11/College!J11)</f>
        <v>0.93333333333333335</v>
      </c>
      <c r="C32" s="9">
        <f>IF(ISERROR(College!O11/College!K11),"n/a",College!O11/College!K11)</f>
        <v>0.89628924833491908</v>
      </c>
      <c r="D32" s="11">
        <f>IF(ISERROR(B32-C32),"n/a",B32-C32)</f>
        <v>3.7044084998414273E-2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0.55172413793103448</v>
      </c>
      <c r="C33" s="10">
        <f>IF(ISERROR(College!S11/College!O11), "n/a",College!S11/College!O11)</f>
        <v>0.52441613588110403</v>
      </c>
      <c r="D33" s="12">
        <f>IF(ISERROR(B33-C33),"n/a",B33-C33)</f>
        <v>2.7308002049930447E-2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0.17135862913096694</v>
      </c>
      <c r="C40" s="9">
        <f>IF(ISERROR(College!K21/College!G21),"n/a",College!K21/College!G21)</f>
        <v>0.19341974077766699</v>
      </c>
      <c r="D40" s="11">
        <f>IF(ISERROR(B40-C40),"n/a",B40-C40)</f>
        <v>-2.2061111646700049E-2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0.14057826520438685</v>
      </c>
      <c r="D41" s="11">
        <f>IF(ISERROR(B41-C41),"n/a",B41-C41)</f>
        <v>-0.14057826520438685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0.72680412371134018</v>
      </c>
      <c r="D42" s="11">
        <f>IF(ISERROR(B42-C42),"n/a",B42-C42)</f>
        <v>-0.72680412371134018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>
        <f>IF(ISERROR(College!S21/College!O21), "n/a",College!S21/College!O21)</f>
        <v>0.54609929078014185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0.27777777777777779</v>
      </c>
      <c r="D47" s="11">
        <f t="shared" si="0"/>
        <v>-0.27777777777777779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0.7142857142857143</v>
      </c>
      <c r="D48" s="11">
        <f t="shared" si="0"/>
        <v>-0.7142857142857143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>
        <f>IF(ISERROR(College!S22/College!O22), "n/a",College!S22/College!O22)</f>
        <v>0.8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0.16666666666666666</v>
      </c>
      <c r="C59" s="9">
        <f>IF(ISERROR(College!O24/College!G24),"n/a",College!O24/College!G24)</f>
        <v>0.11475409836065574</v>
      </c>
      <c r="D59" s="11">
        <f>IF(ISERROR(B59-C59),"n/a",B59-C59)</f>
        <v>5.1912568306010917E-2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0.73684210526315785</v>
      </c>
      <c r="D60" s="11">
        <f>IF(ISERROR(B60-C60),"n/a",B60-C60)</f>
        <v>2.786377708978327E-2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0.42857142857142855</v>
      </c>
      <c r="D61" s="11">
        <f>IF(ISERROR(B61-C61),"n/a",B61-C61)</f>
        <v>0.5714285714285714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0.17685589519650655</v>
      </c>
      <c r="C64" s="9">
        <f>IF(ISERROR(College!K19/College!G19),"n/a",College!K19/College!G19)</f>
        <v>0.19150779896013864</v>
      </c>
      <c r="D64" s="11">
        <f>IF(ISERROR(B64-C64),"n/a",B64-C64)</f>
        <v>-1.4651903763632096E-2</v>
      </c>
    </row>
    <row r="65" spans="1:4" ht="15" x14ac:dyDescent="0.2">
      <c r="A65" s="13" t="s">
        <v>14</v>
      </c>
      <c r="B65" s="9">
        <f>IF(ISERROR(College!N19/College!F19),"n/a",College!N19/College!F19)</f>
        <v>1.4192139737991267E-2</v>
      </c>
      <c r="C65" s="9">
        <f>IF(ISERROR(College!O19/College!G19),"n/a",College!O19/College!G19)</f>
        <v>0.13864818024263431</v>
      </c>
      <c r="D65" s="11">
        <f>IF(ISERROR(B65-C65),"n/a",B65-C65)</f>
        <v>-0.12445604050464304</v>
      </c>
    </row>
    <row r="66" spans="1:4" ht="15" x14ac:dyDescent="0.2">
      <c r="A66" s="13" t="s">
        <v>15</v>
      </c>
      <c r="B66" s="9">
        <f>IF(ISERROR(College!N19/College!J19),"n/a",College!N19/College!J19)</f>
        <v>8.0246913580246909E-2</v>
      </c>
      <c r="C66" s="9">
        <f>IF(ISERROR(College!O19/College!K19),"n/a",College!O19/College!K19)</f>
        <v>0.72398190045248867</v>
      </c>
      <c r="D66" s="11">
        <f>IF(ISERROR(B66-C66),"n/a",B66-C66)</f>
        <v>-0.64373498687224173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1</v>
      </c>
      <c r="C67" s="10">
        <f>IF(ISERROR(College!S19/College!O19), "n/a",College!S19/College!O19)</f>
        <v>0.54374999999999996</v>
      </c>
      <c r="D67" s="12">
        <f>IF(ISERROR(B67-C67),"n/a",B67-C67)</f>
        <v>0.45625000000000004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2023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1,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0.77388813361817832</v>
      </c>
      <c r="C11" s="9">
        <f>IF(ISERROR(College!G30/College!C30),"n/a",College!G30/College!C30)</f>
        <v>0.6856944444444445</v>
      </c>
      <c r="D11" s="11">
        <f>IF(ISERROR(B11-C11),"n/a",B11-C11)</f>
        <v>8.8193689173733825E-2</v>
      </c>
    </row>
    <row r="12" spans="1:19" ht="15" x14ac:dyDescent="0.2">
      <c r="A12" s="13" t="s">
        <v>13</v>
      </c>
      <c r="B12" s="9">
        <f>IF(ISERROR(College!J30/College!F30),"n/a",College!J30/College!F30)</f>
        <v>0.17918313570487485</v>
      </c>
      <c r="C12" s="9">
        <f>IF(ISERROR(College!K30/College!G30),"n/a",College!K30/College!G30)</f>
        <v>0.17547768550401729</v>
      </c>
      <c r="D12" s="11">
        <f>IF(ISERROR(B12-C12),"n/a",B12-C12)</f>
        <v>3.7054502008575518E-3</v>
      </c>
    </row>
    <row r="13" spans="1:19" ht="15" x14ac:dyDescent="0.2">
      <c r="A13" s="13" t="s">
        <v>14</v>
      </c>
      <c r="B13" s="9">
        <f>IF(ISERROR(College!N30/College!F30),"n/a",College!N30/College!F30)</f>
        <v>0.16826651609260304</v>
      </c>
      <c r="C13" s="9">
        <f>IF(ISERROR(College!O30/College!G30),"n/a",College!O30/College!G30)</f>
        <v>0.16271689960164742</v>
      </c>
      <c r="D13" s="11">
        <f>IF(ISERROR(B13-C13),"n/a",B13-C13)</f>
        <v>5.5496164909556167E-3</v>
      </c>
    </row>
    <row r="14" spans="1:19" ht="15" x14ac:dyDescent="0.2">
      <c r="A14" s="13" t="s">
        <v>15</v>
      </c>
      <c r="B14" s="9">
        <f>IF(ISERROR(College!N30/College!J30),"n/a",College!N30/College!J30)</f>
        <v>0.93907563025210083</v>
      </c>
      <c r="C14" s="9">
        <f>IF(ISERROR(College!O30/College!K30),"n/a",College!O30/College!K30)</f>
        <v>0.9272797229703732</v>
      </c>
      <c r="D14" s="11">
        <f>IF(ISERROR(B14-C14),"n/a",B14-C14)</f>
        <v>1.1795907281727636E-2</v>
      </c>
    </row>
    <row r="15" spans="1:19" ht="15" x14ac:dyDescent="0.2">
      <c r="A15" s="13" t="s">
        <v>16</v>
      </c>
      <c r="B15" s="9">
        <f>IF(ISERROR(College!R30/College!N30), "n/a",College!R30/College!N30)</f>
        <v>0.65585384041759875</v>
      </c>
      <c r="C15" s="9">
        <f>IF(ISERROR(College!S30/College!O30), "n/a",College!S30/College!O30)</f>
        <v>0.59336099585062241</v>
      </c>
      <c r="D15" s="11">
        <f>IF(ISERROR(B15-C15),"n/a",B15-C15)</f>
        <v>6.2492844566976347E-2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0.84957789716039911</v>
      </c>
      <c r="C17" s="9">
        <f>IF(ISERROR(College!G35/College!C35),"n/a",College!G35/College!C35)</f>
        <v>0.85477505919494867</v>
      </c>
      <c r="D17" s="11">
        <f>IF(ISERROR(B17-C17),"n/a",B17-C17)</f>
        <v>-5.1971620345495628E-3</v>
      </c>
    </row>
    <row r="18" spans="1:4" ht="15" x14ac:dyDescent="0.2">
      <c r="A18" s="13" t="s">
        <v>13</v>
      </c>
      <c r="B18" s="9">
        <f>IF(ISERROR(College!J35/College!F35),"n/a",College!J35/College!F35)</f>
        <v>4.5167118337850046E-2</v>
      </c>
      <c r="C18" s="9">
        <f>IF(ISERROR(College!K35/College!G35),"n/a",College!K35/College!G35)</f>
        <v>6.6481994459833799E-2</v>
      </c>
      <c r="D18" s="11">
        <f>IF(ISERROR(B18-C18),"n/a",B18-C18)</f>
        <v>-2.1314876121983753E-2</v>
      </c>
    </row>
    <row r="19" spans="1:4" ht="15" x14ac:dyDescent="0.2">
      <c r="A19" s="13" t="s">
        <v>14</v>
      </c>
      <c r="B19" s="9">
        <f>IF(ISERROR(College!N35/College!F35),"n/a",College!N35/College!F35)</f>
        <v>3.7940379403794036E-2</v>
      </c>
      <c r="C19" s="9">
        <f>IF(ISERROR(College!O35/College!G35),"n/a",College!O35/College!G35)</f>
        <v>4.8938134810710986E-2</v>
      </c>
      <c r="D19" s="11">
        <f>IF(ISERROR(B19-C19),"n/a",B19-C19)</f>
        <v>-1.0997755406916949E-2</v>
      </c>
    </row>
    <row r="20" spans="1:4" ht="15" x14ac:dyDescent="0.2">
      <c r="A20" s="13" t="s">
        <v>15</v>
      </c>
      <c r="B20" s="9">
        <f>IF(ISERROR(College!N35/College!J35),"n/a",College!N35/College!J35)</f>
        <v>0.84</v>
      </c>
      <c r="C20" s="9">
        <f>IF(ISERROR(College!O35/College!K35),"n/a",College!O35/College!K35)</f>
        <v>0.73611111111111116</v>
      </c>
      <c r="D20" s="11">
        <f>IF(ISERROR(B20-C20),"n/a",B20-C20)</f>
        <v>0.10388888888888881</v>
      </c>
    </row>
    <row r="21" spans="1:4" ht="15" x14ac:dyDescent="0.2">
      <c r="A21" s="13" t="s">
        <v>16</v>
      </c>
      <c r="B21" s="9">
        <f>IF(ISERROR(College!R35/College!N35), "n/a",College!R35/College!N35)</f>
        <v>0.16666666666666666</v>
      </c>
      <c r="C21" s="9">
        <f>IF(ISERROR(College!S35/College!O35), "n/a",College!S35/College!O35)</f>
        <v>0.26415094339622641</v>
      </c>
      <c r="D21" s="11">
        <f>IF(ISERROR(B21-C21),"n/a",B21-C21)</f>
        <v>-9.7484276729559755E-2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0.78103339634530555</v>
      </c>
      <c r="D23" s="11">
        <f>IF(ISERROR(B23-C23),"n/a",B23-C23)</f>
        <v>3.3306328202364899E-4</v>
      </c>
    </row>
    <row r="24" spans="1:4" ht="15" x14ac:dyDescent="0.2">
      <c r="A24" s="13" t="s">
        <v>13</v>
      </c>
      <c r="B24" s="9">
        <f>IF(ISERROR(College!J33/College!F33),"n/a",College!J33/College!F33)</f>
        <v>7.0747217806041332E-2</v>
      </c>
      <c r="C24" s="9">
        <f>IF(ISERROR(College!K33/College!G33),"n/a",College!K33/College!G33)</f>
        <v>9.6006454215409445E-2</v>
      </c>
      <c r="D24" s="11">
        <f>IF(ISERROR(B24-C24),"n/a",B24-C24)</f>
        <v>-2.5259236409368113E-2</v>
      </c>
    </row>
    <row r="25" spans="1:4" ht="15" x14ac:dyDescent="0.2">
      <c r="A25" s="13" t="s">
        <v>14</v>
      </c>
      <c r="B25" s="9">
        <f>IF(ISERROR(College!N33/College!F33),"n/a",College!N33/College!F33)</f>
        <v>4.2130365659777423E-2</v>
      </c>
      <c r="C25" s="9">
        <f>IF(ISERROR(College!O33/College!G33),"n/a",College!O33/College!G33)</f>
        <v>5.6877773295683741E-2</v>
      </c>
      <c r="D25" s="11">
        <f>IF(ISERROR(B25-C25),"n/a",B25-C25)</f>
        <v>-1.4747407635906318E-2</v>
      </c>
    </row>
    <row r="26" spans="1:4" ht="15" x14ac:dyDescent="0.2">
      <c r="A26" s="13" t="s">
        <v>15</v>
      </c>
      <c r="B26" s="9">
        <f>IF(ISERROR(College!N33/College!J33),"n/a",College!N33/College!J33)</f>
        <v>0.5955056179775281</v>
      </c>
      <c r="C26" s="9">
        <f>IF(ISERROR(College!O33/College!K33),"n/a",College!O33/College!K33)</f>
        <v>0.59243697478991597</v>
      </c>
      <c r="D26" s="11">
        <f>IF(ISERROR(B26-C26),"n/a",B26-C26)</f>
        <v>3.0686431876121301E-3</v>
      </c>
    </row>
    <row r="27" spans="1:4" ht="15" x14ac:dyDescent="0.2">
      <c r="A27" s="13" t="s">
        <v>16</v>
      </c>
      <c r="B27" s="9">
        <f>IF(ISERROR(College!R33/College!N33), "n/a",College!R33/College!N33)</f>
        <v>0.19811320754716982</v>
      </c>
      <c r="C27" s="9">
        <f>IF(ISERROR(College!S33/College!O33), "n/a",College!S33/College!O33)</f>
        <v>0.18439716312056736</v>
      </c>
      <c r="D27" s="11">
        <f>IF(ISERROR(B27-C27),"n/a",B27-C27)</f>
        <v>1.3716044426602458E-2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0.80352600339174673</v>
      </c>
      <c r="C29" s="9">
        <f>IF(ISERROR(College!G28/College!C28),"n/a",College!G28/College!C28)</f>
        <v>0.7055412618563035</v>
      </c>
      <c r="D29" s="11">
        <f>IF(ISERROR(B29-C29),"n/a",B29-C29)</f>
        <v>9.7984741535443232E-2</v>
      </c>
    </row>
    <row r="30" spans="1:4" ht="15" x14ac:dyDescent="0.2">
      <c r="A30" s="13" t="s">
        <v>13</v>
      </c>
      <c r="B30" s="9">
        <f>IF(ISERROR(College!J28/College!F28),"n/a",College!J28/College!F28)</f>
        <v>0.13771270280965572</v>
      </c>
      <c r="C30" s="9">
        <f>IF(ISERROR(College!K28/College!G28),"n/a",College!K28/College!G28)</f>
        <v>0.15833015838458608</v>
      </c>
      <c r="D30" s="11">
        <f>IF(ISERROR(B30-C30),"n/a",B30-C30)</f>
        <v>-2.061745557493036E-2</v>
      </c>
    </row>
    <row r="31" spans="1:4" ht="15" x14ac:dyDescent="0.2">
      <c r="A31" s="13" t="s">
        <v>14</v>
      </c>
      <c r="B31" s="9">
        <f>IF(ISERROR(College!N28/College!F28),"n/a",College!N28/College!F28)</f>
        <v>0.12628061381523986</v>
      </c>
      <c r="C31" s="9">
        <f>IF(ISERROR(College!O28/College!G28),"n/a",College!O28/College!G28)</f>
        <v>0.14172971207750504</v>
      </c>
      <c r="D31" s="11">
        <f>IF(ISERROR(B31-C31),"n/a",B31-C31)</f>
        <v>-1.5449098262265176E-2</v>
      </c>
    </row>
    <row r="32" spans="1:4" ht="15" x14ac:dyDescent="0.2">
      <c r="A32" s="13" t="s">
        <v>15</v>
      </c>
      <c r="B32" s="9">
        <f>IF(ISERROR(College!N28/College!J28),"n/a",College!N28/College!J28)</f>
        <v>0.91698595146871009</v>
      </c>
      <c r="C32" s="9">
        <f>IF(ISERROR(College!O28/College!K28),"n/a",College!O28/College!K28)</f>
        <v>0.89515297353042278</v>
      </c>
      <c r="D32" s="11">
        <f>IF(ISERROR(B32-C32),"n/a",B32-C32)</f>
        <v>2.1832977938287312E-2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0.63126740947075211</v>
      </c>
      <c r="C33" s="10">
        <f>IF(ISERROR(College!S28/College!O28), "n/a",College!S28/College!O28)</f>
        <v>0.56451612903225812</v>
      </c>
      <c r="D33" s="12">
        <f>IF(ISERROR(B33-C33),"n/a",B33-C33)</f>
        <v>6.6751280438493987E-2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0.70672664952870612</v>
      </c>
      <c r="C39" s="9">
        <f>IF(ISERROR(College!G38/College!C38),"n/a",College!G38/College!C38)</f>
        <v>0.76853526220614832</v>
      </c>
      <c r="D39" s="11">
        <f>IF(ISERROR(B39-C39),"n/a",B39-C39)</f>
        <v>-6.1808612677442198E-2</v>
      </c>
    </row>
    <row r="40" spans="1:4" ht="15" x14ac:dyDescent="0.2">
      <c r="A40" s="13" t="s">
        <v>13</v>
      </c>
      <c r="B40" s="9">
        <f>IF(ISERROR(College!J38/College!F38),"n/a",College!J38/College!F38)</f>
        <v>0.18763261594422553</v>
      </c>
      <c r="C40" s="9">
        <f>IF(ISERROR(College!K38/College!G38),"n/a",College!K38/College!G38)</f>
        <v>0.19294117647058823</v>
      </c>
      <c r="D40" s="11">
        <f>IF(ISERROR(B40-C40),"n/a",B40-C40)</f>
        <v>-5.3085605263626934E-3</v>
      </c>
    </row>
    <row r="41" spans="1:4" ht="15" x14ac:dyDescent="0.2">
      <c r="A41" s="13" t="s">
        <v>14</v>
      </c>
      <c r="B41" s="9">
        <f>IF(ISERROR(College!N38/College!F38),"n/a",College!N38/College!F38)</f>
        <v>3.031221582297666E-4</v>
      </c>
      <c r="C41" s="9">
        <f>IF(ISERROR(College!O38/College!G38),"n/a",College!O38/College!G38)</f>
        <v>0.11947712418300653</v>
      </c>
      <c r="D41" s="11">
        <f>IF(ISERROR(B41-C41),"n/a",B41-C41)</f>
        <v>-0.11917400202477677</v>
      </c>
    </row>
    <row r="42" spans="1:4" ht="15" x14ac:dyDescent="0.2">
      <c r="A42" s="13" t="s">
        <v>15</v>
      </c>
      <c r="B42" s="9">
        <f>IF(ISERROR(College!N38/College!J38),"n/a",College!N38/College!J38)</f>
        <v>1.6155088852988692E-3</v>
      </c>
      <c r="C42" s="9">
        <f>IF(ISERROR(College!O38/College!K38),"n/a",College!O38/College!K38)</f>
        <v>0.6192411924119241</v>
      </c>
      <c r="D42" s="11">
        <f>IF(ISERROR(B42-C42),"n/a",B42-C42)</f>
        <v>-0.61762568352662528</v>
      </c>
    </row>
    <row r="43" spans="1:4" ht="15" x14ac:dyDescent="0.2">
      <c r="A43" s="13" t="s">
        <v>16</v>
      </c>
      <c r="B43" s="9">
        <f>IF(ISERROR(College!R38/College!N38), "n/a",College!R38/College!N38)</f>
        <v>0</v>
      </c>
      <c r="C43" s="9">
        <f>IF(ISERROR(College!S38/College!O38), "n/a",College!S38/College!O38)</f>
        <v>0.55142231947483589</v>
      </c>
      <c r="D43" s="11">
        <f>IF(ISERROR(B43-C43),"n/a",B43-C43)</f>
        <v>-0.55142231947483589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0.26470588235294118</v>
      </c>
      <c r="D46" s="11">
        <f>IF(ISERROR(B46-C46),"n/a",B46-C46)</f>
        <v>-4.248366013071897E-2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0.17647058823529413</v>
      </c>
      <c r="D47" s="11">
        <f>IF(ISERROR(B47-C47),"n/a",B47-C47)</f>
        <v>-0.17647058823529413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0.66666666666666663</v>
      </c>
      <c r="D48" s="11">
        <f>IF(ISERROR(B48-C48),"n/a",B48-C48)</f>
        <v>-0.66666666666666663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>
        <f>IF(ISERROR(College!S39/College!O39), "n/a",College!S39/College!O39)</f>
        <v>0.33333333333333331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0.17307692307692307</v>
      </c>
      <c r="C51" s="9">
        <f>IF(ISERROR(College!G43/College!C43),"n/a",College!G43/College!C43)</f>
        <v>0.48148148148148145</v>
      </c>
      <c r="D51" s="11">
        <f>IF(ISERROR(B51-C51),"n/a",B51-C51)</f>
        <v>-0.30840455840455838</v>
      </c>
    </row>
    <row r="52" spans="1:4" ht="15" x14ac:dyDescent="0.2">
      <c r="A52" s="13" t="s">
        <v>13</v>
      </c>
      <c r="B52" s="9">
        <f>IF(ISERROR(College!J43/College!F43),"n/a",College!J43/College!F43)</f>
        <v>0.15</v>
      </c>
      <c r="C52" s="9">
        <f>IF(ISERROR(College!K43/College!G43),"n/a",College!K43/College!G43)</f>
        <v>0.17307692307692307</v>
      </c>
      <c r="D52" s="11">
        <f>IF(ISERROR(B52-C52),"n/a",B52-C52)</f>
        <v>-2.3076923076923078E-2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1.9230769230769232E-2</v>
      </c>
      <c r="D53" s="11">
        <f>IF(ISERROR(B53-C53),"n/a",B53-C53)</f>
        <v>-1.9230769230769232E-2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0.1111111111111111</v>
      </c>
      <c r="D54" s="11">
        <f>IF(ISERROR(B54-C54),"n/a",B54-C54)</f>
        <v>-0.1111111111111111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>
        <f>IF(ISERROR(College!S43/College!O43), "n/a",College!S43/College!O43)</f>
        <v>0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0.13583815028901733</v>
      </c>
      <c r="C58" s="9">
        <f>IF(ISERROR(College!K41/College!G41),"n/a",College!K41/College!G41)</f>
        <v>0.2</v>
      </c>
      <c r="D58" s="11">
        <f>IF(ISERROR(B58-C58),"n/a",B58-C58)</f>
        <v>-6.4161849710982682E-2</v>
      </c>
    </row>
    <row r="59" spans="1:4" ht="15" x14ac:dyDescent="0.2">
      <c r="A59" s="13" t="s">
        <v>14</v>
      </c>
      <c r="B59" s="9">
        <f>IF(ISERROR(College!N41/College!F41),"n/a",College!N41/College!F41)</f>
        <v>2.023121387283237E-2</v>
      </c>
      <c r="C59" s="9">
        <f>IF(ISERROR(College!O41/College!G41),"n/a",College!O41/College!G41)</f>
        <v>8.6274509803921567E-2</v>
      </c>
      <c r="D59" s="11">
        <f>IF(ISERROR(B59-C59),"n/a",B59-C59)</f>
        <v>-6.6043295931089194E-2</v>
      </c>
    </row>
    <row r="60" spans="1:4" ht="15" x14ac:dyDescent="0.2">
      <c r="A60" s="13" t="s">
        <v>15</v>
      </c>
      <c r="B60" s="9">
        <f>IF(ISERROR(College!N41/College!J41),"n/a",College!N41/College!J41)</f>
        <v>0.14893617021276595</v>
      </c>
      <c r="C60" s="9">
        <f>IF(ISERROR(College!O41/College!K41),"n/a",College!O41/College!K41)</f>
        <v>0.43137254901960786</v>
      </c>
      <c r="D60" s="11">
        <f>IF(ISERROR(B60-C60),"n/a",B60-C60)</f>
        <v>-0.28243637880684191</v>
      </c>
    </row>
    <row r="61" spans="1:4" ht="15" x14ac:dyDescent="0.2">
      <c r="A61" s="13" t="s">
        <v>16</v>
      </c>
      <c r="B61" s="9">
        <f>IF(ISERROR(College!R41/College!N41), "n/a",College!R41/College!N41)</f>
        <v>1</v>
      </c>
      <c r="C61" s="9">
        <f>IF(ISERROR(College!S41/College!O41), "n/a",College!S41/College!O41)</f>
        <v>0.34090909090909088</v>
      </c>
      <c r="D61" s="11">
        <f>IF(ISERROR(B61-C61),"n/a",B61-C61)</f>
        <v>0.65909090909090917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0.71280873061458927</v>
      </c>
      <c r="C63" s="9">
        <f>IF(ISERROR(College!G36/College!C36),"n/a",College!G36/College!C36)</f>
        <v>0.77384911605111151</v>
      </c>
      <c r="D63" s="11">
        <f>IF(ISERROR(B63-C63),"n/a",B63-C63)</f>
        <v>-6.1040385436522238E-2</v>
      </c>
    </row>
    <row r="64" spans="1:4" ht="15" x14ac:dyDescent="0.2">
      <c r="A64" s="13" t="s">
        <v>13</v>
      </c>
      <c r="B64" s="9">
        <f>IF(ISERROR(College!J36/College!F36),"n/a",College!J36/College!F36)</f>
        <v>0.18237980123556272</v>
      </c>
      <c r="C64" s="9">
        <f>IF(ISERROR(College!K36/College!G36),"n/a",College!K36/College!G36)</f>
        <v>0.19407373897308303</v>
      </c>
      <c r="D64" s="11">
        <f>IF(ISERROR(B64-C64),"n/a",B64-C64)</f>
        <v>-1.169393773752031E-2</v>
      </c>
    </row>
    <row r="65" spans="1:4" ht="15" x14ac:dyDescent="0.2">
      <c r="A65" s="13" t="s">
        <v>14</v>
      </c>
      <c r="B65" s="9">
        <f>IF(ISERROR(College!N36/College!F36),"n/a",College!N36/College!F36)</f>
        <v>2.1488047273704003E-3</v>
      </c>
      <c r="C65" s="9">
        <f>IF(ISERROR(College!O36/College!G36),"n/a",College!O36/College!G36)</f>
        <v>0.11490612983487898</v>
      </c>
      <c r="D65" s="11">
        <f>IF(ISERROR(B65-C65),"n/a",B65-C65)</f>
        <v>-0.11275732510750858</v>
      </c>
    </row>
    <row r="66" spans="1:4" ht="15" x14ac:dyDescent="0.2">
      <c r="A66" s="13" t="s">
        <v>15</v>
      </c>
      <c r="B66" s="9">
        <f>IF(ISERROR(College!N36/College!J36),"n/a",College!N36/College!J36)</f>
        <v>1.1782032400589101E-2</v>
      </c>
      <c r="C66" s="9">
        <f>IF(ISERROR(College!O36/College!K36),"n/a",College!O36/College!K36)</f>
        <v>0.59207459207459212</v>
      </c>
      <c r="D66" s="11">
        <f>IF(ISERROR(B66-C66),"n/a",B66-C66)</f>
        <v>-0.58029255967400306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0.875</v>
      </c>
      <c r="C67" s="10">
        <f>IF(ISERROR(College!S36/College!O36), "n/a",College!S36/College!O36)</f>
        <v>0.52952755905511806</v>
      </c>
      <c r="D67" s="12">
        <f>IF(ISERROR(B67-C67),"n/a",B67-C67)</f>
        <v>0.34547244094488194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0.78710644677661168</v>
      </c>
      <c r="C11" s="9">
        <f>IF(ISERROR(College!G47/College!C47),"n/a",College!G47/College!C47)</f>
        <v>0.76064924782264454</v>
      </c>
      <c r="D11" s="11">
        <f>IF(ISERROR(B11-C11),"n/a",B11-C11)</f>
        <v>2.6457198953967143E-2</v>
      </c>
    </row>
    <row r="12" spans="1:4" ht="15" x14ac:dyDescent="0.2">
      <c r="A12" s="13" t="s">
        <v>13</v>
      </c>
      <c r="B12" s="9">
        <f>IF(ISERROR(College!J47/College!F47),"n/a",College!J47/College!F47)</f>
        <v>0.1681203007518797</v>
      </c>
      <c r="C12" s="9">
        <f>IF(ISERROR(College!K47/College!G47),"n/a",College!K47/College!G47)</f>
        <v>0.18830019777245757</v>
      </c>
      <c r="D12" s="11">
        <f>IF(ISERROR(B12-C12),"n/a",B12-C12)</f>
        <v>-2.0179897020577875E-2</v>
      </c>
    </row>
    <row r="13" spans="1:4" ht="15" x14ac:dyDescent="0.2">
      <c r="A13" s="13" t="s">
        <v>14</v>
      </c>
      <c r="B13" s="9">
        <f>IF(ISERROR(College!N47/College!F47),"n/a",College!N47/College!F47)</f>
        <v>0.16140350877192983</v>
      </c>
      <c r="C13" s="9">
        <f>IF(ISERROR(College!O47/College!G47),"n/a",College!O47/College!G47)</f>
        <v>0.17653794108462578</v>
      </c>
      <c r="D13" s="11">
        <f>IF(ISERROR(B13-C13),"n/a",B13-C13)</f>
        <v>-1.5134432312695956E-2</v>
      </c>
    </row>
    <row r="14" spans="1:4" ht="15" x14ac:dyDescent="0.2">
      <c r="A14" s="13" t="s">
        <v>15</v>
      </c>
      <c r="B14" s="9">
        <f>IF(ISERROR(College!N47/College!J47),"n/a",College!N47/College!J47)</f>
        <v>0.96004770423375074</v>
      </c>
      <c r="C14" s="9">
        <f>IF(ISERROR(College!O47/College!K47),"n/a",College!O47/College!K47)</f>
        <v>0.93753454947484793</v>
      </c>
      <c r="D14" s="11">
        <f>IF(ISERROR(B14-C14),"n/a",B14-C14)</f>
        <v>2.2513154758902809E-2</v>
      </c>
    </row>
    <row r="15" spans="1:4" ht="15" x14ac:dyDescent="0.2">
      <c r="A15" s="13" t="s">
        <v>16</v>
      </c>
      <c r="B15" s="9">
        <f>IF(ISERROR(College!R47/College!N47), "n/a",College!R47/College!N47)</f>
        <v>0.59006211180124224</v>
      </c>
      <c r="C15" s="9">
        <f>IF(ISERROR(College!S47/College!O47), "n/a",College!S47/College!O47)</f>
        <v>0.56426886792452835</v>
      </c>
      <c r="D15" s="11">
        <f>IF(ISERROR(B15-C15),"n/a",B15-C15)</f>
        <v>2.5793243876713889E-2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0.88853503184713378</v>
      </c>
      <c r="D17" s="11">
        <f>IF(ISERROR(B17-C17),"n/a",B17-C17)</f>
        <v>-2.2773342556032694E-2</v>
      </c>
    </row>
    <row r="18" spans="1:4" ht="15" x14ac:dyDescent="0.2">
      <c r="A18" s="13" t="s">
        <v>13</v>
      </c>
      <c r="B18" s="9">
        <f>IF(ISERROR(College!J52/College!F52),"n/a",College!J52/College!F52)</f>
        <v>4.3554006968641118E-2</v>
      </c>
      <c r="C18" s="9">
        <f>IF(ISERROR(College!K52/College!G52),"n/a",College!K52/College!G52)</f>
        <v>5.197132616487455E-2</v>
      </c>
      <c r="D18" s="11">
        <f>IF(ISERROR(B18-C18),"n/a",B18-C18)</f>
        <v>-8.4173191962334318E-3</v>
      </c>
    </row>
    <row r="19" spans="1:4" ht="15" x14ac:dyDescent="0.2">
      <c r="A19" s="13" t="s">
        <v>14</v>
      </c>
      <c r="B19" s="9">
        <f>IF(ISERROR(College!N52/College!F52),"n/a",College!N52/College!F52)</f>
        <v>4.0069686411149823E-2</v>
      </c>
      <c r="C19" s="9">
        <f>IF(ISERROR(College!O52/College!G52),"n/a",College!O52/College!G52)</f>
        <v>3.9426523297491037E-2</v>
      </c>
      <c r="D19" s="11">
        <f>IF(ISERROR(B19-C19),"n/a",B19-C19)</f>
        <v>6.4316311365878592E-4</v>
      </c>
    </row>
    <row r="20" spans="1:4" ht="15" x14ac:dyDescent="0.2">
      <c r="A20" s="13" t="s">
        <v>15</v>
      </c>
      <c r="B20" s="9">
        <f>IF(ISERROR(College!N52/College!J52),"n/a",College!N52/College!J52)</f>
        <v>0.92</v>
      </c>
      <c r="C20" s="9">
        <f>IF(ISERROR(College!O52/College!K52),"n/a",College!O52/College!K52)</f>
        <v>0.75862068965517238</v>
      </c>
      <c r="D20" s="11">
        <f>IF(ISERROR(B20-C20),"n/a",B20-C20)</f>
        <v>0.16137931034482766</v>
      </c>
    </row>
    <row r="21" spans="1:4" ht="15" x14ac:dyDescent="0.2">
      <c r="A21" s="13" t="s">
        <v>16</v>
      </c>
      <c r="B21" s="9">
        <f>IF(ISERROR(College!R52/College!N52), "n/a",College!R52/College!N52)</f>
        <v>8.6956521739130432E-2</v>
      </c>
      <c r="C21" s="9">
        <f>IF(ISERROR(College!S52/College!O52), "n/a",College!S52/College!O52)</f>
        <v>0.36363636363636365</v>
      </c>
      <c r="D21" s="11">
        <f>IF(ISERROR(B21-C21),"n/a",B21-C21)</f>
        <v>-0.27667984189723321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5.6663168940188878E-2</v>
      </c>
      <c r="C24" s="9">
        <f>IF(ISERROR(College!K50/College!G50),"n/a",College!K50/College!G50)</f>
        <v>8.0459770114942528E-2</v>
      </c>
      <c r="D24" s="11">
        <f>IF(ISERROR(B24-C24),"n/a",B24-C24)</f>
        <v>-2.379660117475365E-2</v>
      </c>
    </row>
    <row r="25" spans="1:4" ht="15" x14ac:dyDescent="0.2">
      <c r="A25" s="13" t="s">
        <v>14</v>
      </c>
      <c r="B25" s="9">
        <f>IF(ISERROR(College!N50/College!F50),"n/a",College!N50/College!F50)</f>
        <v>4.0923399790136414E-2</v>
      </c>
      <c r="C25" s="9">
        <f>IF(ISERROR(College!O50/College!G50),"n/a",College!O50/College!G50)</f>
        <v>4.5977011494252873E-2</v>
      </c>
      <c r="D25" s="11">
        <f>IF(ISERROR(B25-C25),"n/a",B25-C25)</f>
        <v>-5.0536117041164591E-3</v>
      </c>
    </row>
    <row r="26" spans="1:4" ht="15" x14ac:dyDescent="0.2">
      <c r="A26" s="13" t="s">
        <v>15</v>
      </c>
      <c r="B26" s="9">
        <f>IF(ISERROR(College!N50/College!J50),"n/a",College!N50/College!J50)</f>
        <v>0.72222222222222221</v>
      </c>
      <c r="C26" s="9">
        <f>IF(ISERROR(College!O50/College!K50),"n/a",College!O50/College!K50)</f>
        <v>0.5714285714285714</v>
      </c>
      <c r="D26" s="11">
        <f>IF(ISERROR(B26-C26),"n/a",B26-C26)</f>
        <v>0.15079365079365081</v>
      </c>
    </row>
    <row r="27" spans="1:4" ht="15" x14ac:dyDescent="0.2">
      <c r="A27" s="13" t="s">
        <v>16</v>
      </c>
      <c r="B27" s="9">
        <f>IF(ISERROR(College!R50/College!N50), "n/a",College!R50/College!N50)</f>
        <v>0.17948717948717949</v>
      </c>
      <c r="C27" s="9">
        <f>IF(ISERROR(College!S50/College!O50), "n/a",College!S50/College!O50)</f>
        <v>0.17499999999999999</v>
      </c>
      <c r="D27" s="11">
        <f>IF(ISERROR(B27-C27),"n/a",B27-C27)</f>
        <v>4.487179487179499E-3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0.81523420580409633</v>
      </c>
      <c r="C29" s="9">
        <f>IF(ISERROR(College!G45/College!C45),"n/a",College!G45/College!C45)</f>
        <v>0.77124685490634615</v>
      </c>
      <c r="D29" s="11">
        <f>IF(ISERROR(B29-C29),"n/a",B29-C29)</f>
        <v>4.3987350897750188E-2</v>
      </c>
    </row>
    <row r="30" spans="1:4" ht="15" x14ac:dyDescent="0.2">
      <c r="A30" s="13" t="s">
        <v>13</v>
      </c>
      <c r="B30" s="9">
        <f>IF(ISERROR(College!J45/College!F45),"n/a",College!J45/College!F45)</f>
        <v>0.13426944971537003</v>
      </c>
      <c r="C30" s="9">
        <f>IF(ISERROR(College!K45/College!G45),"n/a",College!K45/College!G45)</f>
        <v>0.1729043951064794</v>
      </c>
      <c r="D30" s="11">
        <f>IF(ISERROR(B30-C30),"n/a",B30-C30)</f>
        <v>-3.8634945391109371E-2</v>
      </c>
    </row>
    <row r="31" spans="1:4" ht="15" x14ac:dyDescent="0.2">
      <c r="A31" s="13" t="s">
        <v>14</v>
      </c>
      <c r="B31" s="9">
        <f>IF(ISERROR(College!N45/College!F45),"n/a",College!N45/College!F45)</f>
        <v>0.12789373814041746</v>
      </c>
      <c r="C31" s="9">
        <f>IF(ISERROR(College!O45/College!G45),"n/a",College!O45/College!G45)</f>
        <v>0.15931128228364294</v>
      </c>
      <c r="D31" s="11">
        <f>IF(ISERROR(B31-C31),"n/a",B31-C31)</f>
        <v>-3.1417544143225479E-2</v>
      </c>
    </row>
    <row r="32" spans="1:4" ht="15" x14ac:dyDescent="0.2">
      <c r="A32" s="13" t="s">
        <v>15</v>
      </c>
      <c r="B32" s="9">
        <f>IF(ISERROR(College!N45/College!J45),"n/a",College!N45/College!J45)</f>
        <v>0.95251554550593553</v>
      </c>
      <c r="C32" s="9">
        <f>IF(ISERROR(College!O45/College!K45),"n/a",College!O45/College!K45)</f>
        <v>0.92138364779874216</v>
      </c>
      <c r="D32" s="11">
        <f>IF(ISERROR(B32-C32),"n/a",B32-C32)</f>
        <v>3.1131897707193379E-2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0.57388724035608307</v>
      </c>
      <c r="C33" s="10">
        <f>IF(ISERROR(College!S45/College!O45), "n/a",College!S45/College!O45)</f>
        <v>0.55290102389078499</v>
      </c>
      <c r="D33" s="12">
        <f>IF(ISERROR(B33-C33),"n/a",B33-C33)</f>
        <v>2.098621646529808E-2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0.57647708448371071</v>
      </c>
      <c r="C39" s="9">
        <f>IF(ISERROR(College!G55/College!C55),"n/a",College!G55/College!C55)</f>
        <v>0.62692307692307692</v>
      </c>
      <c r="D39" s="11">
        <f>IF(ISERROR(B39-C39),"n/a",B39-C39)</f>
        <v>-5.0445992439366205E-2</v>
      </c>
    </row>
    <row r="40" spans="1:4" ht="15" x14ac:dyDescent="0.2">
      <c r="A40" s="13" t="s">
        <v>13</v>
      </c>
      <c r="B40" s="9">
        <f>IF(ISERROR(College!J55/College!F55),"n/a",College!J55/College!F55)</f>
        <v>0.22318007662835249</v>
      </c>
      <c r="C40" s="9">
        <f>IF(ISERROR(College!K55/College!G55),"n/a",College!K55/College!G55)</f>
        <v>0.19401840490797545</v>
      </c>
      <c r="D40" s="11">
        <f>IF(ISERROR(B40-C40),"n/a",B40-C40)</f>
        <v>2.9161671720377036E-2</v>
      </c>
    </row>
    <row r="41" spans="1:4" ht="15" x14ac:dyDescent="0.2">
      <c r="A41" s="13" t="s">
        <v>14</v>
      </c>
      <c r="B41" s="9">
        <f>IF(ISERROR(College!N55/College!F55),"n/a",College!N55/College!F55)</f>
        <v>9.5785440613026815E-4</v>
      </c>
      <c r="C41" s="9">
        <f>IF(ISERROR(College!O55/College!G55),"n/a",College!O55/College!G55)</f>
        <v>0.1334355828220859</v>
      </c>
      <c r="D41" s="11">
        <f>IF(ISERROR(B41-C41),"n/a",B41-C41)</f>
        <v>-0.13247772841595562</v>
      </c>
    </row>
    <row r="42" spans="1:4" ht="15" x14ac:dyDescent="0.2">
      <c r="A42" s="13" t="s">
        <v>15</v>
      </c>
      <c r="B42" s="9">
        <f>IF(ISERROR(College!N55/College!J55),"n/a",College!N55/College!J55)</f>
        <v>4.2918454935622317E-3</v>
      </c>
      <c r="C42" s="9">
        <f>IF(ISERROR(College!O55/College!K55),"n/a",College!O55/College!K55)</f>
        <v>0.68774703557312256</v>
      </c>
      <c r="D42" s="11">
        <f>IF(ISERROR(B42-C42),"n/a",B42-C42)</f>
        <v>-0.68345519007956035</v>
      </c>
    </row>
    <row r="43" spans="1:4" ht="15" x14ac:dyDescent="0.2">
      <c r="A43" s="13" t="s">
        <v>16</v>
      </c>
      <c r="B43" s="9">
        <f>IF(ISERROR(College!R55/College!N55), "n/a",College!R55/College!N55)</f>
        <v>0</v>
      </c>
      <c r="C43" s="9">
        <f>IF(ISERROR(College!S55/College!O55), "n/a",College!S55/College!O55)</f>
        <v>0.47126436781609193</v>
      </c>
      <c r="D43" s="11">
        <f>IF(ISERROR(B43-C43),"n/a",B43-C43)</f>
        <v>-0.47126436781609193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</v>
      </c>
      <c r="D46" s="11">
        <f>IF(ISERROR(B46-C46),"n/a",B46-C46)</f>
        <v>-2.5000000000000022E-2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0.2</v>
      </c>
      <c r="D47" s="11">
        <f>IF(ISERROR(B47-C47),"n/a",B47-C47)</f>
        <v>-0.2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0.5</v>
      </c>
      <c r="D48" s="11">
        <f>IF(ISERROR(B48-C48),"n/a",B48-C48)</f>
        <v>-0.5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>
        <f>IF(ISERROR(College!X39/College!T39), "n/a",College!X39/College!T39)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0.29032258064516131</v>
      </c>
      <c r="D58" s="11">
        <f>IF(ISERROR(B58-C58),"n/a",B58-C58)</f>
        <v>-0.11385199240986718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0.12903225806451613</v>
      </c>
      <c r="D59" s="11">
        <f>IF(ISERROR(B59-C59),"n/a",B59-C59)</f>
        <v>-7.020872865275142E-2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0.44444444444444442</v>
      </c>
      <c r="D60" s="11">
        <f>IF(ISERROR(B60-C60),"n/a",B60-C60)</f>
        <v>-0.1111111111111111</v>
      </c>
    </row>
    <row r="61" spans="1:4" ht="15" x14ac:dyDescent="0.2">
      <c r="A61" s="13" t="s">
        <v>16</v>
      </c>
      <c r="B61" s="9">
        <f>IF(ISERROR(College!R58/College!N58), "n/a",College!R58/College!N58)</f>
        <v>1</v>
      </c>
      <c r="C61" s="9">
        <f>IF(ISERROR(College!S58/College!O58), "n/a",College!S58/College!O58)</f>
        <v>0.25</v>
      </c>
      <c r="D61" s="11">
        <f>IF(ISERROR(B61-C61),"n/a",B61-C61)</f>
        <v>0.75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0.56253164556962021</v>
      </c>
      <c r="C63" s="9">
        <f>IF(ISERROR(College!G53/College!C53),"n/a",College!G53/College!C53)</f>
        <v>0.60833333333333328</v>
      </c>
      <c r="D63" s="11">
        <f>IF(ISERROR(B63-C63),"n/a",B63-C63)</f>
        <v>-4.5801687763713073E-2</v>
      </c>
    </row>
    <row r="64" spans="1:4" ht="15" x14ac:dyDescent="0.2">
      <c r="A64" s="13" t="s">
        <v>13</v>
      </c>
      <c r="B64" s="9">
        <f>IF(ISERROR(College!J53/College!F53),"n/a",College!J53/College!F53)</f>
        <v>0.22142214221422143</v>
      </c>
      <c r="C64" s="9">
        <f>IF(ISERROR(College!K53/College!G53),"n/a",College!K53/College!G53)</f>
        <v>0.19971160778658975</v>
      </c>
      <c r="D64" s="11">
        <f>IF(ISERROR(B64-C64),"n/a",B64-C64)</f>
        <v>2.1710534427631684E-2</v>
      </c>
    </row>
    <row r="65" spans="1:4" ht="15" x14ac:dyDescent="0.2">
      <c r="A65" s="13" t="s">
        <v>14</v>
      </c>
      <c r="B65" s="9">
        <f>IF(ISERROR(College!N53/College!F53),"n/a",College!N53/College!F53)</f>
        <v>3.6003600360036002E-3</v>
      </c>
      <c r="C65" s="9">
        <f>IF(ISERROR(College!O53/College!G53),"n/a",College!O53/College!G53)</f>
        <v>0.13338139870223503</v>
      </c>
      <c r="D65" s="11">
        <f>IF(ISERROR(B65-C65),"n/a",B65-C65)</f>
        <v>-0.12978103866623142</v>
      </c>
    </row>
    <row r="66" spans="1:4" ht="15" x14ac:dyDescent="0.2">
      <c r="A66" s="13" t="s">
        <v>15</v>
      </c>
      <c r="B66" s="9">
        <f>IF(ISERROR(College!N53/College!J53),"n/a",College!N53/College!J53)</f>
        <v>1.6260162601626018E-2</v>
      </c>
      <c r="C66" s="9">
        <f>IF(ISERROR(College!O53/College!K53),"n/a",College!O53/College!K53)</f>
        <v>0.66787003610108309</v>
      </c>
      <c r="D66" s="11">
        <f>IF(ISERROR(B66-C66),"n/a",B66-C66)</f>
        <v>-0.65160987349945709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0.75</v>
      </c>
      <c r="C67" s="10">
        <f>IF(ISERROR(College!S53/College!O53), "n/a",College!S53/College!O53)</f>
        <v>0.45405405405405408</v>
      </c>
      <c r="D67" s="12">
        <f>IF(ISERROR(B67-C67),"n/a",B67-C67)</f>
        <v>0.29594594594594592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0.82666666666666666</v>
      </c>
      <c r="D11" s="11">
        <f>IF(ISERROR(B11-C11),"n/a",B11-C11)</f>
        <v>-0.10092827004219407</v>
      </c>
    </row>
    <row r="12" spans="1:4" ht="15" x14ac:dyDescent="0.2">
      <c r="A12" s="13" t="s">
        <v>13</v>
      </c>
      <c r="B12" s="9">
        <f>IF(ISERROR(College!J64/College!F64),"n/a",College!J64/College!F64)</f>
        <v>0.15988372093023256</v>
      </c>
      <c r="C12" s="9">
        <f>IF(ISERROR(College!K64/College!G64),"n/a",College!K64/College!G64)</f>
        <v>0.14764267990074442</v>
      </c>
      <c r="D12" s="11">
        <f>IF(ISERROR(B12-C12),"n/a",B12-C12)</f>
        <v>1.2241041029488142E-2</v>
      </c>
    </row>
    <row r="13" spans="1:4" ht="15" x14ac:dyDescent="0.2">
      <c r="A13" s="13" t="s">
        <v>14</v>
      </c>
      <c r="B13" s="9">
        <f>IF(ISERROR(College!N64/College!F64),"n/a",College!N64/College!F64)</f>
        <v>0.15116279069767441</v>
      </c>
      <c r="C13" s="9">
        <f>IF(ISERROR(College!O64/College!G64),"n/a",College!O64/College!G64)</f>
        <v>0.14019851116625309</v>
      </c>
      <c r="D13" s="11">
        <f>IF(ISERROR(B13-C13),"n/a",B13-C13)</f>
        <v>1.0964279531421317E-2</v>
      </c>
    </row>
    <row r="14" spans="1:4" ht="15" x14ac:dyDescent="0.2">
      <c r="A14" s="13" t="s">
        <v>15</v>
      </c>
      <c r="B14" s="9">
        <f>IF(ISERROR(College!N64/College!J64),"n/a",College!N64/College!J64)</f>
        <v>0.94545454545454544</v>
      </c>
      <c r="C14" s="9">
        <f>IF(ISERROR(College!O64/College!K64),"n/a",College!O64/College!K64)</f>
        <v>0.94957983193277307</v>
      </c>
      <c r="D14" s="11">
        <f>IF(ISERROR(B14-C14),"n/a",B14-C14)</f>
        <v>-4.1252864782276299E-3</v>
      </c>
    </row>
    <row r="15" spans="1:4" ht="15" x14ac:dyDescent="0.2">
      <c r="A15" s="13" t="s">
        <v>16</v>
      </c>
      <c r="B15" s="9">
        <f>IF(ISERROR(College!R64/College!N64), "n/a",College!R64/College!N64)</f>
        <v>0.76923076923076927</v>
      </c>
      <c r="C15" s="9">
        <f>IF(ISERROR(College!S64/College!O64), "n/a",College!S64/College!O64)</f>
        <v>0.66371681415929207</v>
      </c>
      <c r="D15" s="11">
        <f>IF(ISERROR(B15-C15),"n/a",B15-C15)</f>
        <v>0.10551395507147721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7.1428571428571425E-2</v>
      </c>
      <c r="D24" s="11">
        <f>IF(ISERROR(B24-C24),"n/a",B24-C24)</f>
        <v>-7.1428571428571425E-2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5.3571428571428568E-2</v>
      </c>
      <c r="D25" s="11">
        <f>IF(ISERROR(B25-C25),"n/a",B25-C25)</f>
        <v>-5.3571428571428568E-2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0.75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0.82527881040892193</v>
      </c>
      <c r="D29" s="11">
        <f>IF(ISERROR(B29-C29),"n/a",B29-C29)</f>
        <v>-8.995812386872315E-2</v>
      </c>
    </row>
    <row r="30" spans="1:4" ht="15" x14ac:dyDescent="0.2">
      <c r="A30" s="13" t="s">
        <v>13</v>
      </c>
      <c r="B30" s="9">
        <f>IF(ISERROR(College!J62/College!F62),"n/a",College!J62/College!F62)</f>
        <v>0.13636363636363635</v>
      </c>
      <c r="C30" s="9">
        <f>IF(ISERROR(College!K62/College!G62),"n/a",College!K62/College!G62)</f>
        <v>0.13851351351351351</v>
      </c>
      <c r="D30" s="11">
        <f>IF(ISERROR(B30-C30),"n/a",B30-C30)</f>
        <v>-2.1498771498771607E-3</v>
      </c>
    </row>
    <row r="31" spans="1:4" ht="15" x14ac:dyDescent="0.2">
      <c r="A31" s="13" t="s">
        <v>14</v>
      </c>
      <c r="B31" s="9">
        <f>IF(ISERROR(College!N62/College!F62),"n/a",College!N62/College!F62)</f>
        <v>0.128992628992629</v>
      </c>
      <c r="C31" s="9">
        <f>IF(ISERROR(College!O62/College!G62),"n/a",College!O62/College!G62)</f>
        <v>0.13063063063063063</v>
      </c>
      <c r="D31" s="11">
        <f>IF(ISERROR(B31-C31),"n/a",B31-C31)</f>
        <v>-1.6380016380016238E-3</v>
      </c>
    </row>
    <row r="32" spans="1:4" ht="15" x14ac:dyDescent="0.2">
      <c r="A32" s="13" t="s">
        <v>15</v>
      </c>
      <c r="B32" s="9">
        <f>IF(ISERROR(College!N62/College!J62),"n/a",College!N62/College!J62)</f>
        <v>0.94594594594594594</v>
      </c>
      <c r="C32" s="9">
        <f>IF(ISERROR(College!O62/College!K62),"n/a",College!O62/College!K62)</f>
        <v>0.94308943089430897</v>
      </c>
      <c r="D32" s="11">
        <f>IF(ISERROR(B32-C32),"n/a",B32-C32)</f>
        <v>2.8565150516369764E-3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0.77142857142857146</v>
      </c>
      <c r="C33" s="10">
        <f>IF(ISERROR(College!S62/College!O62), "n/a",College!S62/College!O62)</f>
        <v>0.64655172413793105</v>
      </c>
      <c r="D33" s="12">
        <f>IF(ISERROR(B33-C33),"n/a",B33-C33)</f>
        <v>0.12487684729064041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0.95679012345679015</v>
      </c>
      <c r="D39" s="11">
        <f>IF(ISERROR(B39-C39),"n/a",B39-C39)</f>
        <v>-3.9207705874372611E-2</v>
      </c>
    </row>
    <row r="40" spans="1:4" ht="15" x14ac:dyDescent="0.2">
      <c r="A40" s="13" t="s">
        <v>13</v>
      </c>
      <c r="B40" s="9">
        <f>IF(ISERROR(College!J72/College!F72),"n/a",College!J72/College!F72)</f>
        <v>0.29940119760479039</v>
      </c>
      <c r="C40" s="9">
        <f>IF(ISERROR(College!K72/College!G72),"n/a",College!K72/College!G72)</f>
        <v>0.29032258064516131</v>
      </c>
      <c r="D40" s="11">
        <f>IF(ISERROR(B40-C40),"n/a",B40-C40)</f>
        <v>9.0786169596290822E-3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0.26451612903225807</v>
      </c>
      <c r="D41" s="11">
        <f>IF(ISERROR(B41-C41),"n/a",B41-C41)</f>
        <v>-0.26451612903225807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0.91111111111111109</v>
      </c>
      <c r="D42" s="11">
        <f>IF(ISERROR(B42-C42),"n/a",B42-C42)</f>
        <v>-0.91111111111111109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>
        <f>IF(ISERROR(College!S72/College!O72), "n/a",College!S72/College!O72)</f>
        <v>0.46341463414634149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0.15384615384615385</v>
      </c>
      <c r="D59" s="11">
        <f>IF(ISERROR(B59-C59),"n/a",B59-C59)</f>
        <v>-0.15384615384615385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0.91534391534391535</v>
      </c>
      <c r="D63" s="11">
        <f>IF(ISERROR(B63-C63),"n/a",B63-C63)</f>
        <v>-9.5847530402504155E-3</v>
      </c>
    </row>
    <row r="64" spans="1:4" ht="15" x14ac:dyDescent="0.2">
      <c r="A64" s="13" t="s">
        <v>13</v>
      </c>
      <c r="B64" s="9">
        <f>IF(ISERROR(College!J70/College!F70),"n/a",College!J70/College!F70)</f>
        <v>0.28901734104046245</v>
      </c>
      <c r="C64" s="9">
        <f>IF(ISERROR(College!K70/College!G70),"n/a",College!K70/College!G70)</f>
        <v>0.2832369942196532</v>
      </c>
      <c r="D64" s="11">
        <f>IF(ISERROR(B64-C64),"n/a",B64-C64)</f>
        <v>5.7803468208092457E-3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0.26011560693641617</v>
      </c>
      <c r="D65" s="11">
        <f>IF(ISERROR(B65-C65),"n/a",B65-C65)</f>
        <v>-0.26011560693641617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0.91836734693877553</v>
      </c>
      <c r="D66" s="11">
        <f>IF(ISERROR(B66-C66),"n/a",B66-C66)</f>
        <v>-0.91836734693877553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>
        <f>IF(ISERROR(College!S70/College!O70), "n/a",College!S70/College!O70)</f>
        <v>0.44444444444444442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9/1/23</v>
      </c>
      <c r="C9" s="326" t="str">
        <f>(Summary!C7)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0.45534150612959717</v>
      </c>
      <c r="D12" s="11">
        <f>IF(ISERROR(B12-C12),"n/a",B12-C12)</f>
        <v>0.12340612195389428</v>
      </c>
    </row>
    <row r="13" spans="1:4" ht="15" x14ac:dyDescent="0.2">
      <c r="A13" s="13" t="s">
        <v>13</v>
      </c>
      <c r="B13" s="9">
        <f>IF(ISERROR(College!J89/College!F89),"n/a",College!J89/College!F89)</f>
        <v>0.28524590163934427</v>
      </c>
      <c r="C13" s="9">
        <f>IF(ISERROR(College!K89/College!G89),"n/a",College!K89/College!G89)</f>
        <v>0.30769230769230771</v>
      </c>
      <c r="D13" s="11">
        <f>IF(ISERROR(B13-C13),"n/a",B13-C13)</f>
        <v>-2.2446406052963441E-2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0.21794871794871795</v>
      </c>
      <c r="D14" s="11">
        <f>IF(ISERROR(B14-C14),"n/a",B14-C14)</f>
        <v>-0.21794871794871795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0.70833333333333337</v>
      </c>
      <c r="D15" s="11">
        <f>IF(ISERROR(B15-C15),"n/a",B15-C15)</f>
        <v>-0.70833333333333337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>
        <f>IF(ISERROR(College!S89/College!O89), "n/a",College!S89/College!O89)</f>
        <v>0.48823529411764705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>
        <f>IF(ISERROR(College!O90/College!K90),"n/a",College!O90/College!K90)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0.10810810810810811</v>
      </c>
      <c r="D32" s="11">
        <f>IF(ISERROR(B32-C32),"n/a",B32-C32)</f>
        <v>-0.10810810810810811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0.30769230769230771</v>
      </c>
      <c r="D33" s="11">
        <f>IF(ISERROR(B33-C33),"n/a",B33-C33)</f>
        <v>-0.30769230769230771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>
        <f>IF(ISERROR(College!S92/College!O92), "n/a",College!S92/College!O92)</f>
        <v>0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0.43730074388947926</v>
      </c>
      <c r="D36" s="11">
        <f>IF(ISERROR(B36-C36),"n/a",B36-C36)</f>
        <v>0.1251632745330884</v>
      </c>
    </row>
    <row r="37" spans="1:4" ht="15" x14ac:dyDescent="0.2">
      <c r="A37" s="13" t="s">
        <v>13</v>
      </c>
      <c r="B37" s="9">
        <f>IF(ISERROR(College!J87/College!F87),"n/a",College!J87/College!F87)</f>
        <v>0.2804503582395087</v>
      </c>
      <c r="C37" s="9">
        <f>IF(ISERROR(College!K87/College!G87),"n/a",College!K87/College!G87)</f>
        <v>0.30862697448359661</v>
      </c>
      <c r="D37" s="11">
        <f>IF(ISERROR(B37-C37),"n/a",B37-C37)</f>
        <v>-2.8176616244087904E-2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0.21142162818955043</v>
      </c>
      <c r="D38" s="11">
        <f>IF(ISERROR(B38-C38),"n/a",B38-C38)</f>
        <v>-0.21142162818955043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0.68503937007874016</v>
      </c>
      <c r="D39" s="11">
        <f>IF(ISERROR(B39-C39),"n/a",B39-C39)</f>
        <v>-0.68503937007874016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>
        <f>IF(ISERROR(College!S87/College!O87), "n/a",College!S87/College!O87)</f>
        <v>0.47701149425287354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September 1,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9/1/23</v>
      </c>
      <c r="C9" s="328" t="str">
        <f>Summary!C7</f>
        <v>as of 9/1/22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1.0098360655737706</v>
      </c>
      <c r="C11" s="9">
        <f>IF(ISERROR(College!G98/College!C98),"n/a",College!G98/College!C98)</f>
        <v>1.3345588235294117</v>
      </c>
      <c r="D11" s="11">
        <f>IF(ISERROR(B11-C11),"n/a",B11-C11)</f>
        <v>-0.32472275795564109</v>
      </c>
    </row>
    <row r="12" spans="1:4" ht="15" x14ac:dyDescent="0.2">
      <c r="A12" s="13" t="s">
        <v>13</v>
      </c>
      <c r="B12" s="9">
        <f>IF(ISERROR(College!J98/College!F98),"n/a",College!J98/College!F98)</f>
        <v>0.12337662337662338</v>
      </c>
      <c r="C12" s="9">
        <f>IF(ISERROR(College!K98/College!G98),"n/a",College!K98/College!G98)</f>
        <v>0.15426997245179064</v>
      </c>
      <c r="D12" s="11">
        <f>IF(ISERROR(B12-C12),"n/a",B12-C12)</f>
        <v>-3.0893349075167262E-2</v>
      </c>
    </row>
    <row r="13" spans="1:4" ht="15" x14ac:dyDescent="0.2">
      <c r="A13" s="13" t="s">
        <v>14</v>
      </c>
      <c r="B13" s="9">
        <f>IF(ISERROR(College!N98/College!F98),"n/a",College!N98/College!F98)</f>
        <v>0.11038961038961038</v>
      </c>
      <c r="C13" s="9">
        <f>IF(ISERROR(College!O98/College!G98),"n/a",College!O98/College!G98)</f>
        <v>0.1184573002754821</v>
      </c>
      <c r="D13" s="11">
        <f>IF(ISERROR(B13-C13),"n/a",B13-C13)</f>
        <v>-8.0676898858717122E-3</v>
      </c>
    </row>
    <row r="14" spans="1:4" ht="15" x14ac:dyDescent="0.2">
      <c r="A14" s="13" t="s">
        <v>15</v>
      </c>
      <c r="B14" s="9">
        <f>IF(ISERROR(College!N98/College!J98),"n/a",College!N98/College!J98)</f>
        <v>0.89473684210526316</v>
      </c>
      <c r="C14" s="9">
        <f>IF(ISERROR(College!O98/College!K98),"n/a",College!O98/College!K98)</f>
        <v>0.7678571428571429</v>
      </c>
      <c r="D14" s="11">
        <f>IF(ISERROR(B14-C14),"n/a",B14-C14)</f>
        <v>0.12687969924812026</v>
      </c>
    </row>
    <row r="15" spans="1:4" ht="15" x14ac:dyDescent="0.2">
      <c r="A15" s="13" t="s">
        <v>16</v>
      </c>
      <c r="B15" s="9">
        <f>IF(ISERROR(College!R98/College!N98), "n/a",College!R98/College!N98)</f>
        <v>0.55882352941176472</v>
      </c>
      <c r="C15" s="9">
        <f>IF(ISERROR(College!S98/College!O98), "n/a",College!S98/College!O98)</f>
        <v>0.67441860465116277</v>
      </c>
      <c r="D15" s="11">
        <f>IF(ISERROR(B15-C15),"n/a",B15-C15)</f>
        <v>-0.11559507523939805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0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</v>
      </c>
      <c r="D25" s="11">
        <f>IF(ISERROR(B25-C25),"n/a",B25-C25)</f>
        <v>-6.0000000000000005E-2</v>
      </c>
    </row>
    <row r="26" spans="1:4" ht="15" x14ac:dyDescent="0.2">
      <c r="A26" s="13" t="s">
        <v>15</v>
      </c>
      <c r="B26" s="9">
        <f>IF(ISERROR(College!N101/College!J101),"n/a",College!N101/College!J101)</f>
        <v>0.5</v>
      </c>
      <c r="C26" s="9">
        <f>IF(ISERROR(College!O101/College!K101),"n/a",College!O101/College!K101)</f>
        <v>0.66666666666666663</v>
      </c>
      <c r="D26" s="11">
        <f>IF(ISERROR(B26-C26),"n/a",B26-C26)</f>
        <v>-0.16666666666666663</v>
      </c>
    </row>
    <row r="27" spans="1:4" ht="15" x14ac:dyDescent="0.2">
      <c r="A27" s="13" t="s">
        <v>16</v>
      </c>
      <c r="B27" s="9">
        <f>IF(ISERROR(College!R101/College!N101), "n/a",College!R101/College!N101)</f>
        <v>0</v>
      </c>
      <c r="C27" s="9">
        <f>IF(ISERROR(College!S101/College!O101), "n/a",College!S101/College!O101)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0.9813486370157819</v>
      </c>
      <c r="C29" s="9">
        <f>IF(ISERROR(College!G96/College!C96),"n/a",College!G96/College!C96)</f>
        <v>1.2727272727272727</v>
      </c>
      <c r="D29" s="11">
        <f>IF(ISERROR(B29-C29),"n/a",B29-C29)</f>
        <v>-0.29137863571149081</v>
      </c>
    </row>
    <row r="30" spans="1:4" ht="15" x14ac:dyDescent="0.2">
      <c r="A30" s="13" t="s">
        <v>13</v>
      </c>
      <c r="B30" s="9">
        <f>IF(ISERROR(College!J96/College!F96),"n/a",College!J96/College!F96)</f>
        <v>6.1403508771929821E-2</v>
      </c>
      <c r="C30" s="9">
        <f>IF(ISERROR(College!K96/College!G96),"n/a",College!K96/College!G96)</f>
        <v>0.14778325123152711</v>
      </c>
      <c r="D30" s="11">
        <f>IF(ISERROR(B30-C30),"n/a",B30-C30)</f>
        <v>-8.6379742459597286E-2</v>
      </c>
    </row>
    <row r="31" spans="1:4" ht="15" x14ac:dyDescent="0.2">
      <c r="A31" s="13" t="s">
        <v>14</v>
      </c>
      <c r="B31" s="9">
        <f>IF(ISERROR(College!N96/College!F96),"n/a",College!N96/College!F96)</f>
        <v>5.2631578947368418E-2</v>
      </c>
      <c r="C31" s="9">
        <f>IF(ISERROR(College!O96/College!G96),"n/a",College!O96/College!G96)</f>
        <v>0.11330049261083744</v>
      </c>
      <c r="D31" s="11">
        <f>IF(ISERROR(B31-C31),"n/a",B31-C31)</f>
        <v>-6.0668913663469021E-2</v>
      </c>
    </row>
    <row r="32" spans="1:4" ht="15" x14ac:dyDescent="0.2">
      <c r="A32" s="13" t="s">
        <v>15</v>
      </c>
      <c r="B32" s="9">
        <f>IF(ISERROR(College!N96/College!J96),"n/a",College!N96/College!J96)</f>
        <v>0.8571428571428571</v>
      </c>
      <c r="C32" s="9">
        <f>IF(ISERROR(College!O96/College!K96),"n/a",College!O96/College!K96)</f>
        <v>0.76666666666666672</v>
      </c>
      <c r="D32" s="11">
        <f>IF(ISERROR(B32-C32),"n/a",B32-C32)</f>
        <v>9.0476190476190377E-2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0.55555555555555558</v>
      </c>
      <c r="C33" s="10">
        <f>IF(ISERROR(College!S96/College!O96), "n/a",College!S96/College!O96)</f>
        <v>0.63043478260869568</v>
      </c>
      <c r="D33" s="12">
        <f>IF(ISERROR(B33-C33),"n/a",B33-C33)</f>
        <v>-7.4879227053140096E-2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9/1/23</v>
      </c>
      <c r="C36" s="326" t="str">
        <f>(Summary!C7)</f>
        <v>as of 9/1/22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0.96666666666666667</v>
      </c>
      <c r="C39" s="9">
        <f>IF(ISERROR(College!G106/College!C106),"n/a",College!G106/College!C106)</f>
        <v>1.0454545454545454</v>
      </c>
      <c r="D39" s="11">
        <f>IF(ISERROR(B39-C39),"n/a",B39-C39)</f>
        <v>-7.878787878787874E-2</v>
      </c>
    </row>
    <row r="40" spans="1:4" ht="15" x14ac:dyDescent="0.2">
      <c r="A40" s="13" t="s">
        <v>13</v>
      </c>
      <c r="B40" s="9">
        <f>IF(ISERROR(College!J106/College!F106),"n/a",College!J106/College!F106)</f>
        <v>0.22988505747126436</v>
      </c>
      <c r="C40" s="9">
        <f>IF(ISERROR(College!K106/College!G106),"n/a",College!K106/College!G106)</f>
        <v>0.34782608695652173</v>
      </c>
      <c r="D40" s="11">
        <f>IF(ISERROR(B40-C40),"n/a",B40-C40)</f>
        <v>-0.11794102948525736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0.33695652173913043</v>
      </c>
      <c r="D41" s="11">
        <f>IF(ISERROR(B41-C41),"n/a",B41-C41)</f>
        <v>-0.33695652173913043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0.96875</v>
      </c>
      <c r="D42" s="11">
        <f>IF(ISERROR(B42-C42),"n/a",B42-C42)</f>
        <v>-0.96875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>
        <f>IF(ISERROR(College!S106/College!O106), "n/a",College!S106/College!O106)</f>
        <v>0.54838709677419351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</v>
      </c>
      <c r="D59" s="11">
        <f>IF(ISERROR(B59-C59),"n/a",B59-C59)</f>
        <v>0.5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0</v>
      </c>
      <c r="D60" s="11">
        <f>IF(ISERROR(B60-C60),"n/a",B60-C60)</f>
        <v>1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0.9285714285714286</v>
      </c>
      <c r="C63" s="9">
        <f>IF(ISERROR(College!G104/College!C104),"n/a",College!G104/College!C104)</f>
        <v>1.0319148936170213</v>
      </c>
      <c r="D63" s="11">
        <f>IF(ISERROR(B63-C63),"n/a",B63-C63)</f>
        <v>-0.10334346504559266</v>
      </c>
    </row>
    <row r="64" spans="1:4" ht="15" x14ac:dyDescent="0.2">
      <c r="A64" s="13" t="s">
        <v>13</v>
      </c>
      <c r="B64" s="9">
        <f>IF(ISERROR(College!J104/College!F104),"n/a",College!J104/College!F104)</f>
        <v>0.23076923076923078</v>
      </c>
      <c r="C64" s="9">
        <f>IF(ISERROR(College!K104/College!G104),"n/a",College!K104/College!G104)</f>
        <v>0.34020618556701032</v>
      </c>
      <c r="D64" s="11">
        <f>IF(ISERROR(B64-C64),"n/a",B64-C64)</f>
        <v>-0.10943695479777954</v>
      </c>
    </row>
    <row r="65" spans="1:4" ht="15" x14ac:dyDescent="0.2">
      <c r="A65" s="13" t="s">
        <v>14</v>
      </c>
      <c r="B65" s="9">
        <f>IF(ISERROR(College!N104/College!F104),"n/a",College!N104/College!F104)</f>
        <v>1.098901098901099E-2</v>
      </c>
      <c r="C65" s="9">
        <f>IF(ISERROR(College!O104/College!G104),"n/a",College!O104/College!G104)</f>
        <v>0.31958762886597936</v>
      </c>
      <c r="D65" s="11">
        <f>IF(ISERROR(B65-C65),"n/a",B65-C65)</f>
        <v>-0.30859861787696835</v>
      </c>
    </row>
    <row r="66" spans="1:4" ht="15" x14ac:dyDescent="0.2">
      <c r="A66" s="13" t="s">
        <v>15</v>
      </c>
      <c r="B66" s="9">
        <f>IF(ISERROR(College!N104/College!J104),"n/a",College!N104/College!J104)</f>
        <v>4.7619047619047616E-2</v>
      </c>
      <c r="C66" s="9">
        <f>IF(ISERROR(College!O104/College!K104),"n/a",College!O104/College!K104)</f>
        <v>0.93939393939393945</v>
      </c>
      <c r="D66" s="11">
        <f>IF(ISERROR(B66-C66),"n/a",B66-C66)</f>
        <v>-0.89177489177489178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1</v>
      </c>
      <c r="C67" s="10">
        <f>IF(ISERROR(College!S104/College!O104), "n/a",College!S104/College!O104)</f>
        <v>0.54838709677419351</v>
      </c>
      <c r="D67" s="12">
        <f>IF(ISERROR(B67-C67),"n/a",B67-C67)</f>
        <v>0.45161290322580649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9/5/2023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2023-09-05T15:08:51Z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