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655479DD-96E4-43FD-9728-BA2D51C7E935}" xr6:coauthVersionLast="47" xr6:coauthVersionMax="47" xr10:uidLastSave="{FE554E77-2E91-4CDF-B748-4630371D5187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<sst xmlns="http://schemas.openxmlformats.org/spreadsheetml/2006/main" count="948" uniqueCount="89">
  <si>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</si>
  <si>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</si>
  <si>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</si>
  <si>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</si>
  <si>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</si>
  <si>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</si>
  <si>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</si>
  <si>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</si>
  <si>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</si>
  <si>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</si>
  <si>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</si>
  <si>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</si>
  <si>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</si>
  <si>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</si>
  <si>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</si>
  <si>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</si>
  <si>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</si>
  <si>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</si>
  <si>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</si>
  <si>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</si>
  <si>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</si>
  <si>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</si>
  <si>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</si>
  <si>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</si>
  <si>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</si>
  <si>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</si>
  <si>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</si>
  <si>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</si>
  <si>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</si>
  <si>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</si>
  <si>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</si>
  <si>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</si>
  <si>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</si>
  <si>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</si>
  <si>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</si>
  <si>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</si>
  <si>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</si>
  <si>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</si>
  <si>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</si>
  <si>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</si>
  <si>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</si>
  <si>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</si>
  <si>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</si>
  <si>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</si>
  <si>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</si>
  <si>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</si>
  <si>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</si>
  <si>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</si>
  <si>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</si>
  <si>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</si>
  <si>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</si>
  <si>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</si>
  <si>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</si>
  <si>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</si>
  <si>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</si>
  <si>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</si>
  <si>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</si>
  <si>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</si>
  <si>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</si>
  <si>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</si>
  <si>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</si>
  <si>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</si>
  <si>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</si>
  <si>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</si>
  <si>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</si>
  <si>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</si>
  <si>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</si>
  <si>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</si>
  <si>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</si>
  <si>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</si>
  <si>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</si>
  <si>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</si>
  <si>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</si>
  <si>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</si>
  <si>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</si>
  <si>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</si>
  <si>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</si>
  <si>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</si>
  <si>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</si>
  <si>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</si>
  <si>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</si>
  <si>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</si>
  <si>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</si>
  <si>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</si>
  <si>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</si>
  <si>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</si>
  <si>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</si>
  <si>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June 16, 2023</t>
  </si>
  <si>
    <t>as of 6/16/23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</si>
</sst>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62785</v>
      </c>
      <c r="C9" s="71">
        <f>(C10+C14+C12)</f>
        <v>54669</v>
      </c>
      <c r="D9" s="71">
        <f>IF(ISERROR(B9-C9),"n/a",B9-C9)</f>
        <v>8116</v>
      </c>
      <c r="E9" s="142">
        <f>IF(ISERROR(D9/C9),"n/a",(D9/C9))</f>
        <v>0.14845707805154659</v>
      </c>
    </row>
    <row r="10" spans="1:7" x14ac:dyDescent="0.2">
      <c r="A10" s="143" t="s">
        <v>30</v>
      </c>
      <c r="B10" s="191">
        <f>B11</f>
        <v>54086</v>
      </c>
      <c r="C10" s="191">
        <f>C11</f>
        <v>46600</v>
      </c>
      <c r="D10" s="7">
        <f t="shared" ref="D10:D16" si="0">IF(ISERROR(B10-C10),"n/a",B10-C10)</f>
        <v>7486</v>
      </c>
      <c r="E10" s="144">
        <f t="shared" ref="E10:E16" si="1">IF(ISERROR(D10/C10),"n/a",(D10/C10))</f>
        <v>0.16064377682403433</v>
      </c>
    </row>
    <row r="11" spans="1:7" x14ac:dyDescent="0.2">
      <c r="A11" s="145" t="s">
        <v>31</v>
      </c>
      <c r="B11" s="260">
        <v>54086</v>
      </c>
      <c r="C11" s="260">
        <v>46600</v>
      </c>
      <c r="D11" s="261">
        <f t="shared" ref="D11" si="2">IF(ISERROR(B11-C11),"n/a",B11-C11)</f>
        <v>7486</v>
      </c>
      <c r="E11" s="262">
        <f t="shared" ref="E11" si="3">IF(ISERROR(D11/C11),"n/a",(D11/C11))</f>
        <v>0.16064377682403433</v>
      </c>
    </row>
    <row r="12" spans="1:7" x14ac:dyDescent="0.2">
      <c r="A12" s="143" t="s">
        <v>29</v>
      </c>
      <c r="B12" s="7">
        <f>B13</f>
        <v>5919</v>
      </c>
      <c r="C12" s="191">
        <f>C13</f>
        <v>5538</v>
      </c>
      <c r="D12" s="7">
        <f>IF(ISERROR(B12-C12),"n/a",B12-C12)</f>
        <v>381</v>
      </c>
      <c r="E12" s="144">
        <f>IF(ISERROR(D12/C12),"n/a",(D12/C12))</f>
        <v>6.8797399783315283E-2</v>
      </c>
    </row>
    <row r="13" spans="1:7" x14ac:dyDescent="0.2">
      <c r="A13" s="145" t="s">
        <v>31</v>
      </c>
      <c r="B13" s="192">
        <v>5919</v>
      </c>
      <c r="C13" s="192">
        <v>5538</v>
      </c>
      <c r="D13" s="6">
        <f>IF(ISERROR(B13-C13),"n/a",B13-C13)</f>
        <v>381</v>
      </c>
      <c r="E13" s="146">
        <f>IF(ISERROR(D13/C13),"n/a",(D13/C13))</f>
        <v>6.8797399783315283E-2</v>
      </c>
    </row>
    <row r="14" spans="1:7" x14ac:dyDescent="0.2">
      <c r="A14" s="143" t="s">
        <v>32</v>
      </c>
      <c r="B14" s="7">
        <f>B15</f>
        <v>2780</v>
      </c>
      <c r="C14" s="7">
        <f>C15</f>
        <v>2531</v>
      </c>
      <c r="D14" s="7">
        <f t="shared" si="0"/>
        <v>249</v>
      </c>
      <c r="E14" s="144">
        <f t="shared" si="1"/>
        <v>9.8380086922165155E-2</v>
      </c>
    </row>
    <row r="15" spans="1:7" x14ac:dyDescent="0.2">
      <c r="A15" s="145" t="s">
        <v>31</v>
      </c>
      <c r="B15" s="192">
        <v>2780</v>
      </c>
      <c r="C15" s="192">
        <v>2531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12105</v>
      </c>
      <c r="C16" s="71">
        <f>(C17+C23+C20)</f>
        <v>12794</v>
      </c>
      <c r="D16" s="71">
        <f t="shared" si="0"/>
        <v>-689</v>
      </c>
      <c r="E16" s="142">
        <f t="shared" si="1"/>
        <v>-5.3853368766609351E-2</v>
      </c>
    </row>
    <row r="17" spans="1:5" x14ac:dyDescent="0.2">
      <c r="A17" s="143" t="s">
        <v>30</v>
      </c>
      <c r="B17" s="191">
        <f>SUM(B18:B19)</f>
        <v>11015</v>
      </c>
      <c r="C17" s="191">
        <f>SUM(C18:C19)</f>
        <v>11488</v>
      </c>
      <c r="D17" s="7">
        <f t="shared" ref="D17:D23" si="4">IF(ISERROR(B17-C17),"n/a",B17-C17)</f>
        <v>-473</v>
      </c>
      <c r="E17" s="144">
        <f t="shared" ref="E17:E24" si="5">IF(ISERROR(D17/C17),"n/a",(D17/C17))</f>
        <v>-4.1173398328690811E-2</v>
      </c>
    </row>
    <row r="18" spans="1:5" x14ac:dyDescent="0.2">
      <c r="A18" s="145" t="s">
        <v>31</v>
      </c>
      <c r="B18" s="260">
        <v>10914</v>
      </c>
      <c r="C18" s="261">
        <v>11300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101</v>
      </c>
      <c r="C19" s="261">
        <v>188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831</v>
      </c>
      <c r="C20" s="7">
        <f>C21+C22</f>
        <v>1075</v>
      </c>
      <c r="D20" s="7">
        <f>IF(ISERROR(B20-C20),"n/a",B20-C20)</f>
        <v>-244</v>
      </c>
      <c r="E20" s="144">
        <f>IF(ISERROR(D20/C20),"n/a",(D20/C20))</f>
        <v>-0.22697674418604652</v>
      </c>
    </row>
    <row r="21" spans="1:5" x14ac:dyDescent="0.2">
      <c r="A21" s="145" t="s">
        <v>31</v>
      </c>
      <c r="B21" s="192">
        <v>831</v>
      </c>
      <c r="C21" s="192">
        <v>1075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231</v>
      </c>
      <c r="D23" s="7">
        <f t="shared" si="4"/>
        <v>28</v>
      </c>
      <c r="E23" s="144">
        <f t="shared" si="5"/>
        <v>0.12121212121212122</v>
      </c>
    </row>
    <row r="24" spans="1:5" x14ac:dyDescent="0.2">
      <c r="A24" s="145" t="s">
        <v>31</v>
      </c>
      <c r="B24" s="192">
        <v>259</v>
      </c>
      <c r="C24" s="192">
        <v>231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74890</v>
      </c>
      <c r="C25" s="71">
        <f>(C9+C16)</f>
        <v>67463</v>
      </c>
      <c r="D25" s="71">
        <f>IF(ISERROR(B25-C25),"n/a",B25-C25)</f>
        <v>7427</v>
      </c>
      <c r="E25" s="142">
        <f>IF(ISERROR(D25/C25),"n/a",(D25/C25))</f>
        <v>0.11008997524569022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8</v>
      </c>
      <c r="C28" s="71">
        <f>(C29+C33+C31)</f>
        <v>1</v>
      </c>
      <c r="D28" s="71">
        <f t="shared" ref="D28:D44" si="6">IF(ISERROR(B28-C28),"n/a",B28-C28)</f>
        <v>7</v>
      </c>
      <c r="E28" s="142">
        <f t="shared" ref="E28:E44" si="7">IF(ISERROR(D28/C28),"n/a",(D28/C28))</f>
        <v>7</v>
      </c>
    </row>
    <row r="29" spans="1:5" x14ac:dyDescent="0.2">
      <c r="A29" s="143" t="s">
        <v>30</v>
      </c>
      <c r="B29" s="191">
        <f>B30</f>
        <v>8</v>
      </c>
      <c r="C29" s="191">
        <f>C30</f>
        <v>1</v>
      </c>
      <c r="D29" s="7">
        <f t="shared" si="6"/>
        <v>7</v>
      </c>
      <c r="E29" s="144">
        <f t="shared" si="7"/>
        <v>7</v>
      </c>
    </row>
    <row r="30" spans="1:5" x14ac:dyDescent="0.2">
      <c r="A30" s="145" t="s">
        <v>31</v>
      </c>
      <c r="B30" s="260">
        <v>8</v>
      </c>
      <c r="C30" s="260">
        <v>1</v>
      </c>
      <c r="D30" s="261">
        <f t="shared" ref="D30" si="8">IF(ISERROR(B30-C30),"n/a",B30-C30)</f>
        <v>7</v>
      </c>
      <c r="E30" s="262">
        <f t="shared" ref="E30" si="9">IF(ISERROR(D30/C30),"n/a",(D30/C30))</f>
        <v>7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5</v>
      </c>
      <c r="C35" s="71">
        <f>(C36+C42+C39)</f>
        <v>3</v>
      </c>
      <c r="D35" s="71">
        <f t="shared" si="6"/>
        <v>2</v>
      </c>
      <c r="E35" s="142">
        <f t="shared" si="7"/>
        <v>0.66666666666666663</v>
      </c>
    </row>
    <row r="36" spans="1:5" x14ac:dyDescent="0.2">
      <c r="A36" s="143" t="s">
        <v>30</v>
      </c>
      <c r="B36" s="191">
        <f>SUM(B37:B38)</f>
        <v>4</v>
      </c>
      <c r="C36" s="191">
        <f>SUM(C37:C38)</f>
        <v>2</v>
      </c>
      <c r="D36" s="7">
        <f t="shared" si="6"/>
        <v>2</v>
      </c>
      <c r="E36" s="144">
        <f t="shared" si="7"/>
        <v>1</v>
      </c>
    </row>
    <row r="37" spans="1:5" x14ac:dyDescent="0.2">
      <c r="A37" s="145" t="s">
        <v>31</v>
      </c>
      <c r="B37" s="260">
        <v>0</v>
      </c>
      <c r="C37" s="261">
        <v>2</v>
      </c>
      <c r="D37" s="261">
        <f t="shared" si="6"/>
        <v>-2</v>
      </c>
      <c r="E37" s="262">
        <f t="shared" si="7"/>
        <v>-1</v>
      </c>
    </row>
    <row r="38" spans="1:5" x14ac:dyDescent="0.2">
      <c r="A38" s="145" t="s">
        <v>22</v>
      </c>
      <c r="B38" s="260">
        <v>4</v>
      </c>
      <c r="C38" s="261">
        <v>0</v>
      </c>
      <c r="D38" s="261">
        <f t="shared" si="6"/>
        <v>4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1</v>
      </c>
      <c r="D39" s="7">
        <f>IF(ISERROR(B39-C39),"n/a",B39-C39)</f>
        <v>-1</v>
      </c>
      <c r="E39" s="144">
        <f>IF(ISERROR(D39/C39),"n/a",(D39/C39))</f>
        <v>-1</v>
      </c>
    </row>
    <row r="40" spans="1:5" x14ac:dyDescent="0.2">
      <c r="A40" s="145" t="s">
        <v>31</v>
      </c>
      <c r="B40" s="192">
        <v>0</v>
      </c>
      <c r="C40" s="192">
        <v>1</v>
      </c>
      <c r="D40" s="6">
        <f>IF(ISERROR(B40-C40),"n/a",B40-C40)</f>
        <v>-1</v>
      </c>
      <c r="E40" s="146">
        <f>IF(ISERROR(D40/C40),"n/a",(D40/C40))</f>
        <v>-1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0</v>
      </c>
      <c r="D42" s="7">
        <f t="shared" si="6"/>
        <v>1</v>
      </c>
      <c r="E42" s="144" t="str">
        <f t="shared" si="7"/>
        <v>n/a</v>
      </c>
    </row>
    <row r="43" spans="1:5" x14ac:dyDescent="0.2">
      <c r="A43" s="145" t="s">
        <v>31</v>
      </c>
      <c r="B43" s="192">
        <v>1</v>
      </c>
      <c r="C43" s="192">
        <v>0</v>
      </c>
      <c r="D43" s="6">
        <f t="shared" si="6"/>
        <v>1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13</v>
      </c>
      <c r="C44" s="71">
        <f>(C28+C35)</f>
        <v>4</v>
      </c>
      <c r="D44" s="71">
        <f t="shared" si="6"/>
        <v>9</v>
      </c>
      <c r="E44" s="142">
        <f t="shared" si="7"/>
        <v>2.25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45607</v>
      </c>
      <c r="C47" s="71">
        <f>(C48+C52+C50)</f>
        <v>37274</v>
      </c>
      <c r="D47" s="71">
        <f t="shared" ref="D47:D53" si="10">IF(ISERROR(B47-C47),"n/a",B47-C47)</f>
        <v>8333</v>
      </c>
      <c r="E47" s="142">
        <f t="shared" ref="E47:E53" si="11">IF(ISERROR(D47/C47),"n/a",(D47/C47))</f>
        <v>0.22356065890433011</v>
      </c>
    </row>
    <row r="48" spans="1:5" x14ac:dyDescent="0.2">
      <c r="A48" s="143" t="s">
        <v>30</v>
      </c>
      <c r="B48" s="191">
        <f>B49</f>
        <v>38553</v>
      </c>
      <c r="C48" s="191">
        <f>C49</f>
        <v>30736</v>
      </c>
      <c r="D48" s="7">
        <f t="shared" si="10"/>
        <v>7817</v>
      </c>
      <c r="E48" s="144">
        <f t="shared" si="11"/>
        <v>0.254327173347215</v>
      </c>
    </row>
    <row r="49" spans="1:5" x14ac:dyDescent="0.2">
      <c r="A49" s="145" t="s">
        <v>31</v>
      </c>
      <c r="B49" s="260">
        <v>38553</v>
      </c>
      <c r="C49" s="260">
        <v>30736</v>
      </c>
      <c r="D49" s="261">
        <f t="shared" ref="D49" si="12">IF(ISERROR(B49-C49),"n/a",B49-C49)</f>
        <v>7817</v>
      </c>
      <c r="E49" s="262">
        <f t="shared" ref="E49" si="13">IF(ISERROR(D49/C49),"n/a",(D49/C49))</f>
        <v>0.254327173347215</v>
      </c>
    </row>
    <row r="50" spans="1:5" x14ac:dyDescent="0.2">
      <c r="A50" s="143" t="s">
        <v>29</v>
      </c>
      <c r="B50" s="7">
        <f>B51</f>
        <v>4683</v>
      </c>
      <c r="C50" s="7">
        <f>C51</f>
        <v>4373</v>
      </c>
      <c r="D50" s="7">
        <f>IF(ISERROR(B50-C50),"n/a",B50-C50)</f>
        <v>310</v>
      </c>
      <c r="E50" s="144">
        <f>IF(ISERROR(D50/C50),"n/a",(D50/C50))</f>
        <v>7.0889549508346666E-2</v>
      </c>
    </row>
    <row r="51" spans="1:5" x14ac:dyDescent="0.2">
      <c r="A51" s="145" t="s">
        <v>31</v>
      </c>
      <c r="B51" s="192">
        <v>4683</v>
      </c>
      <c r="C51" s="192">
        <v>4373</v>
      </c>
      <c r="D51" s="6">
        <f>IF(ISERROR(B51-C51),"n/a",B51-C51)</f>
        <v>310</v>
      </c>
      <c r="E51" s="146">
        <f>IF(ISERROR(D51/C51),"n/a",(D51/C51))</f>
        <v>7.0889549508346666E-2</v>
      </c>
    </row>
    <row r="52" spans="1:5" x14ac:dyDescent="0.2">
      <c r="A52" s="143" t="s">
        <v>32</v>
      </c>
      <c r="B52" s="7">
        <f>B53</f>
        <v>2371</v>
      </c>
      <c r="C52" s="7">
        <f>C53</f>
        <v>2165</v>
      </c>
      <c r="D52" s="7">
        <f t="shared" si="10"/>
        <v>206</v>
      </c>
      <c r="E52" s="144">
        <f t="shared" si="11"/>
        <v>9.5150115473441113E-2</v>
      </c>
    </row>
    <row r="53" spans="1:5" x14ac:dyDescent="0.2">
      <c r="A53" s="145" t="s">
        <v>31</v>
      </c>
      <c r="B53" s="192">
        <v>2371</v>
      </c>
      <c r="C53" s="192">
        <v>2165</v>
      </c>
      <c r="D53" s="6">
        <f t="shared" si="10"/>
        <v>206</v>
      </c>
      <c r="E53" s="146">
        <f t="shared" si="11"/>
        <v>9.5150115473441113E-2</v>
      </c>
    </row>
    <row r="54" spans="1:5" x14ac:dyDescent="0.2">
      <c r="A54" s="141" t="s">
        <v>7</v>
      </c>
      <c r="B54" s="71">
        <f>(B55+B61+B58)</f>
        <v>6911</v>
      </c>
      <c r="C54" s="71">
        <f>(C55+C61+C58)</f>
        <v>7888</v>
      </c>
      <c r="D54" s="71">
        <f t="shared" ref="D54:D63" si="14">IF(ISERROR(B54-C54),"n/a",B54-C54)</f>
        <v>-977</v>
      </c>
      <c r="E54" s="142">
        <f t="shared" ref="E54:E63" si="15">IF(ISERROR(D54/C54),"n/a",(D54/C54))</f>
        <v>-0.12385902636916836</v>
      </c>
    </row>
    <row r="55" spans="1:5" x14ac:dyDescent="0.2">
      <c r="A55" s="143" t="s">
        <v>30</v>
      </c>
      <c r="B55" s="191">
        <f>SUM(B56:B57)</f>
        <v>6302</v>
      </c>
      <c r="C55" s="191">
        <f>SUM(C56:C57)</f>
        <v>7075</v>
      </c>
      <c r="D55" s="7">
        <f t="shared" si="14"/>
        <v>-773</v>
      </c>
      <c r="E55" s="144">
        <f t="shared" si="15"/>
        <v>-0.10925795053003534</v>
      </c>
    </row>
    <row r="56" spans="1:5" x14ac:dyDescent="0.2">
      <c r="A56" s="145" t="s">
        <v>31</v>
      </c>
      <c r="B56" s="260">
        <v>6256</v>
      </c>
      <c r="C56" s="260">
        <v>7005</v>
      </c>
      <c r="D56" s="261">
        <f t="shared" si="14"/>
        <v>-749</v>
      </c>
      <c r="E56" s="262">
        <f t="shared" si="15"/>
        <v>-0.10692362598144182</v>
      </c>
    </row>
    <row r="57" spans="1:5" x14ac:dyDescent="0.2">
      <c r="A57" s="145" t="s">
        <v>22</v>
      </c>
      <c r="B57" s="260">
        <v>46</v>
      </c>
      <c r="C57" s="260">
        <v>70</v>
      </c>
      <c r="D57" s="261">
        <f t="shared" si="14"/>
        <v>-24</v>
      </c>
      <c r="E57" s="262">
        <f t="shared" si="15"/>
        <v>-0.34285714285714286</v>
      </c>
    </row>
    <row r="58" spans="1:5" x14ac:dyDescent="0.2">
      <c r="A58" s="143" t="s">
        <v>29</v>
      </c>
      <c r="B58" s="7">
        <f>B59+B60</f>
        <v>532</v>
      </c>
      <c r="C58" s="7">
        <f>C59+C60</f>
        <v>739</v>
      </c>
      <c r="D58" s="7">
        <f>IF(ISERROR(B58-C58),"n/a",B58-C58)</f>
        <v>-207</v>
      </c>
      <c r="E58" s="144">
        <f>IF(ISERROR(D58/C58),"n/a",(D58/C58))</f>
        <v>-0.28010825439783493</v>
      </c>
    </row>
    <row r="59" spans="1:5" s="2" customFormat="1" x14ac:dyDescent="0.2">
      <c r="A59" s="145" t="s">
        <v>31</v>
      </c>
      <c r="B59" s="192">
        <v>532</v>
      </c>
      <c r="C59" s="192">
        <v>739</v>
      </c>
      <c r="D59" s="6">
        <f>IF(ISERROR(B59-C59),"n/a",B59-C59)</f>
        <v>-207</v>
      </c>
      <c r="E59" s="146">
        <f>IF(ISERROR(D59/C59),"n/a",(D59/C59))</f>
        <v>-0.28010825439783493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77</v>
      </c>
      <c r="C61" s="7">
        <f>C62</f>
        <v>74</v>
      </c>
      <c r="D61" s="7">
        <f t="shared" si="14"/>
        <v>3</v>
      </c>
      <c r="E61" s="144">
        <f t="shared" si="15"/>
        <v>4.0540540540540543E-2</v>
      </c>
    </row>
    <row r="62" spans="1:5" s="2" customFormat="1" x14ac:dyDescent="0.2">
      <c r="A62" s="145" t="s">
        <v>31</v>
      </c>
      <c r="B62" s="192">
        <v>77</v>
      </c>
      <c r="C62" s="192">
        <v>74</v>
      </c>
      <c r="D62" s="6">
        <f t="shared" si="14"/>
        <v>3</v>
      </c>
      <c r="E62" s="146">
        <f t="shared" si="15"/>
        <v>4.0540540540540543E-2</v>
      </c>
    </row>
    <row r="63" spans="1:5" ht="15.75" customHeight="1" x14ac:dyDescent="0.2">
      <c r="A63" s="147" t="s">
        <v>5</v>
      </c>
      <c r="B63" s="71">
        <f>(B47+B54)</f>
        <v>52518</v>
      </c>
      <c r="C63" s="71">
        <f>(C47+C54)</f>
        <v>45162</v>
      </c>
      <c r="D63" s="71">
        <f t="shared" si="14"/>
        <v>7356</v>
      </c>
      <c r="E63" s="142">
        <f t="shared" si="15"/>
        <v>0.16288029759532349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7087</v>
      </c>
      <c r="C66" s="71">
        <f>(C67+C71+C69)</f>
        <v>6798</v>
      </c>
      <c r="D66" s="71">
        <f t="shared" ref="D66:D82" si="16">IF(ISERROR(B66-C66),"n/a",B66-C66)</f>
        <v>289</v>
      </c>
      <c r="E66" s="142">
        <f t="shared" ref="E66:E82" si="17">IF(ISERROR(D66/C66),"n/a",(D66/C66))</f>
        <v>4.2512503677552223E-2</v>
      </c>
    </row>
    <row r="67" spans="1:5" ht="14.25" customHeight="1" x14ac:dyDescent="0.2">
      <c r="A67" s="143" t="s">
        <v>30</v>
      </c>
      <c r="B67" s="191">
        <f>B68</f>
        <v>6482</v>
      </c>
      <c r="C67" s="191">
        <f>C68</f>
        <v>6126</v>
      </c>
      <c r="D67" s="7">
        <f t="shared" si="16"/>
        <v>356</v>
      </c>
      <c r="E67" s="144">
        <f t="shared" si="17"/>
        <v>5.8112961149200129E-2</v>
      </c>
    </row>
    <row r="68" spans="1:5" ht="14.25" customHeight="1" x14ac:dyDescent="0.2">
      <c r="A68" s="145" t="s">
        <v>31</v>
      </c>
      <c r="B68" s="260">
        <v>6482</v>
      </c>
      <c r="C68" s="260">
        <v>6126</v>
      </c>
      <c r="D68" s="261">
        <f t="shared" ref="D68" si="18">IF(ISERROR(B68-C68),"n/a",B68-C68)</f>
        <v>356</v>
      </c>
      <c r="E68" s="262">
        <f t="shared" ref="E68" si="19">IF(ISERROR(D68/C68),"n/a",(D68/C68))</f>
        <v>5.8112961149200129E-2</v>
      </c>
    </row>
    <row r="69" spans="1:5" ht="14.25" customHeight="1" x14ac:dyDescent="0.2">
      <c r="A69" s="143" t="s">
        <v>29</v>
      </c>
      <c r="B69" s="7">
        <f>B70</f>
        <v>457</v>
      </c>
      <c r="C69" s="7">
        <f>C70</f>
        <v>504</v>
      </c>
      <c r="D69" s="7">
        <f>IF(ISERROR(B69-C69),"n/a",B69-C69)</f>
        <v>-47</v>
      </c>
      <c r="E69" s="144">
        <f>IF(ISERROR(D69/C69),"n/a",(D69/C69))</f>
        <v>-9.3253968253968256E-2</v>
      </c>
    </row>
    <row r="70" spans="1:5" ht="14.25" customHeight="1" x14ac:dyDescent="0.2">
      <c r="A70" s="145" t="s">
        <v>31</v>
      </c>
      <c r="B70" s="192">
        <v>457</v>
      </c>
      <c r="C70" s="192">
        <v>504</v>
      </c>
      <c r="D70" s="6">
        <f>IF(ISERROR(B70-C70),"n/a",B70-C70)</f>
        <v>-47</v>
      </c>
      <c r="E70" s="146">
        <f>IF(ISERROR(D70/C70),"n/a",(D70/C70))</f>
        <v>-9.3253968253968256E-2</v>
      </c>
    </row>
    <row r="71" spans="1:5" ht="14.25" customHeight="1" x14ac:dyDescent="0.2">
      <c r="A71" s="143" t="s">
        <v>32</v>
      </c>
      <c r="B71" s="7">
        <f>B72</f>
        <v>148</v>
      </c>
      <c r="C71" s="7">
        <f>C72</f>
        <v>168</v>
      </c>
      <c r="D71" s="7">
        <f t="shared" si="16"/>
        <v>-20</v>
      </c>
      <c r="E71" s="144">
        <f t="shared" si="17"/>
        <v>-0.11904761904761904</v>
      </c>
    </row>
    <row r="72" spans="1:5" ht="14.25" customHeight="1" x14ac:dyDescent="0.2">
      <c r="A72" s="145" t="s">
        <v>31</v>
      </c>
      <c r="B72" s="192">
        <v>148</v>
      </c>
      <c r="C72" s="192">
        <v>168</v>
      </c>
      <c r="D72" s="6">
        <f t="shared" si="16"/>
        <v>-20</v>
      </c>
      <c r="E72" s="146">
        <f t="shared" si="17"/>
        <v>-0.11904761904761904</v>
      </c>
    </row>
    <row r="73" spans="1:5" ht="14.25" customHeight="1" x14ac:dyDescent="0.2">
      <c r="A73" s="141" t="s">
        <v>7</v>
      </c>
      <c r="B73" s="71">
        <f>(B74+B80+B77)</f>
        <v>1577</v>
      </c>
      <c r="C73" s="71">
        <f>(C74+C80+C77)</f>
        <v>1792</v>
      </c>
      <c r="D73" s="71">
        <f t="shared" si="16"/>
        <v>-215</v>
      </c>
      <c r="E73" s="142">
        <f t="shared" si="17"/>
        <v>-0.11997767857142858</v>
      </c>
    </row>
    <row r="74" spans="1:5" x14ac:dyDescent="0.2">
      <c r="A74" s="143" t="s">
        <v>30</v>
      </c>
      <c r="B74" s="191">
        <f>SUM(B75:B76)</f>
        <v>1471</v>
      </c>
      <c r="C74" s="191">
        <f>SUM(C75:C76)</f>
        <v>1607</v>
      </c>
      <c r="D74" s="7">
        <f t="shared" si="16"/>
        <v>-136</v>
      </c>
      <c r="E74" s="144">
        <f t="shared" si="17"/>
        <v>-8.4629744866210332E-2</v>
      </c>
    </row>
    <row r="75" spans="1:5" x14ac:dyDescent="0.2">
      <c r="A75" s="145" t="s">
        <v>31</v>
      </c>
      <c r="B75" s="260">
        <v>1458</v>
      </c>
      <c r="C75" s="260">
        <v>1585</v>
      </c>
      <c r="D75" s="261">
        <f t="shared" si="16"/>
        <v>-127</v>
      </c>
      <c r="E75" s="262">
        <f t="shared" si="17"/>
        <v>-8.0126182965299678E-2</v>
      </c>
    </row>
    <row r="76" spans="1:5" x14ac:dyDescent="0.2">
      <c r="A76" s="145" t="s">
        <v>22</v>
      </c>
      <c r="B76" s="260">
        <v>13</v>
      </c>
      <c r="C76" s="260">
        <v>22</v>
      </c>
      <c r="D76" s="261">
        <f t="shared" si="16"/>
        <v>-9</v>
      </c>
      <c r="E76" s="262">
        <f t="shared" si="17"/>
        <v>-0.40909090909090912</v>
      </c>
    </row>
    <row r="77" spans="1:5" ht="12" customHeight="1" x14ac:dyDescent="0.2">
      <c r="A77" s="143" t="s">
        <v>29</v>
      </c>
      <c r="B77" s="7">
        <f>B78+B79</f>
        <v>93</v>
      </c>
      <c r="C77" s="7">
        <f>C78+C79</f>
        <v>172</v>
      </c>
      <c r="D77" s="7">
        <f>IF(ISERROR(B77-C77),"n/a",B77-C77)</f>
        <v>-79</v>
      </c>
      <c r="E77" s="144">
        <f>IF(ISERROR(D77/C77),"n/a",(D77/C77))</f>
        <v>-0.45930232558139533</v>
      </c>
    </row>
    <row r="78" spans="1:5" ht="12" customHeight="1" x14ac:dyDescent="0.2">
      <c r="A78" s="145" t="s">
        <v>31</v>
      </c>
      <c r="B78" s="192">
        <v>93</v>
      </c>
      <c r="C78" s="192">
        <v>172</v>
      </c>
      <c r="D78" s="6">
        <f>IF(ISERROR(B78-C78),"n/a",B78-C78)</f>
        <v>-79</v>
      </c>
      <c r="E78" s="146">
        <f>IF(ISERROR(D78/C78),"n/a",(D78/C78))</f>
        <v>-0.45930232558139533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13</v>
      </c>
      <c r="C80" s="7">
        <f>C81</f>
        <v>13</v>
      </c>
      <c r="D80" s="7">
        <f t="shared" si="16"/>
        <v>0</v>
      </c>
      <c r="E80" s="144">
        <f t="shared" si="17"/>
        <v>0</v>
      </c>
    </row>
    <row r="81" spans="1:5" ht="12" customHeight="1" x14ac:dyDescent="0.2">
      <c r="A81" s="145" t="s">
        <v>31</v>
      </c>
      <c r="B81" s="192">
        <v>13</v>
      </c>
      <c r="C81" s="192">
        <v>13</v>
      </c>
      <c r="D81" s="6">
        <f t="shared" si="16"/>
        <v>0</v>
      </c>
      <c r="E81" s="146">
        <f t="shared" si="17"/>
        <v>0</v>
      </c>
    </row>
    <row r="82" spans="1:5" ht="15.75" customHeight="1" x14ac:dyDescent="0.2">
      <c r="A82" s="147" t="s">
        <v>5</v>
      </c>
      <c r="B82" s="71">
        <f>(B66+B73)</f>
        <v>8664</v>
      </c>
      <c r="C82" s="71">
        <f>(C66+C73)</f>
        <v>8590</v>
      </c>
      <c r="D82" s="71">
        <f t="shared" si="16"/>
        <v>74</v>
      </c>
      <c r="E82" s="142">
        <f t="shared" si="17"/>
        <v>8.6146682188591381E-3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6342</v>
      </c>
      <c r="C85" s="71">
        <f>(C86+C90+C88)</f>
        <v>6330</v>
      </c>
      <c r="D85" s="71">
        <f t="shared" ref="D85:D101" si="20">IF(ISERROR(B85-C85),"n/a",B85-C85)</f>
        <v>12</v>
      </c>
      <c r="E85" s="142">
        <f t="shared" ref="E85:E101" si="21">IF(ISERROR(D85/C85),"n/a",(D85/C85))</f>
        <v>1.8957345971563982E-3</v>
      </c>
    </row>
    <row r="86" spans="1:5" ht="14.25" customHeight="1" x14ac:dyDescent="0.2">
      <c r="A86" s="143" t="s">
        <v>30</v>
      </c>
      <c r="B86" s="191">
        <f>B87</f>
        <v>5805</v>
      </c>
      <c r="C86" s="191">
        <f>C87</f>
        <v>5703</v>
      </c>
      <c r="D86" s="7">
        <f t="shared" si="20"/>
        <v>102</v>
      </c>
      <c r="E86" s="144">
        <f t="shared" si="21"/>
        <v>1.7885323513940031E-2</v>
      </c>
    </row>
    <row r="87" spans="1:5" ht="14.25" customHeight="1" x14ac:dyDescent="0.2">
      <c r="A87" s="145" t="s">
        <v>31</v>
      </c>
      <c r="B87" s="260">
        <v>5805</v>
      </c>
      <c r="C87" s="260">
        <v>5703</v>
      </c>
      <c r="D87" s="261">
        <f t="shared" ref="D87" si="22">IF(ISERROR(B87-C87),"n/a",B87-C87)</f>
        <v>102</v>
      </c>
      <c r="E87" s="262">
        <f t="shared" ref="E87" si="23">IF(ISERROR(D87/C87),"n/a",(D87/C87))</f>
        <v>1.7885323513940031E-2</v>
      </c>
    </row>
    <row r="88" spans="1:5" ht="14.25" customHeight="1" x14ac:dyDescent="0.2">
      <c r="A88" s="143" t="s">
        <v>29</v>
      </c>
      <c r="B88" s="7">
        <f>B89</f>
        <v>404</v>
      </c>
      <c r="C88" s="7">
        <f>C89</f>
        <v>475</v>
      </c>
      <c r="D88" s="7">
        <f>IF(ISERROR(B88-C88),"n/a",B88-C88)</f>
        <v>-71</v>
      </c>
      <c r="E88" s="144">
        <f>IF(ISERROR(D88/C88),"n/a",(D88/C88))</f>
        <v>-0.14947368421052631</v>
      </c>
    </row>
    <row r="89" spans="1:5" ht="14.25" customHeight="1" x14ac:dyDescent="0.2">
      <c r="A89" s="145" t="s">
        <v>31</v>
      </c>
      <c r="B89" s="192">
        <v>404</v>
      </c>
      <c r="C89" s="192">
        <v>475</v>
      </c>
      <c r="D89" s="6">
        <f>IF(ISERROR(B89-C89),"n/a",B89-C89)</f>
        <v>-71</v>
      </c>
      <c r="E89" s="146">
        <f>IF(ISERROR(D89/C89),"n/a",(D89/C89))</f>
        <v>-0.14947368421052631</v>
      </c>
    </row>
    <row r="90" spans="1:5" ht="14.25" customHeight="1" x14ac:dyDescent="0.2">
      <c r="A90" s="143" t="s">
        <v>32</v>
      </c>
      <c r="B90" s="7">
        <f>B91</f>
        <v>133</v>
      </c>
      <c r="C90" s="7">
        <f>C91</f>
        <v>152</v>
      </c>
      <c r="D90" s="7">
        <f t="shared" si="20"/>
        <v>-19</v>
      </c>
      <c r="E90" s="144">
        <f t="shared" si="21"/>
        <v>-0.125</v>
      </c>
    </row>
    <row r="91" spans="1:5" ht="14.25" customHeight="1" x14ac:dyDescent="0.2">
      <c r="A91" s="145" t="s">
        <v>31</v>
      </c>
      <c r="B91" s="192">
        <v>133</v>
      </c>
      <c r="C91" s="192">
        <v>152</v>
      </c>
      <c r="D91" s="6">
        <f t="shared" si="20"/>
        <v>-19</v>
      </c>
      <c r="E91" s="146">
        <f t="shared" si="21"/>
        <v>-0.125</v>
      </c>
    </row>
    <row r="92" spans="1:5" ht="14.25" customHeight="1" x14ac:dyDescent="0.2">
      <c r="A92" s="141" t="s">
        <v>7</v>
      </c>
      <c r="B92" s="71">
        <f>(B93+B99+B96)</f>
        <v>1483</v>
      </c>
      <c r="C92" s="71">
        <f>(C93+C99+C96)</f>
        <v>1685</v>
      </c>
      <c r="D92" s="71">
        <f t="shared" si="20"/>
        <v>-202</v>
      </c>
      <c r="E92" s="142">
        <f t="shared" si="21"/>
        <v>-0.1198813056379822</v>
      </c>
    </row>
    <row r="93" spans="1:5" x14ac:dyDescent="0.2">
      <c r="A93" s="143" t="s">
        <v>30</v>
      </c>
      <c r="B93" s="7">
        <f>SUM(B94:B95)</f>
        <v>1383</v>
      </c>
      <c r="C93" s="7">
        <f>SUM(C94:C95)</f>
        <v>1516</v>
      </c>
      <c r="D93" s="7">
        <f t="shared" si="20"/>
        <v>-133</v>
      </c>
      <c r="E93" s="144">
        <f t="shared" si="21"/>
        <v>-8.7730870712401057E-2</v>
      </c>
    </row>
    <row r="94" spans="1:5" x14ac:dyDescent="0.2">
      <c r="A94" s="145" t="s">
        <v>31</v>
      </c>
      <c r="B94" s="261">
        <v>1370</v>
      </c>
      <c r="C94" s="260">
        <v>1494</v>
      </c>
      <c r="D94" s="261">
        <f t="shared" si="20"/>
        <v>-124</v>
      </c>
      <c r="E94" s="262">
        <f t="shared" si="21"/>
        <v>-8.2998661311914329E-2</v>
      </c>
    </row>
    <row r="95" spans="1:5" x14ac:dyDescent="0.2">
      <c r="A95" s="145" t="s">
        <v>22</v>
      </c>
      <c r="B95" s="261">
        <v>13</v>
      </c>
      <c r="C95" s="260">
        <v>22</v>
      </c>
      <c r="D95" s="261">
        <f t="shared" si="20"/>
        <v>-9</v>
      </c>
      <c r="E95" s="262">
        <f t="shared" si="21"/>
        <v>-0.40909090909090912</v>
      </c>
    </row>
    <row r="96" spans="1:5" x14ac:dyDescent="0.2">
      <c r="A96" s="143" t="s">
        <v>29</v>
      </c>
      <c r="B96" s="7">
        <f>B97+B98</f>
        <v>89</v>
      </c>
      <c r="C96" s="7">
        <f>C97+C98</f>
        <v>158</v>
      </c>
      <c r="D96" s="7">
        <f>IF(ISERROR(B96-C96),"n/a",B96-C96)</f>
        <v>-69</v>
      </c>
      <c r="E96" s="144">
        <f>IF(ISERROR(D96/C96),"n/a",(D96/C96))</f>
        <v>-0.43670886075949367</v>
      </c>
    </row>
    <row r="97" spans="1:5" x14ac:dyDescent="0.2">
      <c r="A97" s="145" t="s">
        <v>31</v>
      </c>
      <c r="B97" s="192">
        <v>89</v>
      </c>
      <c r="C97" s="192">
        <v>158</v>
      </c>
      <c r="D97" s="6">
        <f>IF(ISERROR(B97-C97),"n/a",B97-C97)</f>
        <v>-69</v>
      </c>
      <c r="E97" s="146">
        <f>IF(ISERROR(D97/C97),"n/a",(D97/C97))</f>
        <v>-0.43670886075949367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11</v>
      </c>
      <c r="C99" s="7">
        <f>C100</f>
        <v>11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11</v>
      </c>
      <c r="C100" s="192">
        <v>11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7825</v>
      </c>
      <c r="C101" s="316">
        <f>(C85+C92)</f>
        <v>8015</v>
      </c>
      <c r="D101" s="316">
        <f t="shared" si="20"/>
        <v>-190</v>
      </c>
      <c r="E101" s="317">
        <f t="shared" si="21"/>
        <v>-2.3705552089831567E-2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363</v>
      </c>
      <c r="C104" s="6">
        <v>220</v>
      </c>
      <c r="D104" s="6">
        <f>IF(ISERROR(B104-C104),"n/a",B104-C104)</f>
        <v>143</v>
      </c>
      <c r="E104" s="158">
        <f>IF(ISERROR(D104/C104),"n/a",(D104/C104))</f>
        <v>0.65</v>
      </c>
    </row>
    <row r="105" spans="1:5" x14ac:dyDescent="0.2">
      <c r="A105" s="159" t="s">
        <v>7</v>
      </c>
      <c r="B105" s="6">
        <v>52</v>
      </c>
      <c r="C105" s="6">
        <v>50</v>
      </c>
      <c r="D105" s="6">
        <f>IF(ISERROR(B105-C105),"n/a",B105-C105)</f>
        <v>2</v>
      </c>
      <c r="E105" s="158">
        <f>IF(ISERROR(D105/C105),"n/a",(D105/C105))</f>
        <v>0.04</v>
      </c>
    </row>
    <row r="106" spans="1:5" x14ac:dyDescent="0.2">
      <c r="A106" s="160" t="s">
        <v>5</v>
      </c>
      <c r="B106" s="7">
        <f>SUM(B104:B105)</f>
        <v>415</v>
      </c>
      <c r="C106" s="7">
        <f>SUM(C104:C105)</f>
        <v>270</v>
      </c>
      <c r="D106" s="7">
        <f>IF(ISERROR(B106-C106),"n/a",B106-C106)</f>
        <v>145</v>
      </c>
      <c r="E106" s="161">
        <f>IF(ISERROR(D106/C106),"n/a",(D106/C106))</f>
        <v>0.53703703703703709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18</v>
      </c>
      <c r="C116" s="71">
        <f>(C117+C123+C120)</f>
        <v>13</v>
      </c>
      <c r="D116" s="71">
        <f t="shared" si="24"/>
        <v>5</v>
      </c>
      <c r="E116" s="142">
        <f t="shared" si="25"/>
        <v>0.38461538461538464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18</v>
      </c>
      <c r="C120" s="7">
        <f>C121+C122</f>
        <v>13</v>
      </c>
      <c r="D120" s="7">
        <f>IF(ISERROR(B120-C120),"n/a",B120-C120)</f>
        <v>5</v>
      </c>
      <c r="E120" s="144">
        <f>IF(ISERROR(D120/C120),"n/a",(D120/C120))</f>
        <v>0.38461538461538464</v>
      </c>
    </row>
    <row r="121" spans="1:5" hidden="1" x14ac:dyDescent="0.2">
      <c r="A121" s="145" t="s">
        <v>31</v>
      </c>
      <c r="B121" s="6">
        <v>18</v>
      </c>
      <c r="C121" s="6">
        <v>13</v>
      </c>
      <c r="D121" s="6">
        <f>IF(ISERROR(B121-C121),"n/a",B121-C121)</f>
        <v>5</v>
      </c>
      <c r="E121" s="146">
        <f>IF(ISERROR(D121/C121),"n/a",(D121/C121))</f>
        <v>0.38461538461538464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18</v>
      </c>
      <c r="C125" s="71">
        <f>(C109+C116)</f>
        <v>13</v>
      </c>
      <c r="D125" s="71">
        <f t="shared" si="24"/>
        <v>5</v>
      </c>
      <c r="E125" s="142">
        <f t="shared" si="25"/>
        <v>0.38461538461538464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82</v>
      </c>
    </row>
    <row r="152" spans="1:5" x14ac:dyDescent="0.2">
      <c r="A152" s="72" t="s">
        <v>83</v>
      </c>
    </row>
    <row r="153" spans="1:5" x14ac:dyDescent="0.2">
      <c r="A153" s="72" t="s">
        <v>84</v>
      </c>
    </row>
    <row r="154" spans="1:5" x14ac:dyDescent="0.2">
      <c r="A154" s="72" t="s">
        <v>85</v>
      </c>
    </row>
    <row r="155" spans="1:5" x14ac:dyDescent="0.2">
      <c r="A155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6/19/2023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June 16,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2130</v>
      </c>
      <c r="C10" s="318">
        <f t="shared" ref="C10:M10" si="0">SUM(C43,C74,C105,C136,C167,C198)</f>
        <v>1899</v>
      </c>
      <c r="D10" s="318">
        <f t="shared" si="0"/>
        <v>1281</v>
      </c>
      <c r="E10" s="318">
        <f t="shared" si="0"/>
        <v>968</v>
      </c>
      <c r="F10" s="318">
        <f t="shared" si="0"/>
        <v>232</v>
      </c>
      <c r="G10" s="318">
        <f t="shared" si="0"/>
        <v>193</v>
      </c>
      <c r="H10" s="318">
        <f t="shared" si="0"/>
        <v>208</v>
      </c>
      <c r="I10" s="318">
        <f t="shared" si="0"/>
        <v>184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19067</v>
      </c>
      <c r="C12" s="318">
        <f t="shared" si="1"/>
        <v>16977</v>
      </c>
      <c r="D12" s="318">
        <f t="shared" si="1"/>
        <v>14841</v>
      </c>
      <c r="E12" s="318">
        <f t="shared" si="1"/>
        <v>13133</v>
      </c>
      <c r="F12" s="318">
        <f t="shared" si="1"/>
        <v>2559</v>
      </c>
      <c r="G12" s="318">
        <f t="shared" si="1"/>
        <v>2691</v>
      </c>
      <c r="H12" s="318">
        <f t="shared" si="1"/>
        <v>2180</v>
      </c>
      <c r="I12" s="318">
        <f t="shared" si="1"/>
        <v>2455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20707</v>
      </c>
      <c r="D14" s="318">
        <f t="shared" si="1"/>
        <v>14650</v>
      </c>
      <c r="E14" s="318">
        <f t="shared" si="1"/>
        <v>11978</v>
      </c>
      <c r="F14" s="318">
        <f t="shared" si="1"/>
        <v>2763</v>
      </c>
      <c r="G14" s="318">
        <f t="shared" si="1"/>
        <v>2348</v>
      </c>
      <c r="H14" s="318">
        <f t="shared" si="1"/>
        <v>2607</v>
      </c>
      <c r="I14" s="318">
        <f t="shared" si="1"/>
        <v>2240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2489</v>
      </c>
      <c r="D15" s="318">
        <f t="shared" si="1"/>
        <v>2534</v>
      </c>
      <c r="E15" s="318">
        <f t="shared" si="1"/>
        <v>1719</v>
      </c>
      <c r="F15" s="318">
        <f t="shared" si="1"/>
        <v>318</v>
      </c>
      <c r="G15" s="318">
        <f t="shared" si="1"/>
        <v>317</v>
      </c>
      <c r="H15" s="318">
        <f t="shared" si="1"/>
        <v>282</v>
      </c>
      <c r="I15" s="318">
        <f t="shared" si="1"/>
        <v>295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459</v>
      </c>
      <c r="G16" s="318">
        <f t="shared" si="1"/>
        <v>506</v>
      </c>
      <c r="H16" s="318">
        <f t="shared" si="1"/>
        <v>407</v>
      </c>
      <c r="I16" s="318">
        <f t="shared" si="1"/>
        <v>477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1104</v>
      </c>
      <c r="E17" s="318">
        <f t="shared" si="1"/>
        <v>824</v>
      </c>
      <c r="F17" s="318">
        <f t="shared" si="1"/>
        <v>120</v>
      </c>
      <c r="G17" s="318">
        <f t="shared" si="1"/>
        <v>104</v>
      </c>
      <c r="H17" s="318">
        <f t="shared" si="1"/>
        <v>102</v>
      </c>
      <c r="I17" s="318">
        <f t="shared" si="1"/>
        <v>94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5860</v>
      </c>
      <c r="D18" s="318">
        <f t="shared" si="1"/>
        <v>6423</v>
      </c>
      <c r="E18" s="318">
        <f t="shared" si="1"/>
        <v>4180</v>
      </c>
      <c r="F18" s="318">
        <f t="shared" si="1"/>
        <v>630</v>
      </c>
      <c r="G18" s="318">
        <f t="shared" si="1"/>
        <v>624</v>
      </c>
      <c r="H18" s="318">
        <f t="shared" si="1"/>
        <v>555</v>
      </c>
      <c r="I18" s="318">
        <f t="shared" si="1"/>
        <v>572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61448</v>
      </c>
      <c r="C19" s="336">
        <f>SUM(C52,C83,C114,C145,C207)</f>
        <v>54665</v>
      </c>
      <c r="D19" s="336">
        <f t="shared" ref="D19:M19" si="2">SUM(D10:D18)</f>
        <v>45606</v>
      </c>
      <c r="E19" s="336">
        <f t="shared" si="2"/>
        <v>37272</v>
      </c>
      <c r="F19" s="336">
        <f t="shared" si="2"/>
        <v>7091</v>
      </c>
      <c r="G19" s="336">
        <f t="shared" si="2"/>
        <v>6796</v>
      </c>
      <c r="H19" s="336">
        <f t="shared" si="2"/>
        <v>6351</v>
      </c>
      <c r="I19" s="336">
        <f t="shared" si="2"/>
        <v>6329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499</v>
      </c>
      <c r="C24" s="318">
        <f t="shared" si="3"/>
        <v>466</v>
      </c>
      <c r="D24" s="318">
        <f t="shared" si="3"/>
        <v>224</v>
      </c>
      <c r="E24" s="318">
        <f t="shared" si="3"/>
        <v>255</v>
      </c>
      <c r="F24" s="318">
        <f t="shared" si="3"/>
        <v>71</v>
      </c>
      <c r="G24" s="318">
        <f t="shared" si="3"/>
        <v>75</v>
      </c>
      <c r="H24" s="318">
        <f t="shared" si="3"/>
        <v>65</v>
      </c>
      <c r="I24" s="318">
        <f t="shared" si="3"/>
        <v>69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3423</v>
      </c>
      <c r="D26" s="318">
        <f t="shared" si="5"/>
        <v>1907</v>
      </c>
      <c r="E26" s="318">
        <f t="shared" si="5"/>
        <v>2188</v>
      </c>
      <c r="F26" s="318">
        <f t="shared" si="5"/>
        <v>336</v>
      </c>
      <c r="G26" s="318">
        <f t="shared" si="5"/>
        <v>409</v>
      </c>
      <c r="H26" s="318">
        <f t="shared" si="5"/>
        <v>306</v>
      </c>
      <c r="I26" s="318">
        <f t="shared" si="5"/>
        <v>381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4229</v>
      </c>
      <c r="C28" s="318">
        <f t="shared" si="7"/>
        <v>4433</v>
      </c>
      <c r="D28" s="318">
        <f t="shared" si="7"/>
        <v>2379</v>
      </c>
      <c r="E28" s="318">
        <f t="shared" si="7"/>
        <v>2671</v>
      </c>
      <c r="F28" s="318">
        <f t="shared" si="7"/>
        <v>710</v>
      </c>
      <c r="G28" s="318">
        <f t="shared" si="7"/>
        <v>743</v>
      </c>
      <c r="H28" s="318">
        <f t="shared" si="7"/>
        <v>674</v>
      </c>
      <c r="I28" s="318">
        <f t="shared" si="7"/>
        <v>709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701</v>
      </c>
      <c r="D29" s="318">
        <f t="shared" si="8"/>
        <v>370</v>
      </c>
      <c r="E29" s="318">
        <f t="shared" si="8"/>
        <v>417</v>
      </c>
      <c r="F29" s="318">
        <f t="shared" si="8"/>
        <v>73</v>
      </c>
      <c r="G29" s="318">
        <f t="shared" si="8"/>
        <v>87</v>
      </c>
      <c r="H29" s="318">
        <f t="shared" si="8"/>
        <v>70</v>
      </c>
      <c r="I29" s="318">
        <f t="shared" si="8"/>
        <v>79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1100</v>
      </c>
      <c r="D30" s="318">
        <f t="shared" si="9"/>
        <v>542</v>
      </c>
      <c r="E30" s="318">
        <f t="shared" si="9"/>
        <v>754</v>
      </c>
      <c r="F30" s="318">
        <f t="shared" si="9"/>
        <v>97</v>
      </c>
      <c r="G30" s="318">
        <f t="shared" si="9"/>
        <v>174</v>
      </c>
      <c r="H30" s="318">
        <f t="shared" si="9"/>
        <v>93</v>
      </c>
      <c r="I30" s="318">
        <f t="shared" si="9"/>
        <v>160</v>
      </c>
      <c r="J30" s="318">
        <f t="shared" si="9"/>
        <v>18</v>
      </c>
      <c r="K30" s="318">
        <f t="shared" si="9"/>
        <v>12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163</v>
      </c>
      <c r="D31" s="318">
        <f t="shared" si="10"/>
        <v>110</v>
      </c>
      <c r="E31" s="318">
        <f t="shared" si="10"/>
        <v>103</v>
      </c>
      <c r="F31" s="318">
        <f t="shared" si="10"/>
        <v>21</v>
      </c>
      <c r="G31" s="318">
        <f t="shared" si="10"/>
        <v>17</v>
      </c>
      <c r="H31" s="318">
        <f t="shared" si="10"/>
        <v>19</v>
      </c>
      <c r="I31" s="318">
        <f t="shared" si="10"/>
        <v>17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2323</v>
      </c>
      <c r="C32" s="318">
        <f t="shared" si="11"/>
        <v>2467</v>
      </c>
      <c r="D32" s="318">
        <f t="shared" si="11"/>
        <v>1355</v>
      </c>
      <c r="E32" s="318">
        <f t="shared" si="11"/>
        <v>1478</v>
      </c>
      <c r="F32" s="318">
        <f t="shared" si="11"/>
        <v>263</v>
      </c>
      <c r="G32" s="318">
        <f t="shared" si="11"/>
        <v>282</v>
      </c>
      <c r="H32" s="318">
        <f t="shared" si="11"/>
        <v>251</v>
      </c>
      <c r="I32" s="318">
        <f t="shared" si="11"/>
        <v>265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12105</v>
      </c>
      <c r="C33" s="336">
        <f t="shared" ref="C33:M33" si="12">SUM(C24:C32)</f>
        <v>12794</v>
      </c>
      <c r="D33" s="336">
        <f t="shared" si="12"/>
        <v>6911</v>
      </c>
      <c r="E33" s="336">
        <f t="shared" si="12"/>
        <v>7888</v>
      </c>
      <c r="F33" s="336">
        <f t="shared" si="12"/>
        <v>1577</v>
      </c>
      <c r="G33" s="336">
        <f t="shared" si="12"/>
        <v>1792</v>
      </c>
      <c r="H33" s="336">
        <f t="shared" si="12"/>
        <v>1483</v>
      </c>
      <c r="I33" s="336">
        <f t="shared" si="12"/>
        <v>1685</v>
      </c>
      <c r="J33" s="336">
        <f t="shared" si="12"/>
        <v>18</v>
      </c>
      <c r="K33" s="336">
        <f t="shared" si="12"/>
        <v>13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73553</v>
      </c>
      <c r="C35" s="334">
        <f t="shared" si="13"/>
        <v>67459</v>
      </c>
      <c r="D35" s="334">
        <f t="shared" si="13"/>
        <v>52517</v>
      </c>
      <c r="E35" s="334">
        <f t="shared" si="13"/>
        <v>45160</v>
      </c>
      <c r="F35" s="334">
        <f t="shared" si="13"/>
        <v>8668</v>
      </c>
      <c r="G35" s="334">
        <f t="shared" si="13"/>
        <v>8588</v>
      </c>
      <c r="H35" s="334">
        <f t="shared" si="13"/>
        <v>7834</v>
      </c>
      <c r="I35" s="334">
        <f t="shared" si="13"/>
        <v>8014</v>
      </c>
      <c r="J35" s="334">
        <f t="shared" si="13"/>
        <v>18</v>
      </c>
      <c r="K35" s="334">
        <f t="shared" si="13"/>
        <v>13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388</v>
      </c>
      <c r="C43" s="318">
        <v>332</v>
      </c>
      <c r="D43" s="318">
        <v>149</v>
      </c>
      <c r="E43" s="318">
        <v>120</v>
      </c>
      <c r="F43" s="318">
        <v>22</v>
      </c>
      <c r="G43" s="318">
        <v>28</v>
      </c>
      <c r="H43" s="318">
        <v>22</v>
      </c>
      <c r="I43" s="318">
        <v>27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6219</v>
      </c>
      <c r="C45" s="318">
        <v>5451</v>
      </c>
      <c r="D45" s="318">
        <v>3548</v>
      </c>
      <c r="E45" s="318">
        <v>3291</v>
      </c>
      <c r="F45" s="318">
        <v>416</v>
      </c>
      <c r="G45" s="318">
        <v>513</v>
      </c>
      <c r="H45" s="318">
        <v>373</v>
      </c>
      <c r="I45" s="318">
        <v>479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1728</v>
      </c>
      <c r="E47" s="318">
        <v>1512</v>
      </c>
      <c r="F47" s="318">
        <v>316</v>
      </c>
      <c r="G47" s="318">
        <v>327</v>
      </c>
      <c r="H47" s="318">
        <v>299</v>
      </c>
      <c r="I47" s="318">
        <v>310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43</v>
      </c>
      <c r="I48" s="318">
        <v>49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1057</v>
      </c>
      <c r="E49" s="318">
        <v>950</v>
      </c>
      <c r="F49" s="318">
        <v>140</v>
      </c>
      <c r="G49" s="318">
        <v>142</v>
      </c>
      <c r="H49" s="318">
        <v>127</v>
      </c>
      <c r="I49" s="318">
        <v>134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24</v>
      </c>
      <c r="G50" s="318">
        <v>26</v>
      </c>
      <c r="H50" s="318">
        <v>21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887</v>
      </c>
      <c r="E51" s="318">
        <v>729</v>
      </c>
      <c r="F51" s="318">
        <v>83</v>
      </c>
      <c r="G51" s="318">
        <v>102</v>
      </c>
      <c r="H51" s="318">
        <v>75</v>
      </c>
      <c r="I51" s="318">
        <v>94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15181</v>
      </c>
      <c r="C52" s="321">
        <f t="shared" ref="C52:M52" si="14">SUM(C43:C51)</f>
        <v>12927</v>
      </c>
      <c r="D52" s="321">
        <f t="shared" si="14"/>
        <v>8094</v>
      </c>
      <c r="E52" s="321">
        <f t="shared" si="14"/>
        <v>7209</v>
      </c>
      <c r="F52" s="321">
        <f t="shared" si="14"/>
        <v>1047</v>
      </c>
      <c r="G52" s="321">
        <f t="shared" si="14"/>
        <v>1192</v>
      </c>
      <c r="H52" s="321">
        <f t="shared" si="14"/>
        <v>961</v>
      </c>
      <c r="I52" s="321">
        <f t="shared" si="14"/>
        <v>1117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64</v>
      </c>
      <c r="D57" s="318">
        <v>17</v>
      </c>
      <c r="E57" s="318">
        <v>20</v>
      </c>
      <c r="F57" s="318">
        <v>2</v>
      </c>
      <c r="G57" s="318">
        <v>4</v>
      </c>
      <c r="H57" s="318">
        <v>2</v>
      </c>
      <c r="I57" s="318">
        <v>4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1008</v>
      </c>
      <c r="D59" s="318">
        <v>352</v>
      </c>
      <c r="E59" s="318">
        <v>441</v>
      </c>
      <c r="F59" s="318">
        <v>51</v>
      </c>
      <c r="G59" s="318">
        <v>79</v>
      </c>
      <c r="H59" s="318">
        <v>46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722</v>
      </c>
      <c r="D61" s="318">
        <v>194</v>
      </c>
      <c r="E61" s="318">
        <v>240</v>
      </c>
      <c r="F61" s="318">
        <v>52</v>
      </c>
      <c r="G61" s="318">
        <v>66</v>
      </c>
      <c r="H61" s="318">
        <v>51</v>
      </c>
      <c r="I61" s="318">
        <v>66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154</v>
      </c>
      <c r="D62" s="318">
        <v>49</v>
      </c>
      <c r="E62" s="318">
        <v>60</v>
      </c>
      <c r="F62" s="318">
        <v>9</v>
      </c>
      <c r="G62" s="318">
        <v>14</v>
      </c>
      <c r="H62" s="318">
        <v>9</v>
      </c>
      <c r="I62" s="318">
        <v>14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233</v>
      </c>
      <c r="D63" s="318">
        <v>79</v>
      </c>
      <c r="E63" s="318">
        <v>120</v>
      </c>
      <c r="F63" s="318">
        <v>20</v>
      </c>
      <c r="G63" s="318">
        <v>20</v>
      </c>
      <c r="H63" s="318">
        <v>19</v>
      </c>
      <c r="I63" s="318">
        <v>19</v>
      </c>
      <c r="J63" s="318">
        <v>12</v>
      </c>
      <c r="K63" s="318">
        <v>5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29</v>
      </c>
      <c r="E64" s="318">
        <v>22</v>
      </c>
      <c r="F64" s="318">
        <v>5</v>
      </c>
      <c r="G64" s="318">
        <v>5</v>
      </c>
      <c r="H64" s="318">
        <v>5</v>
      </c>
      <c r="I64" s="318">
        <v>5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541</v>
      </c>
      <c r="D65" s="318">
        <v>148</v>
      </c>
      <c r="E65" s="318">
        <v>202</v>
      </c>
      <c r="F65" s="318">
        <v>27</v>
      </c>
      <c r="G65" s="318">
        <v>46</v>
      </c>
      <c r="H65" s="318">
        <v>27</v>
      </c>
      <c r="I65" s="318">
        <v>42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2778</v>
      </c>
      <c r="D66" s="330">
        <f t="shared" si="15"/>
        <v>869</v>
      </c>
      <c r="E66" s="330">
        <f t="shared" si="15"/>
        <v>1106</v>
      </c>
      <c r="F66" s="330">
        <f t="shared" si="15"/>
        <v>166</v>
      </c>
      <c r="G66" s="330">
        <f t="shared" si="15"/>
        <v>234</v>
      </c>
      <c r="H66" s="330">
        <f t="shared" si="15"/>
        <v>159</v>
      </c>
      <c r="I66" s="330">
        <f t="shared" si="15"/>
        <v>219</v>
      </c>
      <c r="J66" s="330">
        <f t="shared" si="15"/>
        <v>12</v>
      </c>
      <c r="K66" s="330">
        <f t="shared" si="15"/>
        <v>5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18091</v>
      </c>
      <c r="C67" s="332">
        <f t="shared" ref="C67:M67" si="16">SUM(C52,C66)</f>
        <v>15705</v>
      </c>
      <c r="D67" s="332">
        <f t="shared" si="16"/>
        <v>8963</v>
      </c>
      <c r="E67" s="332">
        <f t="shared" si="16"/>
        <v>8315</v>
      </c>
      <c r="F67" s="332">
        <f t="shared" si="16"/>
        <v>1213</v>
      </c>
      <c r="G67" s="332">
        <f t="shared" si="16"/>
        <v>1426</v>
      </c>
      <c r="H67" s="332">
        <f t="shared" si="16"/>
        <v>1120</v>
      </c>
      <c r="I67" s="332">
        <f t="shared" si="16"/>
        <v>1336</v>
      </c>
      <c r="J67" s="332">
        <f t="shared" si="16"/>
        <v>12</v>
      </c>
      <c r="K67" s="332">
        <f t="shared" si="16"/>
        <v>5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1095</v>
      </c>
      <c r="C74" s="318">
        <v>1061</v>
      </c>
      <c r="D74" s="318">
        <v>721</v>
      </c>
      <c r="E74" s="318">
        <v>543</v>
      </c>
      <c r="F74" s="318">
        <v>139</v>
      </c>
      <c r="G74" s="318">
        <v>107</v>
      </c>
      <c r="H74" s="318">
        <v>126</v>
      </c>
      <c r="I74" s="318">
        <v>100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6770</v>
      </c>
      <c r="C76" s="318">
        <v>6438</v>
      </c>
      <c r="D76" s="318">
        <v>6032</v>
      </c>
      <c r="E76" s="318">
        <v>5242</v>
      </c>
      <c r="F76" s="318">
        <v>1219</v>
      </c>
      <c r="G76" s="318">
        <v>1185</v>
      </c>
      <c r="H76" s="318">
        <v>1059</v>
      </c>
      <c r="I76" s="318">
        <v>1086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11157</v>
      </c>
      <c r="C78" s="318">
        <v>10941</v>
      </c>
      <c r="D78" s="318">
        <v>8243</v>
      </c>
      <c r="E78" s="318">
        <v>6520</v>
      </c>
      <c r="F78" s="318">
        <v>1625</v>
      </c>
      <c r="G78" s="318">
        <v>1223</v>
      </c>
      <c r="H78" s="318">
        <v>1529</v>
      </c>
      <c r="I78" s="318">
        <v>1171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1168</v>
      </c>
      <c r="D79" s="318">
        <v>1309</v>
      </c>
      <c r="E79" s="318">
        <v>836</v>
      </c>
      <c r="F79" s="318">
        <v>170</v>
      </c>
      <c r="G79" s="318">
        <v>162</v>
      </c>
      <c r="H79" s="318">
        <v>153</v>
      </c>
      <c r="I79" s="318">
        <v>153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2525</v>
      </c>
      <c r="E80" s="318">
        <v>2489</v>
      </c>
      <c r="F80" s="318">
        <v>236</v>
      </c>
      <c r="G80" s="318">
        <v>270</v>
      </c>
      <c r="H80" s="318">
        <v>210</v>
      </c>
      <c r="I80" s="318">
        <v>257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48</v>
      </c>
      <c r="I81" s="318">
        <v>41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3954</v>
      </c>
      <c r="C82" s="318">
        <v>2814</v>
      </c>
      <c r="D82" s="318">
        <v>3445</v>
      </c>
      <c r="E82" s="318">
        <v>2030</v>
      </c>
      <c r="F82" s="318">
        <v>291</v>
      </c>
      <c r="G82" s="318">
        <v>281</v>
      </c>
      <c r="H82" s="318">
        <v>258</v>
      </c>
      <c r="I82" s="318">
        <v>258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28298</v>
      </c>
      <c r="C83" s="321">
        <f t="shared" ref="C83:M83" si="17">SUM(C74:C82)</f>
        <v>26038</v>
      </c>
      <c r="D83" s="321">
        <f t="shared" si="17"/>
        <v>22760</v>
      </c>
      <c r="E83" s="321">
        <f t="shared" si="17"/>
        <v>18010</v>
      </c>
      <c r="F83" s="321">
        <f t="shared" si="17"/>
        <v>3738</v>
      </c>
      <c r="G83" s="321">
        <f t="shared" si="17"/>
        <v>3282</v>
      </c>
      <c r="H83" s="321">
        <f t="shared" si="17"/>
        <v>3388</v>
      </c>
      <c r="I83" s="321">
        <f t="shared" si="17"/>
        <v>3074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266</v>
      </c>
      <c r="C88" s="318">
        <v>262</v>
      </c>
      <c r="D88" s="318">
        <v>150</v>
      </c>
      <c r="E88" s="318">
        <v>173</v>
      </c>
      <c r="F88" s="318">
        <v>49</v>
      </c>
      <c r="G88" s="318">
        <v>51</v>
      </c>
      <c r="H88" s="318">
        <v>43</v>
      </c>
      <c r="I88" s="318">
        <v>46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1105</v>
      </c>
      <c r="D90" s="318">
        <v>800</v>
      </c>
      <c r="E90" s="318">
        <v>954</v>
      </c>
      <c r="F90" s="318">
        <v>114</v>
      </c>
      <c r="G90" s="318">
        <v>161</v>
      </c>
      <c r="H90" s="318">
        <v>105</v>
      </c>
      <c r="I90" s="318">
        <v>155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2071</v>
      </c>
      <c r="C92" s="318">
        <v>2241</v>
      </c>
      <c r="D92" s="318">
        <v>1397</v>
      </c>
      <c r="E92" s="318">
        <v>1590</v>
      </c>
      <c r="F92" s="318">
        <v>350</v>
      </c>
      <c r="G92" s="318">
        <v>385</v>
      </c>
      <c r="H92" s="318">
        <v>326</v>
      </c>
      <c r="I92" s="318">
        <v>361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321</v>
      </c>
      <c r="D93" s="318">
        <v>197</v>
      </c>
      <c r="E93" s="318">
        <v>246</v>
      </c>
      <c r="F93" s="318">
        <v>39</v>
      </c>
      <c r="G93" s="318">
        <v>41</v>
      </c>
      <c r="H93" s="318">
        <v>37</v>
      </c>
      <c r="I93" s="318">
        <v>36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416</v>
      </c>
      <c r="C94" s="318">
        <v>580</v>
      </c>
      <c r="D94" s="318">
        <v>348</v>
      </c>
      <c r="E94" s="318">
        <v>514</v>
      </c>
      <c r="F94" s="318">
        <v>54</v>
      </c>
      <c r="G94" s="318">
        <v>116</v>
      </c>
      <c r="H94" s="318">
        <v>53</v>
      </c>
      <c r="I94" s="318">
        <v>105</v>
      </c>
      <c r="J94" s="318">
        <v>4</v>
      </c>
      <c r="K94" s="318">
        <v>5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54</v>
      </c>
      <c r="D95" s="318">
        <v>45</v>
      </c>
      <c r="E95" s="318">
        <v>47</v>
      </c>
      <c r="F95" s="318">
        <v>10</v>
      </c>
      <c r="G95" s="318">
        <v>7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1028</v>
      </c>
      <c r="C96" s="318">
        <v>1045</v>
      </c>
      <c r="D96" s="318">
        <v>743</v>
      </c>
      <c r="E96" s="318">
        <v>793</v>
      </c>
      <c r="F96" s="318">
        <v>124</v>
      </c>
      <c r="G96" s="318">
        <v>126</v>
      </c>
      <c r="H96" s="318">
        <v>121</v>
      </c>
      <c r="I96" s="318">
        <v>119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5197</v>
      </c>
      <c r="C97" s="321">
        <f t="shared" ref="C97:M97" si="18">SUM(C88:C96)</f>
        <v>5628</v>
      </c>
      <c r="D97" s="321">
        <f t="shared" si="18"/>
        <v>3700</v>
      </c>
      <c r="E97" s="321">
        <f t="shared" si="18"/>
        <v>4331</v>
      </c>
      <c r="F97" s="321">
        <f t="shared" si="18"/>
        <v>746</v>
      </c>
      <c r="G97" s="321">
        <f t="shared" si="18"/>
        <v>891</v>
      </c>
      <c r="H97" s="321">
        <f t="shared" si="18"/>
        <v>698</v>
      </c>
      <c r="I97" s="321">
        <f t="shared" si="18"/>
        <v>833</v>
      </c>
      <c r="J97" s="321">
        <f t="shared" si="18"/>
        <v>4</v>
      </c>
      <c r="K97" s="321">
        <f t="shared" si="18"/>
        <v>6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33495</v>
      </c>
      <c r="C98" s="334">
        <f t="shared" ref="C98:M98" si="19">SUM(C83,C97)</f>
        <v>31666</v>
      </c>
      <c r="D98" s="334">
        <f t="shared" si="19"/>
        <v>26460</v>
      </c>
      <c r="E98" s="334">
        <f t="shared" si="19"/>
        <v>22341</v>
      </c>
      <c r="F98" s="334">
        <f t="shared" si="19"/>
        <v>4484</v>
      </c>
      <c r="G98" s="334">
        <f t="shared" si="19"/>
        <v>4173</v>
      </c>
      <c r="H98" s="334">
        <f t="shared" si="19"/>
        <v>4086</v>
      </c>
      <c r="I98" s="334">
        <f t="shared" si="19"/>
        <v>3907</v>
      </c>
      <c r="J98" s="334">
        <f t="shared" si="19"/>
        <v>4</v>
      </c>
      <c r="K98" s="334">
        <f t="shared" si="19"/>
        <v>6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364</v>
      </c>
      <c r="E105" s="318">
        <v>275</v>
      </c>
      <c r="F105" s="318">
        <v>59</v>
      </c>
      <c r="G105" s="318">
        <v>53</v>
      </c>
      <c r="H105" s="318">
        <v>48</v>
      </c>
      <c r="I105" s="318">
        <v>52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4809</v>
      </c>
      <c r="E107" s="318">
        <v>4355</v>
      </c>
      <c r="F107" s="318">
        <v>861</v>
      </c>
      <c r="G107" s="318">
        <v>935</v>
      </c>
      <c r="H107" s="318">
        <v>695</v>
      </c>
      <c r="I107" s="318">
        <v>838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5707</v>
      </c>
      <c r="C109" s="318">
        <v>5304</v>
      </c>
      <c r="D109" s="318">
        <v>3817</v>
      </c>
      <c r="E109" s="318">
        <v>3377</v>
      </c>
      <c r="F109" s="318">
        <v>703</v>
      </c>
      <c r="G109" s="318">
        <v>702</v>
      </c>
      <c r="H109" s="318">
        <v>666</v>
      </c>
      <c r="I109" s="318">
        <v>667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751</v>
      </c>
      <c r="E110" s="318">
        <v>522</v>
      </c>
      <c r="F110" s="318">
        <v>94</v>
      </c>
      <c r="G110" s="318">
        <v>98</v>
      </c>
      <c r="H110" s="318">
        <v>79</v>
      </c>
      <c r="I110" s="318">
        <v>90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65</v>
      </c>
      <c r="I111" s="318">
        <v>77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31</v>
      </c>
      <c r="I112" s="318">
        <v>29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1808</v>
      </c>
      <c r="E113" s="318">
        <v>1310</v>
      </c>
      <c r="F113" s="318">
        <v>232</v>
      </c>
      <c r="G113" s="318">
        <v>226</v>
      </c>
      <c r="H113" s="318">
        <v>201</v>
      </c>
      <c r="I113" s="318">
        <v>205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16165</v>
      </c>
      <c r="C114" s="321">
        <f t="shared" ref="C114:M114" si="20">SUM(C105:C113)</f>
        <v>14306</v>
      </c>
      <c r="D114" s="321">
        <f t="shared" si="20"/>
        <v>12815</v>
      </c>
      <c r="E114" s="321">
        <f t="shared" si="20"/>
        <v>10962</v>
      </c>
      <c r="F114" s="321">
        <f t="shared" si="20"/>
        <v>2069</v>
      </c>
      <c r="G114" s="321">
        <f t="shared" si="20"/>
        <v>2133</v>
      </c>
      <c r="H114" s="321">
        <f t="shared" si="20"/>
        <v>1788</v>
      </c>
      <c r="I114" s="321">
        <f t="shared" si="20"/>
        <v>1961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57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633</v>
      </c>
      <c r="D121" s="318">
        <v>329</v>
      </c>
      <c r="E121" s="318">
        <v>422</v>
      </c>
      <c r="F121" s="318">
        <v>62</v>
      </c>
      <c r="G121" s="318">
        <v>77</v>
      </c>
      <c r="H121" s="318">
        <v>52</v>
      </c>
      <c r="I121" s="318">
        <v>69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773</v>
      </c>
      <c r="D123" s="318">
        <v>353</v>
      </c>
      <c r="E123" s="318">
        <v>461</v>
      </c>
      <c r="F123" s="318">
        <v>128</v>
      </c>
      <c r="G123" s="318">
        <v>138</v>
      </c>
      <c r="H123" s="318">
        <v>122</v>
      </c>
      <c r="I123" s="318">
        <v>133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15</v>
      </c>
      <c r="H124" s="318">
        <v>11</v>
      </c>
      <c r="I124" s="318">
        <v>13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125</v>
      </c>
      <c r="D125" s="318">
        <v>54</v>
      </c>
      <c r="E125" s="318">
        <v>64</v>
      </c>
      <c r="F125" s="318">
        <v>10</v>
      </c>
      <c r="G125" s="318">
        <v>21</v>
      </c>
      <c r="H125" s="318">
        <v>9</v>
      </c>
      <c r="I125" s="318">
        <v>20</v>
      </c>
      <c r="J125" s="318">
        <v>2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31</v>
      </c>
      <c r="D126" s="318">
        <v>18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513</v>
      </c>
      <c r="D127" s="318">
        <v>272</v>
      </c>
      <c r="E127" s="318">
        <v>321</v>
      </c>
      <c r="F127" s="318">
        <v>61</v>
      </c>
      <c r="G127" s="318">
        <v>64</v>
      </c>
      <c r="H127" s="318">
        <v>53</v>
      </c>
      <c r="I127" s="318">
        <v>59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2255</v>
      </c>
      <c r="D128" s="321">
        <f t="shared" si="21"/>
        <v>1106</v>
      </c>
      <c r="E128" s="321">
        <f t="shared" si="21"/>
        <v>1375</v>
      </c>
      <c r="F128" s="321">
        <f t="shared" si="21"/>
        <v>286</v>
      </c>
      <c r="G128" s="321">
        <f t="shared" si="21"/>
        <v>325</v>
      </c>
      <c r="H128" s="321">
        <f t="shared" si="21"/>
        <v>260</v>
      </c>
      <c r="I128" s="321">
        <f t="shared" si="21"/>
        <v>303</v>
      </c>
      <c r="J128" s="321">
        <f t="shared" si="21"/>
        <v>2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18139</v>
      </c>
      <c r="C129" s="334">
        <f t="shared" ref="C129:M129" si="22">SUM(C114,C128)</f>
        <v>16561</v>
      </c>
      <c r="D129" s="334">
        <f t="shared" si="22"/>
        <v>13921</v>
      </c>
      <c r="E129" s="334">
        <f t="shared" si="22"/>
        <v>12337</v>
      </c>
      <c r="F129" s="334">
        <f t="shared" si="22"/>
        <v>2355</v>
      </c>
      <c r="G129" s="334">
        <f t="shared" si="22"/>
        <v>2458</v>
      </c>
      <c r="H129" s="334">
        <f t="shared" si="22"/>
        <v>2048</v>
      </c>
      <c r="I129" s="334">
        <f t="shared" si="22"/>
        <v>2264</v>
      </c>
      <c r="J129" s="334">
        <f t="shared" si="22"/>
        <v>2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146</v>
      </c>
      <c r="F138" s="318">
        <v>24</v>
      </c>
      <c r="G138" s="318">
        <v>32</v>
      </c>
      <c r="H138" s="318">
        <v>19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493</v>
      </c>
      <c r="E140" s="318">
        <v>444</v>
      </c>
      <c r="F140" s="318">
        <v>83</v>
      </c>
      <c r="G140" s="318">
        <v>71</v>
      </c>
      <c r="H140" s="318">
        <v>79</v>
      </c>
      <c r="I140" s="318">
        <v>68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82</v>
      </c>
      <c r="D144" s="318">
        <v>83</v>
      </c>
      <c r="E144" s="318">
        <v>68</v>
      </c>
      <c r="F144" s="318">
        <v>13</v>
      </c>
      <c r="G144" s="318">
        <v>9</v>
      </c>
      <c r="H144" s="318">
        <v>11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1075</v>
      </c>
      <c r="D145" s="321">
        <f t="shared" si="23"/>
        <v>814</v>
      </c>
      <c r="E145" s="321">
        <f t="shared" si="23"/>
        <v>769</v>
      </c>
      <c r="F145" s="321">
        <f t="shared" si="23"/>
        <v>132</v>
      </c>
      <c r="G145" s="321">
        <f t="shared" si="23"/>
        <v>124</v>
      </c>
      <c r="H145" s="321">
        <f t="shared" si="23"/>
        <v>119</v>
      </c>
      <c r="I145" s="321">
        <f t="shared" si="23"/>
        <v>117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9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7</v>
      </c>
      <c r="H152" s="318">
        <v>6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85</v>
      </c>
      <c r="D154" s="318">
        <v>94</v>
      </c>
      <c r="E154" s="318">
        <v>81</v>
      </c>
      <c r="F154" s="318">
        <v>41</v>
      </c>
      <c r="G154" s="318">
        <v>25</v>
      </c>
      <c r="H154" s="318">
        <v>40</v>
      </c>
      <c r="I154" s="318">
        <v>23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180</v>
      </c>
      <c r="D159" s="321">
        <f t="shared" si="24"/>
        <v>171</v>
      </c>
      <c r="E159" s="321">
        <f t="shared" si="24"/>
        <v>165</v>
      </c>
      <c r="F159" s="321">
        <f t="shared" si="24"/>
        <v>57</v>
      </c>
      <c r="G159" s="321">
        <f t="shared" si="24"/>
        <v>46</v>
      </c>
      <c r="H159" s="321">
        <f t="shared" si="24"/>
        <v>54</v>
      </c>
      <c r="I159" s="321">
        <f t="shared" si="24"/>
        <v>42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1255</v>
      </c>
      <c r="D160" s="334">
        <f t="shared" si="25"/>
        <v>985</v>
      </c>
      <c r="E160" s="334">
        <f t="shared" si="25"/>
        <v>934</v>
      </c>
      <c r="F160" s="334">
        <f t="shared" si="25"/>
        <v>189</v>
      </c>
      <c r="G160" s="334">
        <f t="shared" si="25"/>
        <v>170</v>
      </c>
      <c r="H160" s="334">
        <f t="shared" si="25"/>
        <v>173</v>
      </c>
      <c r="I160" s="334">
        <f t="shared" si="25"/>
        <v>159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68</v>
      </c>
      <c r="D181" s="318">
        <v>27</v>
      </c>
      <c r="E181" s="318">
        <v>30</v>
      </c>
      <c r="F181" s="318">
        <v>9</v>
      </c>
      <c r="G181" s="318">
        <v>10</v>
      </c>
      <c r="H181" s="318">
        <v>9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627</v>
      </c>
      <c r="D183" s="318">
        <v>363</v>
      </c>
      <c r="E183" s="318">
        <v>315</v>
      </c>
      <c r="F183" s="318">
        <v>96</v>
      </c>
      <c r="G183" s="318">
        <v>82</v>
      </c>
      <c r="H183" s="318">
        <v>92</v>
      </c>
      <c r="I183" s="318">
        <v>78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573</v>
      </c>
      <c r="D185" s="318">
        <v>308</v>
      </c>
      <c r="E185" s="318">
        <v>262</v>
      </c>
      <c r="F185" s="318">
        <v>126</v>
      </c>
      <c r="G185" s="318">
        <v>114</v>
      </c>
      <c r="H185" s="318">
        <v>124</v>
      </c>
      <c r="I185" s="318">
        <v>111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99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329</v>
      </c>
      <c r="D189" s="318">
        <v>153</v>
      </c>
      <c r="E189" s="318">
        <v>124</v>
      </c>
      <c r="F189" s="318">
        <v>43</v>
      </c>
      <c r="G189" s="318">
        <v>34</v>
      </c>
      <c r="H189" s="318">
        <v>43</v>
      </c>
      <c r="I189" s="318">
        <v>34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1859</v>
      </c>
      <c r="D190" s="353">
        <f t="shared" si="28"/>
        <v>976</v>
      </c>
      <c r="E190" s="353">
        <f t="shared" si="28"/>
        <v>815</v>
      </c>
      <c r="F190" s="353">
        <f t="shared" si="28"/>
        <v>299</v>
      </c>
      <c r="G190" s="353">
        <f t="shared" si="28"/>
        <v>266</v>
      </c>
      <c r="H190" s="353">
        <f t="shared" si="28"/>
        <v>292</v>
      </c>
      <c r="I190" s="353">
        <f t="shared" si="28"/>
        <v>258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1863</v>
      </c>
      <c r="D191" s="334">
        <f t="shared" si="29"/>
        <v>1417</v>
      </c>
      <c r="E191" s="334">
        <f t="shared" si="29"/>
        <v>823</v>
      </c>
      <c r="F191" s="334">
        <f t="shared" si="29"/>
        <v>352</v>
      </c>
      <c r="G191" s="334">
        <f t="shared" si="29"/>
        <v>273</v>
      </c>
      <c r="H191" s="334">
        <f t="shared" si="29"/>
        <v>344</v>
      </c>
      <c r="I191" s="334">
        <f t="shared" si="29"/>
        <v>265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124</v>
      </c>
      <c r="F202" s="318">
        <v>15</v>
      </c>
      <c r="G202" s="318">
        <v>24</v>
      </c>
      <c r="H202" s="318">
        <v>13</v>
      </c>
      <c r="I202" s="318">
        <v>23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43</v>
      </c>
      <c r="F206" s="318">
        <v>6</v>
      </c>
      <c r="G206" s="318">
        <v>6</v>
      </c>
      <c r="H206" s="318">
        <v>5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682</v>
      </c>
      <c r="E207" s="321">
        <f t="shared" si="30"/>
        <v>314</v>
      </c>
      <c r="F207" s="321">
        <f t="shared" si="30"/>
        <v>52</v>
      </c>
      <c r="G207" s="321">
        <f t="shared" si="30"/>
        <v>58</v>
      </c>
      <c r="H207" s="321">
        <f t="shared" si="30"/>
        <v>43</v>
      </c>
      <c r="I207" s="321">
        <f t="shared" si="30"/>
        <v>53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4</v>
      </c>
      <c r="H220" s="318">
        <v>1</v>
      </c>
      <c r="I220" s="318">
        <v>4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89</v>
      </c>
      <c r="E221" s="321">
        <f t="shared" si="31"/>
        <v>96</v>
      </c>
      <c r="F221" s="321">
        <f t="shared" si="31"/>
        <v>23</v>
      </c>
      <c r="G221" s="321">
        <f t="shared" si="31"/>
        <v>30</v>
      </c>
      <c r="H221" s="321">
        <f t="shared" si="31"/>
        <v>20</v>
      </c>
      <c r="I221" s="321">
        <f t="shared" si="31"/>
        <v>30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771</v>
      </c>
      <c r="E222" s="334">
        <f t="shared" si="32"/>
        <v>410</v>
      </c>
      <c r="F222" s="334">
        <f t="shared" si="32"/>
        <v>75</v>
      </c>
      <c r="G222" s="334">
        <f t="shared" si="32"/>
        <v>88</v>
      </c>
      <c r="H222" s="334">
        <f t="shared" si="32"/>
        <v>63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6/19/2023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June 16,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6/16/23</v>
      </c>
      <c r="C8" s="31" t="str">
        <f>Summary!C7</f>
        <v>as of 6/16/23</v>
      </c>
      <c r="D8" s="388"/>
      <c r="E8" s="390"/>
      <c r="F8" s="33" t="str">
        <f>B8</f>
        <v>as of 6/16/23</v>
      </c>
      <c r="G8" s="35" t="str">
        <f>C8</f>
        <v>as of 6/16/23</v>
      </c>
      <c r="H8" s="392"/>
      <c r="I8" s="394"/>
      <c r="J8" s="37" t="str">
        <f>F8</f>
        <v>as of 6/16/23</v>
      </c>
      <c r="K8" s="39" t="str">
        <f>G8</f>
        <v>as of 6/16/23</v>
      </c>
      <c r="L8" s="366"/>
      <c r="M8" s="368"/>
      <c r="N8" s="41" t="str">
        <f>J8</f>
        <v>as of 6/16/23</v>
      </c>
      <c r="O8" s="43" t="str">
        <f>K8</f>
        <v>as of 6/16/23</v>
      </c>
      <c r="P8" s="384"/>
      <c r="Q8" s="386"/>
      <c r="R8" s="119" t="str">
        <f>N8</f>
        <v>as of 6/16/23</v>
      </c>
      <c r="S8" s="120" t="str">
        <f>O8</f>
        <v>as of 6/16/23</v>
      </c>
      <c r="T8" s="362"/>
      <c r="U8" s="364"/>
    </row>
    <row r="9" spans="1:22" s="69" customFormat="1" ht="15.75" thickBot="1" x14ac:dyDescent="0.25">
      <c r="A9" s="193" t="s">
        <v>28</v>
      </c>
      <c r="B9" s="44">
        <f>B26+B74+B42+B10+B58+B90</f>
        <v>74887</v>
      </c>
      <c r="C9" s="44">
        <f>C26+C74+C42+C10+C58+C90</f>
        <v>67463</v>
      </c>
      <c r="D9" s="44">
        <f t="shared" ref="D9" si="0">IF(ISERROR(B9-C9),"n/a",B9-C9)</f>
        <v>7424</v>
      </c>
      <c r="E9" s="45">
        <f t="shared" ref="E9" si="1">IF(ISERROR(D9/C9),"n/a",(D9/C9))</f>
        <v>0.11004550642574448</v>
      </c>
      <c r="F9" s="48">
        <f>F26+F74+F42+F10+F58+F90</f>
        <v>52517</v>
      </c>
      <c r="G9" s="48">
        <f>G26+G74+G42+G10+G58+G90</f>
        <v>45160</v>
      </c>
      <c r="H9" s="345">
        <f>IF(ISERROR(F9-G9),"n/a",F9-G9)</f>
        <v>7357</v>
      </c>
      <c r="I9" s="49">
        <f t="shared" ref="I9" si="2">IF(ISERROR(H9/G9),"n/a",(H9/G9))</f>
        <v>0.1629096545615589</v>
      </c>
      <c r="J9" s="46">
        <f>J26+J74+J42+J10+J58+J90</f>
        <v>7834</v>
      </c>
      <c r="K9" s="46">
        <f>K26+K74+K42+K10+K58+K90</f>
        <v>8014</v>
      </c>
      <c r="L9" s="47">
        <f t="shared" ref="L9" si="3">IF(ISERROR(J9-K9),"n/a",J9-K9)</f>
        <v>-180</v>
      </c>
      <c r="M9" s="50">
        <f t="shared" ref="M9" si="4">IF(ISERROR(L9/K9),"n/a",(L9/K9))</f>
        <v>-2.246069378587472E-2</v>
      </c>
      <c r="N9" s="51">
        <f>N26+N74+N42+N10+N58+N90</f>
        <v>18</v>
      </c>
      <c r="O9" s="51">
        <f>O26+O74+O42+O10+O58+O90</f>
        <v>13</v>
      </c>
      <c r="P9" s="346">
        <f t="shared" ref="P9" si="5">IF(ISERROR(N9-O9),"n/a",N9-O9)</f>
        <v>5</v>
      </c>
      <c r="Q9" s="270">
        <f t="shared" ref="Q9" si="6">IF(ISERROR(P9/O9),"n/a",(P9/O9))</f>
        <v>0.38461538461538464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18091</v>
      </c>
      <c r="C10" s="54">
        <f>C11+C18</f>
        <v>15705</v>
      </c>
      <c r="D10" s="55">
        <f t="shared" ref="D10:D25" si="9">IF(ISERROR(B10-C10),"n/a",B10-C10)</f>
        <v>2386</v>
      </c>
      <c r="E10" s="56">
        <f t="shared" ref="E10:E25" si="10">IF(ISERROR(D10/C10),"n/a",(D10/C10))</f>
        <v>0.15192613817255651</v>
      </c>
      <c r="F10" s="57">
        <f>F11+F18</f>
        <v>8963</v>
      </c>
      <c r="G10" s="58">
        <f>G11+G18</f>
        <v>8315</v>
      </c>
      <c r="H10" s="59">
        <f t="shared" ref="H10:H24" si="11">IF(ISERROR(F10-G10),"n/a",F10-G10)</f>
        <v>648</v>
      </c>
      <c r="I10" s="60">
        <f t="shared" ref="I10:I25" si="12">IF(ISERROR(H10/G10),"n/a",(H10/G10))</f>
        <v>7.7931449188214069E-2</v>
      </c>
      <c r="J10" s="61">
        <f>J11+J18</f>
        <v>1120</v>
      </c>
      <c r="K10" s="62">
        <f>K11+K18</f>
        <v>1336</v>
      </c>
      <c r="L10" s="63">
        <f t="shared" ref="L10:L24" si="13">IF(ISERROR(J10-K10),"n/a",J10-K10)</f>
        <v>-216</v>
      </c>
      <c r="M10" s="64">
        <f t="shared" ref="M10:M25" si="14">IF(ISERROR(L10/K10),"n/a",(L10/K10))</f>
        <v>-0.16167664670658682</v>
      </c>
      <c r="N10" s="65">
        <f>N11+N18</f>
        <v>12</v>
      </c>
      <c r="O10" s="66">
        <f>O11+O18</f>
        <v>5</v>
      </c>
      <c r="P10" s="67">
        <f t="shared" ref="P10:P25" si="15">IF(ISERROR(N10-O10),"n/a",N10-O10)</f>
        <v>7</v>
      </c>
      <c r="Q10" s="271">
        <f t="shared" ref="Q10:Q25" si="16">IF(ISERROR(P10/O10),"n/a",(P10/O10))</f>
        <v>1.4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15181</v>
      </c>
      <c r="C11" s="54">
        <f>C12+C14+C16</f>
        <v>12927</v>
      </c>
      <c r="D11" s="55">
        <f t="shared" si="9"/>
        <v>2254</v>
      </c>
      <c r="E11" s="56">
        <f t="shared" si="10"/>
        <v>0.17436373481859674</v>
      </c>
      <c r="F11" s="57">
        <f>F12+F16+F14</f>
        <v>8094</v>
      </c>
      <c r="G11" s="58">
        <f>G12+G16+G14</f>
        <v>7209</v>
      </c>
      <c r="H11" s="59">
        <f t="shared" si="11"/>
        <v>885</v>
      </c>
      <c r="I11" s="60">
        <f t="shared" si="12"/>
        <v>0.1227632126508531</v>
      </c>
      <c r="J11" s="61">
        <f>J12+J16+J14</f>
        <v>961</v>
      </c>
      <c r="K11" s="62">
        <f>K12+K16+K14</f>
        <v>1117</v>
      </c>
      <c r="L11" s="63">
        <f t="shared" si="13"/>
        <v>-156</v>
      </c>
      <c r="M11" s="64">
        <f t="shared" si="14"/>
        <v>-0.13965980304386749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13170</v>
      </c>
      <c r="C12" s="94">
        <f>C13</f>
        <v>11130</v>
      </c>
      <c r="D12" s="95">
        <f t="shared" ref="D12:D15" si="19">IF(ISERROR(B12-C12),"n/a",B12-C12)</f>
        <v>2040</v>
      </c>
      <c r="E12" s="96">
        <f t="shared" ref="E12:E15" si="20">IF(ISERROR(D12/C12),"n/a",(D12/C12))</f>
        <v>0.18328840970350405</v>
      </c>
      <c r="F12" s="175">
        <f>F13</f>
        <v>6440</v>
      </c>
      <c r="G12" s="176">
        <f>G13</f>
        <v>5790</v>
      </c>
      <c r="H12" s="97">
        <f t="shared" ref="H12:H15" si="21">IF(ISERROR(F12-G12),"n/a",F12-G12)</f>
        <v>650</v>
      </c>
      <c r="I12" s="98">
        <f t="shared" ref="I12:I15" si="22">IF(ISERROR(H12/G12),"n/a",(H12/G12))</f>
        <v>0.11226252158894647</v>
      </c>
      <c r="J12" s="177">
        <f>J13</f>
        <v>789</v>
      </c>
      <c r="K12" s="178">
        <f>K13</f>
        <v>948</v>
      </c>
      <c r="L12" s="99">
        <f t="shared" ref="L12:L15" si="23">IF(ISERROR(J12-K12),"n/a",J12-K12)</f>
        <v>-159</v>
      </c>
      <c r="M12" s="100">
        <f t="shared" ref="M12:M15" si="24">IF(ISERROR(L12/K12),"n/a",(L12/K12))</f>
        <v>-0.16772151898734178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13170</v>
      </c>
      <c r="C13" s="291">
        <v>11130</v>
      </c>
      <c r="D13" s="106">
        <f t="shared" si="19"/>
        <v>2040</v>
      </c>
      <c r="E13" s="300">
        <f t="shared" si="20"/>
        <v>0.18328840970350405</v>
      </c>
      <c r="F13" s="292">
        <v>6440</v>
      </c>
      <c r="G13" s="293">
        <v>5790</v>
      </c>
      <c r="H13" s="110">
        <f t="shared" si="21"/>
        <v>650</v>
      </c>
      <c r="I13" s="111">
        <f t="shared" si="22"/>
        <v>0.11226252158894647</v>
      </c>
      <c r="J13" s="294">
        <v>789</v>
      </c>
      <c r="K13" s="295">
        <v>948</v>
      </c>
      <c r="L13" s="114">
        <f t="shared" si="23"/>
        <v>-159</v>
      </c>
      <c r="M13" s="115">
        <f t="shared" si="24"/>
        <v>-0.16772151898734178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1318</v>
      </c>
      <c r="C14" s="94">
        <f>C15</f>
        <v>1212</v>
      </c>
      <c r="D14" s="95">
        <f t="shared" si="19"/>
        <v>106</v>
      </c>
      <c r="E14" s="96">
        <f t="shared" si="20"/>
        <v>8.7458745874587462E-2</v>
      </c>
      <c r="F14" s="175">
        <f>F15</f>
        <v>1057</v>
      </c>
      <c r="G14" s="176">
        <f>G15</f>
        <v>948</v>
      </c>
      <c r="H14" s="97">
        <f t="shared" si="21"/>
        <v>109</v>
      </c>
      <c r="I14" s="98">
        <f t="shared" si="22"/>
        <v>0.1149789029535865</v>
      </c>
      <c r="J14" s="177">
        <f>J15</f>
        <v>127</v>
      </c>
      <c r="K14" s="178">
        <f>K15</f>
        <v>134</v>
      </c>
      <c r="L14" s="99">
        <f t="shared" si="23"/>
        <v>-7</v>
      </c>
      <c r="M14" s="100">
        <f t="shared" si="24"/>
        <v>-5.2238805970149252E-2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1318</v>
      </c>
      <c r="C15" s="105">
        <v>1212</v>
      </c>
      <c r="D15" s="106">
        <f t="shared" si="19"/>
        <v>106</v>
      </c>
      <c r="E15" s="107">
        <f t="shared" si="20"/>
        <v>8.7458745874587462E-2</v>
      </c>
      <c r="F15" s="108">
        <v>1057</v>
      </c>
      <c r="G15" s="109">
        <v>948</v>
      </c>
      <c r="H15" s="110">
        <f t="shared" si="21"/>
        <v>109</v>
      </c>
      <c r="I15" s="111">
        <f t="shared" si="22"/>
        <v>0.1149789029535865</v>
      </c>
      <c r="J15" s="112">
        <v>127</v>
      </c>
      <c r="K15" s="113">
        <v>134</v>
      </c>
      <c r="L15" s="114">
        <f t="shared" si="23"/>
        <v>-7</v>
      </c>
      <c r="M15" s="115">
        <f t="shared" si="24"/>
        <v>-5.2238805970149252E-2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693</v>
      </c>
      <c r="C16" s="94">
        <f>C17</f>
        <v>585</v>
      </c>
      <c r="D16" s="95">
        <f t="shared" si="9"/>
        <v>108</v>
      </c>
      <c r="E16" s="96">
        <f t="shared" si="10"/>
        <v>0.18461538461538463</v>
      </c>
      <c r="F16" s="175">
        <f>F17</f>
        <v>597</v>
      </c>
      <c r="G16" s="176">
        <f>G17</f>
        <v>471</v>
      </c>
      <c r="H16" s="97">
        <f t="shared" si="11"/>
        <v>126</v>
      </c>
      <c r="I16" s="98">
        <f t="shared" si="12"/>
        <v>0.26751592356687898</v>
      </c>
      <c r="J16" s="177">
        <f>J17</f>
        <v>45</v>
      </c>
      <c r="K16" s="178">
        <f>K17</f>
        <v>35</v>
      </c>
      <c r="L16" s="99">
        <f t="shared" si="13"/>
        <v>10</v>
      </c>
      <c r="M16" s="100">
        <f t="shared" si="14"/>
        <v>0.2857142857142857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693</v>
      </c>
      <c r="C17" s="105">
        <v>585</v>
      </c>
      <c r="D17" s="106">
        <f t="shared" si="9"/>
        <v>108</v>
      </c>
      <c r="E17" s="107">
        <f t="shared" si="10"/>
        <v>0.18461538461538463</v>
      </c>
      <c r="F17" s="108">
        <v>597</v>
      </c>
      <c r="G17" s="109">
        <v>471</v>
      </c>
      <c r="H17" s="110">
        <f t="shared" si="11"/>
        <v>126</v>
      </c>
      <c r="I17" s="111">
        <f t="shared" si="12"/>
        <v>0.26751592356687898</v>
      </c>
      <c r="J17" s="112">
        <v>45</v>
      </c>
      <c r="K17" s="113">
        <v>35</v>
      </c>
      <c r="L17" s="114">
        <f t="shared" si="13"/>
        <v>10</v>
      </c>
      <c r="M17" s="115">
        <f t="shared" si="14"/>
        <v>0.2857142857142857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2910</v>
      </c>
      <c r="C18" s="54">
        <f>C19+C22+C24</f>
        <v>2778</v>
      </c>
      <c r="D18" s="55">
        <f t="shared" si="9"/>
        <v>132</v>
      </c>
      <c r="E18" s="56">
        <f t="shared" si="10"/>
        <v>4.7516198704103674E-2</v>
      </c>
      <c r="F18" s="57">
        <f>F19+F24+F22</f>
        <v>869</v>
      </c>
      <c r="G18" s="58">
        <f>G19+G24+G22</f>
        <v>1106</v>
      </c>
      <c r="H18" s="59">
        <f t="shared" si="11"/>
        <v>-237</v>
      </c>
      <c r="I18" s="60">
        <f t="shared" si="12"/>
        <v>-0.21428571428571427</v>
      </c>
      <c r="J18" s="61">
        <f>J19+J24+J22</f>
        <v>159</v>
      </c>
      <c r="K18" s="62">
        <f>K19+K24+K22</f>
        <v>219</v>
      </c>
      <c r="L18" s="63">
        <f t="shared" si="13"/>
        <v>-60</v>
      </c>
      <c r="M18" s="64">
        <f t="shared" si="14"/>
        <v>-0.27397260273972601</v>
      </c>
      <c r="N18" s="65">
        <f>N19+N24+N22</f>
        <v>12</v>
      </c>
      <c r="O18" s="66">
        <f>O19+O24+O22</f>
        <v>5</v>
      </c>
      <c r="P18" s="67">
        <f t="shared" si="15"/>
        <v>7</v>
      </c>
      <c r="Q18" s="271">
        <f t="shared" si="16"/>
        <v>1.4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2645</v>
      </c>
      <c r="C19" s="238">
        <f>SUM(C20:C21)</f>
        <v>2495</v>
      </c>
      <c r="D19" s="227">
        <f t="shared" si="9"/>
        <v>150</v>
      </c>
      <c r="E19" s="228">
        <f t="shared" si="10"/>
        <v>6.0120240480961921E-2</v>
      </c>
      <c r="F19" s="239">
        <f>SUM(F20:F21)</f>
        <v>783</v>
      </c>
      <c r="G19" s="240">
        <f>SUM(G20:G21)</f>
        <v>978</v>
      </c>
      <c r="H19" s="241">
        <f t="shared" si="11"/>
        <v>-195</v>
      </c>
      <c r="I19" s="242">
        <f t="shared" si="12"/>
        <v>-0.19938650306748465</v>
      </c>
      <c r="J19" s="243">
        <f>SUM(J20:J21)</f>
        <v>140</v>
      </c>
      <c r="K19" s="244">
        <f>SUM(K20:K21)</f>
        <v>200</v>
      </c>
      <c r="L19" s="245">
        <f t="shared" si="13"/>
        <v>-60</v>
      </c>
      <c r="M19" s="246">
        <f t="shared" si="14"/>
        <v>-0.3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2413</v>
      </c>
      <c r="D20" s="183">
        <f t="shared" si="9"/>
        <v>193</v>
      </c>
      <c r="E20" s="247">
        <f t="shared" si="10"/>
        <v>7.9983423124740993E-2</v>
      </c>
      <c r="F20" s="108">
        <v>771</v>
      </c>
      <c r="G20" s="109">
        <v>960</v>
      </c>
      <c r="H20" s="110">
        <f>IF(ISERROR(F20-G20),"n/a",F20-G20)</f>
        <v>-189</v>
      </c>
      <c r="I20" s="111">
        <f>IF(ISERROR(H20/G20),"n/a",(H20/G20))</f>
        <v>-0.19687499999999999</v>
      </c>
      <c r="J20" s="112">
        <v>136</v>
      </c>
      <c r="K20" s="113">
        <v>194</v>
      </c>
      <c r="L20" s="114">
        <f>IF(ISERROR(J20-K20),"n/a",J20-K20)</f>
        <v>-58</v>
      </c>
      <c r="M20" s="115">
        <f>IF(ISERROR(L20/K20),"n/a",(L20/K20))</f>
        <v>-0.29896907216494845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39</v>
      </c>
      <c r="C21" s="105">
        <v>82</v>
      </c>
      <c r="D21" s="209">
        <f t="shared" si="9"/>
        <v>-43</v>
      </c>
      <c r="E21" s="210">
        <f t="shared" si="10"/>
        <v>-0.52439024390243905</v>
      </c>
      <c r="F21" s="108">
        <v>12</v>
      </c>
      <c r="G21" s="109">
        <v>18</v>
      </c>
      <c r="H21" s="110">
        <f>IF(ISERROR(F21-G21),"n/a",F21-G21)</f>
        <v>-6</v>
      </c>
      <c r="I21" s="111">
        <f>IF(ISERROR(H21/G21),"n/a",(H21/G21))</f>
        <v>-0.33333333333333331</v>
      </c>
      <c r="J21" s="112">
        <v>4</v>
      </c>
      <c r="K21" s="113">
        <v>6</v>
      </c>
      <c r="L21" s="114">
        <f>IF(ISERROR(J21-K21),"n/a",J21-K21)</f>
        <v>-2</v>
      </c>
      <c r="M21" s="115">
        <f>IF(ISERROR(L21/K21),"n/a",(L21/K21))</f>
        <v>-0.33333333333333331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211</v>
      </c>
      <c r="C22" s="94">
        <f>C23</f>
        <v>229</v>
      </c>
      <c r="D22" s="95">
        <f>IF(ISERROR(B22-C22),"n/a",B22-C22)</f>
        <v>-18</v>
      </c>
      <c r="E22" s="96">
        <f>IF(ISERROR(D22/C22),"n/a",(D22/C22))</f>
        <v>-7.8602620087336247E-2</v>
      </c>
      <c r="F22" s="175">
        <f>F23</f>
        <v>78</v>
      </c>
      <c r="G22" s="176">
        <f>G23</f>
        <v>118</v>
      </c>
      <c r="H22" s="97">
        <f>IF(ISERROR(F22-G22),"n/a",F22-G22)</f>
        <v>-40</v>
      </c>
      <c r="I22" s="98">
        <f>IF(ISERROR(H22/G22),"n/a",(H22/G22))</f>
        <v>-0.33898305084745761</v>
      </c>
      <c r="J22" s="177">
        <f>J23</f>
        <v>17</v>
      </c>
      <c r="K22" s="178">
        <f>K23</f>
        <v>18</v>
      </c>
      <c r="L22" s="99">
        <f>IF(ISERROR(J22-K22),"n/a",J22-K22)</f>
        <v>-1</v>
      </c>
      <c r="M22" s="100">
        <f>IF(ISERROR(L22/K22),"n/a",(L22/K22))</f>
        <v>-5.5555555555555552E-2</v>
      </c>
      <c r="N22" s="179">
        <f>N23</f>
        <v>12</v>
      </c>
      <c r="O22" s="180">
        <f>O23</f>
        <v>5</v>
      </c>
      <c r="P22" s="101">
        <f>IF(ISERROR(N22-O22),"n/a",N22-O22)</f>
        <v>7</v>
      </c>
      <c r="Q22" s="273">
        <f>IF(ISERROR(P22/O22),"n/a",(P22/O22))</f>
        <v>1.4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211</v>
      </c>
      <c r="C23" s="105">
        <v>229</v>
      </c>
      <c r="D23" s="95">
        <f>IF(ISERROR(B23-C23),"n/a",B23-C23)</f>
        <v>-18</v>
      </c>
      <c r="E23" s="107">
        <f>IF(ISERROR(D23/C23),"n/a",(D23/C23))</f>
        <v>-7.8602620087336247E-2</v>
      </c>
      <c r="F23" s="108">
        <v>78</v>
      </c>
      <c r="G23" s="109">
        <v>118</v>
      </c>
      <c r="H23" s="110">
        <f>IF(ISERROR(F23-G23),"n/a",F23-G23)</f>
        <v>-40</v>
      </c>
      <c r="I23" s="111">
        <f>IF(ISERROR(H23/G23),"n/a",(H23/G23))</f>
        <v>-0.33898305084745761</v>
      </c>
      <c r="J23" s="112">
        <v>17</v>
      </c>
      <c r="K23" s="113">
        <v>18</v>
      </c>
      <c r="L23" s="114">
        <f>IF(ISERROR(J23-K23),"n/a",J23-K23)</f>
        <v>-1</v>
      </c>
      <c r="M23" s="115">
        <f>IF(ISERROR(L23/K23),"n/a",(L23/K23))</f>
        <v>-5.5555555555555552E-2</v>
      </c>
      <c r="N23" s="129">
        <v>12</v>
      </c>
      <c r="O23" s="130">
        <v>5</v>
      </c>
      <c r="P23" s="131">
        <f>IF(ISERROR(N23-O23),"n/a",N23-O23)</f>
        <v>7</v>
      </c>
      <c r="Q23" s="274">
        <f>IF(ISERROR(P23/O23),"n/a",(P23/O23))</f>
        <v>1.4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54</v>
      </c>
      <c r="C24" s="94">
        <f>C25</f>
        <v>54</v>
      </c>
      <c r="D24" s="209">
        <f t="shared" si="9"/>
        <v>0</v>
      </c>
      <c r="E24" s="96">
        <f t="shared" si="10"/>
        <v>0</v>
      </c>
      <c r="F24" s="175">
        <f>F25</f>
        <v>8</v>
      </c>
      <c r="G24" s="176">
        <f>G25</f>
        <v>10</v>
      </c>
      <c r="H24" s="97">
        <f t="shared" si="11"/>
        <v>-2</v>
      </c>
      <c r="I24" s="98">
        <f t="shared" si="12"/>
        <v>-0.2</v>
      </c>
      <c r="J24" s="177">
        <f>J25</f>
        <v>2</v>
      </c>
      <c r="K24" s="178">
        <f>K25</f>
        <v>1</v>
      </c>
      <c r="L24" s="99">
        <f t="shared" si="13"/>
        <v>1</v>
      </c>
      <c r="M24" s="100">
        <f t="shared" si="14"/>
        <v>1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54</v>
      </c>
      <c r="C25" s="105">
        <v>54</v>
      </c>
      <c r="D25" s="106">
        <f t="shared" si="9"/>
        <v>0</v>
      </c>
      <c r="E25" s="107">
        <f t="shared" si="10"/>
        <v>0</v>
      </c>
      <c r="F25" s="108">
        <v>8</v>
      </c>
      <c r="G25" s="109">
        <v>10</v>
      </c>
      <c r="H25" s="110">
        <v>0</v>
      </c>
      <c r="I25" s="111">
        <f t="shared" si="12"/>
        <v>0</v>
      </c>
      <c r="J25" s="112">
        <v>2</v>
      </c>
      <c r="K25" s="113">
        <v>1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33495</v>
      </c>
      <c r="C26" s="54">
        <f>C27+C34</f>
        <v>31666</v>
      </c>
      <c r="D26" s="55">
        <f t="shared" ref="D26:D33" si="33">IF(ISERROR(B26-C26),"n/a",B26-C26)</f>
        <v>1829</v>
      </c>
      <c r="E26" s="56">
        <f t="shared" ref="E26:E33" si="34">IF(ISERROR(D26/C26),"n/a",(D26/C26))</f>
        <v>5.7759110718120378E-2</v>
      </c>
      <c r="F26" s="57">
        <f>F27+F34</f>
        <v>26460</v>
      </c>
      <c r="G26" s="58">
        <f>G27+G34</f>
        <v>22341</v>
      </c>
      <c r="H26" s="59">
        <f t="shared" ref="H26:H33" si="35">IF(ISERROR(F26-G26),"n/a",F26-G26)</f>
        <v>4119</v>
      </c>
      <c r="I26" s="60">
        <f t="shared" ref="I26:I33" si="36">IF(ISERROR(H26/G26),"n/a",(H26/G26))</f>
        <v>0.18436954478313414</v>
      </c>
      <c r="J26" s="61">
        <f>J27+J34</f>
        <v>4086</v>
      </c>
      <c r="K26" s="62">
        <f>K27+K34</f>
        <v>3907</v>
      </c>
      <c r="L26" s="63">
        <f t="shared" ref="L26:L33" si="37">IF(ISERROR(J26-K26),"n/a",J26-K26)</f>
        <v>179</v>
      </c>
      <c r="M26" s="64">
        <f t="shared" ref="M26:M33" si="38">IF(ISERROR(L26/K26),"n/a",(L26/K26))</f>
        <v>4.5815203480931661E-2</v>
      </c>
      <c r="N26" s="65">
        <f>N27+N34</f>
        <v>4</v>
      </c>
      <c r="O26" s="66">
        <f>O27+O34</f>
        <v>6</v>
      </c>
      <c r="P26" s="67">
        <f t="shared" ref="P26:P33" si="39">IF(ISERROR(N26-O26),"n/a",N26-O26)</f>
        <v>-2</v>
      </c>
      <c r="Q26" s="271">
        <f t="shared" ref="Q26:Q33" si="40">IF(ISERROR(P26/O26),"n/a",(P26/O26))</f>
        <v>-0.33333333333333331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28298</v>
      </c>
      <c r="C27" s="54">
        <f>C28+C32+C30</f>
        <v>26038</v>
      </c>
      <c r="D27" s="55">
        <f t="shared" si="33"/>
        <v>2260</v>
      </c>
      <c r="E27" s="56">
        <f t="shared" si="34"/>
        <v>8.6796220907903829E-2</v>
      </c>
      <c r="F27" s="57">
        <f>F28+F32+F30</f>
        <v>22760</v>
      </c>
      <c r="G27" s="58">
        <f>G28+G32+G30</f>
        <v>18010</v>
      </c>
      <c r="H27" s="59">
        <f t="shared" si="35"/>
        <v>4750</v>
      </c>
      <c r="I27" s="60">
        <f t="shared" si="36"/>
        <v>0.26374236535258189</v>
      </c>
      <c r="J27" s="61">
        <f>J28+J32+J30</f>
        <v>3388</v>
      </c>
      <c r="K27" s="62">
        <f>K28+K32+K30</f>
        <v>3074</v>
      </c>
      <c r="L27" s="63">
        <f t="shared" si="37"/>
        <v>314</v>
      </c>
      <c r="M27" s="64">
        <f t="shared" si="38"/>
        <v>0.10214703968770332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23776</v>
      </c>
      <c r="C28" s="94">
        <f>C29</f>
        <v>21597</v>
      </c>
      <c r="D28" s="95">
        <f t="shared" ref="D28" si="43">IF(ISERROR(B28-C28),"n/a",B28-C28)</f>
        <v>2179</v>
      </c>
      <c r="E28" s="96">
        <f t="shared" ref="E28" si="44">IF(ISERROR(D28/C28),"n/a",(D28/C28))</f>
        <v>0.10089364263555123</v>
      </c>
      <c r="F28" s="175">
        <f>F29</f>
        <v>19138</v>
      </c>
      <c r="G28" s="176">
        <f>G29</f>
        <v>14449</v>
      </c>
      <c r="H28" s="97">
        <f t="shared" ref="H28" si="45">IF(ISERROR(F28-G28),"n/a",F28-G28)</f>
        <v>4689</v>
      </c>
      <c r="I28" s="98">
        <f t="shared" ref="I28" si="46">IF(ISERROR(H28/G28),"n/a",(H28/G28))</f>
        <v>0.3245207280780677</v>
      </c>
      <c r="J28" s="177">
        <f>J29</f>
        <v>3122</v>
      </c>
      <c r="K28" s="178">
        <f>K29</f>
        <v>2736</v>
      </c>
      <c r="L28" s="99">
        <f t="shared" ref="L28" si="47">IF(ISERROR(J28-K28),"n/a",J28-K28)</f>
        <v>386</v>
      </c>
      <c r="M28" s="100">
        <f t="shared" ref="M28" si="48">IF(ISERROR(L28/K28),"n/a",(L28/K28))</f>
        <v>0.14108187134502925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23776</v>
      </c>
      <c r="C29" s="249">
        <v>21597</v>
      </c>
      <c r="D29" s="250">
        <f t="shared" ref="D29" si="53">IF(ISERROR(B29-C29),"n/a",B29-C29)</f>
        <v>2179</v>
      </c>
      <c r="E29" s="251">
        <f t="shared" ref="E29" si="54">IF(ISERROR(D29/C29),"n/a",(D29/C29))</f>
        <v>0.10089364263555123</v>
      </c>
      <c r="F29" s="252">
        <v>19138</v>
      </c>
      <c r="G29" s="253">
        <v>14449</v>
      </c>
      <c r="H29" s="254">
        <f t="shared" ref="H29" si="55">IF(ISERROR(F29-G29),"n/a",F29-G29)</f>
        <v>4689</v>
      </c>
      <c r="I29" s="255">
        <f t="shared" ref="I29" si="56">IF(ISERROR(H29/G29),"n/a",(H29/G29))</f>
        <v>0.3245207280780677</v>
      </c>
      <c r="J29" s="256">
        <v>3122</v>
      </c>
      <c r="K29" s="257">
        <v>2736</v>
      </c>
      <c r="L29" s="258">
        <f t="shared" ref="L29" si="57">IF(ISERROR(J29-K29),"n/a",J29-K29)</f>
        <v>386</v>
      </c>
      <c r="M29" s="259">
        <f t="shared" ref="M29" si="58">IF(ISERROR(L29/K29),"n/a",(L29/K29))</f>
        <v>0.14108187134502925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3220</v>
      </c>
      <c r="C30" s="94">
        <f>C31</f>
        <v>3174</v>
      </c>
      <c r="D30" s="95">
        <f t="shared" si="33"/>
        <v>46</v>
      </c>
      <c r="E30" s="96">
        <f t="shared" si="34"/>
        <v>1.4492753623188406E-2</v>
      </c>
      <c r="F30" s="175">
        <f>F31</f>
        <v>2515</v>
      </c>
      <c r="G30" s="176">
        <f>G31</f>
        <v>2478</v>
      </c>
      <c r="H30" s="97">
        <f t="shared" si="35"/>
        <v>37</v>
      </c>
      <c r="I30" s="98">
        <f t="shared" si="36"/>
        <v>1.493139628732849E-2</v>
      </c>
      <c r="J30" s="177">
        <f>J31</f>
        <v>209</v>
      </c>
      <c r="K30" s="178">
        <f>K31</f>
        <v>255</v>
      </c>
      <c r="L30" s="99">
        <f t="shared" si="37"/>
        <v>-46</v>
      </c>
      <c r="M30" s="100">
        <f t="shared" si="38"/>
        <v>-0.1803921568627451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3220</v>
      </c>
      <c r="C31" s="105">
        <v>3174</v>
      </c>
      <c r="D31" s="106">
        <f t="shared" si="33"/>
        <v>46</v>
      </c>
      <c r="E31" s="107">
        <f t="shared" si="34"/>
        <v>1.4492753623188406E-2</v>
      </c>
      <c r="F31" s="108">
        <v>2515</v>
      </c>
      <c r="G31" s="109">
        <v>2478</v>
      </c>
      <c r="H31" s="110">
        <f t="shared" si="35"/>
        <v>37</v>
      </c>
      <c r="I31" s="111">
        <f t="shared" si="36"/>
        <v>1.493139628732849E-2</v>
      </c>
      <c r="J31" s="112">
        <v>209</v>
      </c>
      <c r="K31" s="113">
        <v>255</v>
      </c>
      <c r="L31" s="114">
        <f t="shared" si="37"/>
        <v>-46</v>
      </c>
      <c r="M31" s="115">
        <f t="shared" si="38"/>
        <v>-0.1803921568627451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1302</v>
      </c>
      <c r="C32" s="94">
        <f>C33</f>
        <v>1267</v>
      </c>
      <c r="D32" s="95">
        <f t="shared" si="33"/>
        <v>35</v>
      </c>
      <c r="E32" s="96">
        <f t="shared" si="34"/>
        <v>2.7624309392265192E-2</v>
      </c>
      <c r="F32" s="175">
        <f>F33</f>
        <v>1107</v>
      </c>
      <c r="G32" s="176">
        <f>G33</f>
        <v>1083</v>
      </c>
      <c r="H32" s="97">
        <f t="shared" si="35"/>
        <v>24</v>
      </c>
      <c r="I32" s="98">
        <f t="shared" si="36"/>
        <v>2.2160664819944598E-2</v>
      </c>
      <c r="J32" s="177">
        <f>J33</f>
        <v>57</v>
      </c>
      <c r="K32" s="178">
        <f>K33</f>
        <v>83</v>
      </c>
      <c r="L32" s="99">
        <f t="shared" si="37"/>
        <v>-26</v>
      </c>
      <c r="M32" s="100">
        <f t="shared" si="38"/>
        <v>-0.31325301204819278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1302</v>
      </c>
      <c r="C33" s="105">
        <v>1267</v>
      </c>
      <c r="D33" s="106">
        <f t="shared" si="33"/>
        <v>35</v>
      </c>
      <c r="E33" s="107">
        <f t="shared" si="34"/>
        <v>2.7624309392265192E-2</v>
      </c>
      <c r="F33" s="108">
        <v>1107</v>
      </c>
      <c r="G33" s="109">
        <v>1083</v>
      </c>
      <c r="H33" s="110">
        <f t="shared" si="35"/>
        <v>24</v>
      </c>
      <c r="I33" s="111">
        <f t="shared" si="36"/>
        <v>2.2160664819944598E-2</v>
      </c>
      <c r="J33" s="112">
        <v>57</v>
      </c>
      <c r="K33" s="113">
        <v>83</v>
      </c>
      <c r="L33" s="114">
        <f t="shared" si="37"/>
        <v>-26</v>
      </c>
      <c r="M33" s="115">
        <f t="shared" si="38"/>
        <v>-0.31325301204819278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5197</v>
      </c>
      <c r="C34" s="54">
        <f>C35+C40+C38</f>
        <v>5628</v>
      </c>
      <c r="D34" s="55">
        <f t="shared" ref="D34" si="63">IF(ISERROR(B34-C34),"n/a",B34-C34)</f>
        <v>-431</v>
      </c>
      <c r="E34" s="56">
        <f t="shared" ref="E34" si="64">IF(ISERROR(D34/C34),"n/a",(D34/C34))</f>
        <v>-7.6581378820184787E-2</v>
      </c>
      <c r="F34" s="57">
        <f>F35+F40+F38</f>
        <v>3700</v>
      </c>
      <c r="G34" s="58">
        <f>G35+G40+G38</f>
        <v>4331</v>
      </c>
      <c r="H34" s="59">
        <f t="shared" ref="H34" si="65">IF(ISERROR(F34-G34),"n/a",F34-G34)</f>
        <v>-631</v>
      </c>
      <c r="I34" s="60">
        <f t="shared" ref="I34" si="66">IF(ISERROR(H34/G34),"n/a",(H34/G34))</f>
        <v>-0.14569383514199954</v>
      </c>
      <c r="J34" s="61">
        <f>J35+J40+J38</f>
        <v>698</v>
      </c>
      <c r="K34" s="62">
        <f>K35+K40+K38</f>
        <v>833</v>
      </c>
      <c r="L34" s="63">
        <f t="shared" ref="L34" si="67">IF(ISERROR(J34-K34),"n/a",J34-K34)</f>
        <v>-135</v>
      </c>
      <c r="M34" s="64">
        <f t="shared" ref="M34" si="68">IF(ISERROR(L34/K34),"n/a",(L34/K34))</f>
        <v>-0.16206482593037214</v>
      </c>
      <c r="N34" s="65">
        <f>N35+N40+N38</f>
        <v>4</v>
      </c>
      <c r="O34" s="66">
        <f>O35+O40+O38</f>
        <v>6</v>
      </c>
      <c r="P34" s="67">
        <f t="shared" ref="P34" si="69">IF(ISERROR(N34-O34),"n/a",N34-O34)</f>
        <v>-2</v>
      </c>
      <c r="Q34" s="271">
        <f t="shared" ref="Q34" si="70">IF(ISERROR(P34/O34),"n/a",(P34/O34))</f>
        <v>-0.33333333333333331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4674</v>
      </c>
      <c r="C35" s="226">
        <f>SUM(C36:C37)</f>
        <v>4954</v>
      </c>
      <c r="D35" s="227">
        <f t="shared" ref="D35:D41" si="73">IF(ISERROR(B35-C35),"n/a",B35-C35)</f>
        <v>-280</v>
      </c>
      <c r="E35" s="228">
        <f t="shared" ref="E35:E41" si="74">IF(ISERROR(D35/C35),"n/a",(D35/C35))</f>
        <v>-5.6519983851433184E-2</v>
      </c>
      <c r="F35" s="229">
        <f>SUM(F36:F37)</f>
        <v>3299</v>
      </c>
      <c r="G35" s="230">
        <f>SUM(G36:G37)</f>
        <v>3775</v>
      </c>
      <c r="H35" s="231">
        <f t="shared" ref="H35:H41" si="75">IF(ISERROR(F35-G35),"n/a",F35-G35)</f>
        <v>-476</v>
      </c>
      <c r="I35" s="232">
        <f t="shared" ref="I35:I41" si="76">IF(ISERROR(H35/G35),"n/a",(H35/G35))</f>
        <v>-0.12609271523178808</v>
      </c>
      <c r="J35" s="233">
        <f>SUM(J36:J37)</f>
        <v>638</v>
      </c>
      <c r="K35" s="234">
        <f>SUM(K36:K37)</f>
        <v>718</v>
      </c>
      <c r="L35" s="235">
        <f t="shared" ref="L35:L40" si="77">IF(ISERROR(J35-K35),"n/a",J35-K35)</f>
        <v>-80</v>
      </c>
      <c r="M35" s="236">
        <f t="shared" ref="M35:M41" si="78">IF(ISERROR(L35/K35),"n/a",(L35/K35))</f>
        <v>-0.11142061281337047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4647</v>
      </c>
      <c r="C36" s="249">
        <v>4899</v>
      </c>
      <c r="D36" s="183">
        <f t="shared" si="73"/>
        <v>-252</v>
      </c>
      <c r="E36" s="247">
        <f t="shared" si="74"/>
        <v>-5.1439069197795471E-2</v>
      </c>
      <c r="F36" s="252">
        <v>3281</v>
      </c>
      <c r="G36" s="253">
        <v>3741</v>
      </c>
      <c r="H36" s="254">
        <f>IF(ISERROR(F36-G36),"n/a",F36-G36)</f>
        <v>-460</v>
      </c>
      <c r="I36" s="255">
        <f>IF(ISERROR(H36/G36),"n/a",(H36/G36))</f>
        <v>-0.12296177492649024</v>
      </c>
      <c r="J36" s="256">
        <v>635</v>
      </c>
      <c r="K36" s="257">
        <v>709</v>
      </c>
      <c r="L36" s="258">
        <f>IF(ISERROR(J36-K36),"n/a",J36-K36)</f>
        <v>-74</v>
      </c>
      <c r="M36" s="259">
        <f>IF(ISERROR(L36/K36),"n/a",(L36/K36))</f>
        <v>-0.10437235543018336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27</v>
      </c>
      <c r="C37" s="105">
        <v>55</v>
      </c>
      <c r="D37" s="80">
        <f t="shared" si="73"/>
        <v>-28</v>
      </c>
      <c r="E37" s="81">
        <f t="shared" si="74"/>
        <v>-0.50909090909090904</v>
      </c>
      <c r="F37" s="108">
        <v>18</v>
      </c>
      <c r="G37" s="109">
        <v>34</v>
      </c>
      <c r="H37" s="110">
        <f>IF(ISERROR(F37-G37),"n/a",F37-G37)</f>
        <v>-16</v>
      </c>
      <c r="I37" s="111">
        <f>IF(ISERROR(H37/G37),"n/a",(H37/G37))</f>
        <v>-0.47058823529411764</v>
      </c>
      <c r="J37" s="112">
        <v>3</v>
      </c>
      <c r="K37" s="113">
        <v>9</v>
      </c>
      <c r="L37" s="114">
        <f>IF(ISERROR(J37-K37),"n/a",J37-K37)</f>
        <v>-6</v>
      </c>
      <c r="M37" s="115">
        <f>IF(ISERROR(L37/K37),"n/a",(L37/K37))</f>
        <v>-0.66666666666666663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408</v>
      </c>
      <c r="C38" s="94">
        <f>C39</f>
        <v>568</v>
      </c>
      <c r="D38" s="95">
        <f>IF(ISERROR(B38-C38),"n/a",B38-C38)</f>
        <v>-160</v>
      </c>
      <c r="E38" s="96">
        <f>IF(ISERROR(D38/C38),"n/a",(D38/C38))</f>
        <v>-0.28169014084507044</v>
      </c>
      <c r="F38" s="175">
        <f>F39</f>
        <v>344</v>
      </c>
      <c r="G38" s="176">
        <f>G39</f>
        <v>505</v>
      </c>
      <c r="H38" s="97">
        <f>IF(ISERROR(F38-G38),"n/a",F38-G38)</f>
        <v>-161</v>
      </c>
      <c r="I38" s="98">
        <f>IF(ISERROR(H38/G38),"n/a",(H38/G38))</f>
        <v>-0.31881188118811882</v>
      </c>
      <c r="J38" s="177">
        <f>J39</f>
        <v>52</v>
      </c>
      <c r="K38" s="178">
        <f>K39</f>
        <v>105</v>
      </c>
      <c r="L38" s="99">
        <f>IF(ISERROR(J38-K38),"n/a",J38-K38)</f>
        <v>-53</v>
      </c>
      <c r="M38" s="100">
        <f>IF(ISERROR(L38/K38),"n/a",(L38/K38))</f>
        <v>-0.50476190476190474</v>
      </c>
      <c r="N38" s="179">
        <f>N39</f>
        <v>4</v>
      </c>
      <c r="O38" s="180">
        <f>O39</f>
        <v>6</v>
      </c>
      <c r="P38" s="101">
        <f>IF(ISERROR(N38-O38),"n/a",N38-O38)</f>
        <v>-2</v>
      </c>
      <c r="Q38" s="273">
        <f>IF(ISERROR(P38/O38),"n/a",(P38/O38))</f>
        <v>-0.33333333333333331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408</v>
      </c>
      <c r="C39" s="105">
        <v>568</v>
      </c>
      <c r="D39" s="106">
        <f>IF(ISERROR(B39-C39),"n/a",B39-C39)</f>
        <v>-160</v>
      </c>
      <c r="E39" s="107">
        <f>IF(ISERROR(D39/C39),"n/a",(D39/C39))</f>
        <v>-0.28169014084507044</v>
      </c>
      <c r="F39" s="108">
        <v>344</v>
      </c>
      <c r="G39" s="109">
        <v>505</v>
      </c>
      <c r="H39" s="110">
        <f>IF(ISERROR(F39-G39),"n/a",F39-G39)</f>
        <v>-161</v>
      </c>
      <c r="I39" s="111">
        <f>IF(ISERROR(H39/G39),"n/a",(H39/G39))</f>
        <v>-0.31881188118811882</v>
      </c>
      <c r="J39" s="112">
        <v>52</v>
      </c>
      <c r="K39" s="113">
        <v>105</v>
      </c>
      <c r="L39" s="114">
        <f>IF(ISERROR(J39-K39),"n/a",J39-K39)</f>
        <v>-53</v>
      </c>
      <c r="M39" s="115">
        <f>IF(ISERROR(L39/K39),"n/a",(L39/K39))</f>
        <v>-0.50476190476190474</v>
      </c>
      <c r="N39" s="129">
        <v>4</v>
      </c>
      <c r="O39" s="130">
        <v>6</v>
      </c>
      <c r="P39" s="131">
        <f>IF(ISERROR(N39-O39),"n/a",N39-O39)</f>
        <v>-2</v>
      </c>
      <c r="Q39" s="274">
        <f>IF(ISERROR(P39/O39),"n/a",(P39/O39))</f>
        <v>-0.33333333333333331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115</v>
      </c>
      <c r="C40" s="94">
        <f>C41</f>
        <v>106</v>
      </c>
      <c r="D40" s="95">
        <f t="shared" si="73"/>
        <v>9</v>
      </c>
      <c r="E40" s="96">
        <f t="shared" si="74"/>
        <v>8.4905660377358486E-2</v>
      </c>
      <c r="F40" s="175">
        <f>F41</f>
        <v>57</v>
      </c>
      <c r="G40" s="176">
        <f>G41</f>
        <v>51</v>
      </c>
      <c r="H40" s="97">
        <f t="shared" si="75"/>
        <v>6</v>
      </c>
      <c r="I40" s="98">
        <f t="shared" si="76"/>
        <v>0.11764705882352941</v>
      </c>
      <c r="J40" s="177">
        <f>J41</f>
        <v>8</v>
      </c>
      <c r="K40" s="178">
        <f>K41</f>
        <v>10</v>
      </c>
      <c r="L40" s="99">
        <f t="shared" si="77"/>
        <v>-2</v>
      </c>
      <c r="M40" s="100">
        <f t="shared" si="78"/>
        <v>-0.2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115</v>
      </c>
      <c r="C41" s="105">
        <v>106</v>
      </c>
      <c r="D41" s="106">
        <f t="shared" si="73"/>
        <v>9</v>
      </c>
      <c r="E41" s="107">
        <f t="shared" si="74"/>
        <v>8.4905660377358486E-2</v>
      </c>
      <c r="F41" s="108">
        <v>57</v>
      </c>
      <c r="G41" s="109">
        <v>51</v>
      </c>
      <c r="H41" s="110">
        <f t="shared" si="75"/>
        <v>6</v>
      </c>
      <c r="I41" s="111">
        <f t="shared" si="76"/>
        <v>0.11764705882352941</v>
      </c>
      <c r="J41" s="112">
        <v>8</v>
      </c>
      <c r="K41" s="113">
        <v>10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18139</v>
      </c>
      <c r="C42" s="54">
        <f>C43+C50</f>
        <v>16561</v>
      </c>
      <c r="D42" s="55">
        <f t="shared" ref="D42:D57" si="87">IF(ISERROR(B42-C42),"n/a",B42-C42)</f>
        <v>1578</v>
      </c>
      <c r="E42" s="56">
        <f t="shared" ref="E42:E57" si="88">IF(ISERROR(D42/C42),"n/a",(D42/C42))</f>
        <v>9.528410120161826E-2</v>
      </c>
      <c r="F42" s="57">
        <f>F43+F50</f>
        <v>13921</v>
      </c>
      <c r="G42" s="58">
        <f>G43+G50</f>
        <v>12337</v>
      </c>
      <c r="H42" s="59">
        <f t="shared" ref="H42:H57" si="89">IF(ISERROR(F42-G42),"n/a",F42-G42)</f>
        <v>1584</v>
      </c>
      <c r="I42" s="60">
        <f t="shared" ref="I42:I57" si="90">IF(ISERROR(H42/G42),"n/a",(H42/G42))</f>
        <v>0.1283942611655994</v>
      </c>
      <c r="J42" s="61">
        <f>J43+J50</f>
        <v>2048</v>
      </c>
      <c r="K42" s="62">
        <f>K43+K50</f>
        <v>2264</v>
      </c>
      <c r="L42" s="63">
        <f t="shared" ref="L42:L56" si="91">IF(ISERROR(J42-K42),"n/a",J42-K42)</f>
        <v>-216</v>
      </c>
      <c r="M42" s="64">
        <f t="shared" ref="M42:M57" si="92">IF(ISERROR(L42/K42),"n/a",(L42/K42))</f>
        <v>-9.5406360424028266E-2</v>
      </c>
      <c r="N42" s="65">
        <f>N43+N50</f>
        <v>2</v>
      </c>
      <c r="O42" s="66">
        <f>O43+O50</f>
        <v>2</v>
      </c>
      <c r="P42" s="67">
        <f t="shared" ref="P42:P57" si="93">IF(ISERROR(N42-O42),"n/a",N42-O42)</f>
        <v>0</v>
      </c>
      <c r="Q42" s="271">
        <f t="shared" ref="Q42:Q57" si="94">IF(ISERROR(P42/O42),"n/a",(P42/O42))</f>
        <v>0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16165</v>
      </c>
      <c r="C43" s="54">
        <f>C44+C48+C46</f>
        <v>14306</v>
      </c>
      <c r="D43" s="55">
        <f t="shared" si="87"/>
        <v>1859</v>
      </c>
      <c r="E43" s="56">
        <f t="shared" si="88"/>
        <v>0.12994547742206067</v>
      </c>
      <c r="F43" s="57">
        <f>F44+F48+F46</f>
        <v>12815</v>
      </c>
      <c r="G43" s="58">
        <f>G44+G48+G46</f>
        <v>10962</v>
      </c>
      <c r="H43" s="59">
        <f t="shared" si="89"/>
        <v>1853</v>
      </c>
      <c r="I43" s="60">
        <f t="shared" si="90"/>
        <v>0.16903849662470352</v>
      </c>
      <c r="J43" s="61">
        <f>J44+J48+J46</f>
        <v>1788</v>
      </c>
      <c r="K43" s="62">
        <f>K44+K48+K46</f>
        <v>1961</v>
      </c>
      <c r="L43" s="63">
        <f t="shared" si="91"/>
        <v>-173</v>
      </c>
      <c r="M43" s="64">
        <f t="shared" si="92"/>
        <v>-8.8220295767465581E-2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14351</v>
      </c>
      <c r="C44" s="80">
        <f>C45</f>
        <v>12623</v>
      </c>
      <c r="D44" s="80">
        <f t="shared" si="87"/>
        <v>1728</v>
      </c>
      <c r="E44" s="81">
        <f t="shared" si="88"/>
        <v>0.13689297314426047</v>
      </c>
      <c r="F44" s="82">
        <f>F45</f>
        <v>11289</v>
      </c>
      <c r="G44" s="84">
        <f>G45</f>
        <v>9530</v>
      </c>
      <c r="H44" s="84">
        <f t="shared" si="89"/>
        <v>1759</v>
      </c>
      <c r="I44" s="85">
        <f t="shared" si="90"/>
        <v>0.18457502623294858</v>
      </c>
      <c r="J44" s="86">
        <f>J45</f>
        <v>1694</v>
      </c>
      <c r="K44" s="88">
        <f>K45</f>
        <v>1851</v>
      </c>
      <c r="L44" s="88">
        <f t="shared" si="91"/>
        <v>-157</v>
      </c>
      <c r="M44" s="89">
        <f t="shared" si="92"/>
        <v>-8.4819016747703938E-2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14351</v>
      </c>
      <c r="C45" s="249">
        <v>12623</v>
      </c>
      <c r="D45" s="183">
        <f t="shared" ref="D45" si="97">IF(ISERROR(B45-C45),"n/a",B45-C45)</f>
        <v>1728</v>
      </c>
      <c r="E45" s="247">
        <f t="shared" ref="E45" si="98">IF(ISERROR(D45/C45),"n/a",(D45/C45))</f>
        <v>0.13689297314426047</v>
      </c>
      <c r="F45" s="287">
        <v>11289</v>
      </c>
      <c r="G45" s="283">
        <v>9530</v>
      </c>
      <c r="H45" s="283">
        <f t="shared" ref="H45" si="99">IF(ISERROR(F45-G45),"n/a",F45-G45)</f>
        <v>1759</v>
      </c>
      <c r="I45" s="284">
        <f t="shared" ref="I45" si="100">IF(ISERROR(H45/G45),"n/a",(H45/G45))</f>
        <v>0.18457502623294858</v>
      </c>
      <c r="J45" s="256">
        <v>1694</v>
      </c>
      <c r="K45" s="285">
        <v>1851</v>
      </c>
      <c r="L45" s="285">
        <f t="shared" ref="L45" si="101">IF(ISERROR(J45-K45),"n/a",J45-K45)</f>
        <v>-157</v>
      </c>
      <c r="M45" s="286">
        <f t="shared" ref="M45" si="102">IF(ISERROR(L45/K45),"n/a",(L45/K45))</f>
        <v>-8.4819016747703938E-2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952</v>
      </c>
      <c r="G46" s="176">
        <f>G47</f>
        <v>870</v>
      </c>
      <c r="H46" s="97">
        <f>IF(ISERROR(F46-G46),"n/a",F46-G46)</f>
        <v>82</v>
      </c>
      <c r="I46" s="98">
        <f>IF(ISERROR(H46/G46),"n/a",(H46/G46))</f>
        <v>9.4252873563218389E-2</v>
      </c>
      <c r="J46" s="177">
        <f>J47</f>
        <v>64</v>
      </c>
      <c r="K46" s="178">
        <f>K47</f>
        <v>77</v>
      </c>
      <c r="L46" s="99">
        <f>IF(ISERROR(J46-K46),"n/a",J46-K46)</f>
        <v>-13</v>
      </c>
      <c r="M46" s="100">
        <f>IF(ISERROR(L46/K46),"n/a",(L46/K46))</f>
        <v>-0.16883116883116883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952</v>
      </c>
      <c r="G47" s="109">
        <v>870</v>
      </c>
      <c r="H47" s="110">
        <f>IF(ISERROR(F47-G47),"n/a",F47-G47)</f>
        <v>82</v>
      </c>
      <c r="I47" s="111">
        <f>IF(ISERROR(H47/G47),"n/a",(H47/G47))</f>
        <v>9.4252873563218389E-2</v>
      </c>
      <c r="J47" s="112">
        <v>64</v>
      </c>
      <c r="K47" s="113">
        <v>77</v>
      </c>
      <c r="L47" s="114">
        <f>IF(ISERROR(J47-K47),"n/a",J47-K47)</f>
        <v>-13</v>
      </c>
      <c r="M47" s="115">
        <f>IF(ISERROR(L47/K47),"n/a",(L47/K47))</f>
        <v>-0.16883116883116883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663</v>
      </c>
      <c r="C48" s="94">
        <f>C49</f>
        <v>633</v>
      </c>
      <c r="D48" s="95">
        <f t="shared" si="87"/>
        <v>30</v>
      </c>
      <c r="E48" s="96">
        <f t="shared" si="88"/>
        <v>4.7393364928909949E-2</v>
      </c>
      <c r="F48" s="175">
        <f>F49</f>
        <v>574</v>
      </c>
      <c r="G48" s="176">
        <f>G49</f>
        <v>562</v>
      </c>
      <c r="H48" s="97">
        <f t="shared" si="89"/>
        <v>12</v>
      </c>
      <c r="I48" s="98">
        <f t="shared" si="90"/>
        <v>2.1352313167259787E-2</v>
      </c>
      <c r="J48" s="177">
        <f>J49</f>
        <v>30</v>
      </c>
      <c r="K48" s="178">
        <f>K49</f>
        <v>33</v>
      </c>
      <c r="L48" s="99">
        <f t="shared" si="91"/>
        <v>-3</v>
      </c>
      <c r="M48" s="100">
        <f t="shared" si="92"/>
        <v>-9.0909090909090912E-2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663</v>
      </c>
      <c r="C49" s="105">
        <v>633</v>
      </c>
      <c r="D49" s="106">
        <f t="shared" si="87"/>
        <v>30</v>
      </c>
      <c r="E49" s="107">
        <f t="shared" si="88"/>
        <v>4.7393364928909949E-2</v>
      </c>
      <c r="F49" s="108">
        <v>574</v>
      </c>
      <c r="G49" s="109">
        <v>562</v>
      </c>
      <c r="H49" s="110">
        <f t="shared" si="89"/>
        <v>12</v>
      </c>
      <c r="I49" s="111">
        <f t="shared" si="90"/>
        <v>2.1352313167259787E-2</v>
      </c>
      <c r="J49" s="112">
        <v>30</v>
      </c>
      <c r="K49" s="113">
        <v>33</v>
      </c>
      <c r="L49" s="114">
        <f t="shared" si="91"/>
        <v>-3</v>
      </c>
      <c r="M49" s="115">
        <f t="shared" si="92"/>
        <v>-9.0909090909090912E-2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1974</v>
      </c>
      <c r="C50" s="54">
        <f>C51+C56+C54</f>
        <v>2255</v>
      </c>
      <c r="D50" s="55">
        <f t="shared" si="87"/>
        <v>-281</v>
      </c>
      <c r="E50" s="56">
        <f t="shared" si="88"/>
        <v>-0.1246119733924612</v>
      </c>
      <c r="F50" s="57">
        <f>F51+F56+F54</f>
        <v>1106</v>
      </c>
      <c r="G50" s="58">
        <f>G51+G56+G54</f>
        <v>1375</v>
      </c>
      <c r="H50" s="59">
        <f t="shared" si="89"/>
        <v>-269</v>
      </c>
      <c r="I50" s="60">
        <f t="shared" si="90"/>
        <v>-0.19563636363636364</v>
      </c>
      <c r="J50" s="61">
        <f>J51+J56+J54</f>
        <v>260</v>
      </c>
      <c r="K50" s="62">
        <f>K51+K56+K54</f>
        <v>303</v>
      </c>
      <c r="L50" s="63">
        <f t="shared" si="91"/>
        <v>-43</v>
      </c>
      <c r="M50" s="64">
        <f t="shared" si="92"/>
        <v>-0.14191419141914191</v>
      </c>
      <c r="N50" s="65">
        <f>N51+N56+N54</f>
        <v>2</v>
      </c>
      <c r="O50" s="66">
        <f>O51+O56+O54</f>
        <v>2</v>
      </c>
      <c r="P50" s="67">
        <f t="shared" si="93"/>
        <v>0</v>
      </c>
      <c r="Q50" s="271">
        <f t="shared" si="94"/>
        <v>0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1827</v>
      </c>
      <c r="C51" s="79">
        <f>SUM(C52:C53)</f>
        <v>2095</v>
      </c>
      <c r="D51" s="80">
        <f t="shared" si="87"/>
        <v>-268</v>
      </c>
      <c r="E51" s="81">
        <f t="shared" si="88"/>
        <v>-0.12792362768496421</v>
      </c>
      <c r="F51" s="82">
        <f>SUM(F52:F53)</f>
        <v>1047</v>
      </c>
      <c r="G51" s="83">
        <f>SUM(G52:G53)</f>
        <v>1308</v>
      </c>
      <c r="H51" s="84">
        <f t="shared" si="89"/>
        <v>-261</v>
      </c>
      <c r="I51" s="85">
        <f t="shared" si="90"/>
        <v>-0.19954128440366972</v>
      </c>
      <c r="J51" s="86">
        <f>SUM(J52:J53)</f>
        <v>250</v>
      </c>
      <c r="K51" s="87">
        <f>SUM(K52:K53)</f>
        <v>284</v>
      </c>
      <c r="L51" s="88">
        <f t="shared" si="91"/>
        <v>-34</v>
      </c>
      <c r="M51" s="89">
        <f t="shared" si="92"/>
        <v>-0.11971830985915492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1039</v>
      </c>
      <c r="G52" s="253">
        <v>1293</v>
      </c>
      <c r="H52" s="254">
        <f>IF(ISERROR(F52-G52),"n/a",F52-G52)</f>
        <v>-254</v>
      </c>
      <c r="I52" s="255">
        <f>IF(ISERROR(H52/G52),"n/a",(H52/G52))</f>
        <v>-0.19644238205723125</v>
      </c>
      <c r="J52" s="256">
        <v>247</v>
      </c>
      <c r="K52" s="257">
        <v>278</v>
      </c>
      <c r="L52" s="258">
        <f>IF(ISERROR(J52-K52),"n/a",J52-K52)</f>
        <v>-31</v>
      </c>
      <c r="M52" s="259">
        <f>IF(ISERROR(L52/K52),"n/a",(L52/K52))</f>
        <v>-0.11151079136690648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18</v>
      </c>
      <c r="C53" s="105">
        <v>38</v>
      </c>
      <c r="D53" s="106">
        <f>IF(ISERROR(B53-C53),"n/a",B53-C53)</f>
        <v>-20</v>
      </c>
      <c r="E53" s="107">
        <f>IF(ISERROR(D53/C53),"n/a",(D53/C53))</f>
        <v>-0.52631578947368418</v>
      </c>
      <c r="F53" s="108">
        <v>8</v>
      </c>
      <c r="G53" s="109">
        <v>15</v>
      </c>
      <c r="H53" s="110">
        <f>IF(ISERROR(F53-G53),"n/a",F53-G53)</f>
        <v>-7</v>
      </c>
      <c r="I53" s="111">
        <f>IF(ISERROR(H53/G53),"n/a",(H53/G53))</f>
        <v>-0.46666666666666667</v>
      </c>
      <c r="J53" s="112">
        <v>3</v>
      </c>
      <c r="K53" s="113">
        <v>6</v>
      </c>
      <c r="L53" s="114">
        <f>IF(ISERROR(J53-K53),"n/a",J53-K53)</f>
        <v>-3</v>
      </c>
      <c r="M53" s="115">
        <f>IF(ISERROR(L53/K53),"n/a",(L53/K53))</f>
        <v>-0.5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90</v>
      </c>
      <c r="C54" s="94">
        <f>C55</f>
        <v>121</v>
      </c>
      <c r="D54" s="95">
        <f>IF(ISERROR(B54-C54),"n/a",B54-C54)</f>
        <v>-31</v>
      </c>
      <c r="E54" s="96">
        <f>IF(ISERROR(D54/C54),"n/a",(D54/C54))</f>
        <v>-0.256198347107438</v>
      </c>
      <c r="F54" s="175">
        <f>F55</f>
        <v>51</v>
      </c>
      <c r="G54" s="176">
        <f>G55</f>
        <v>61</v>
      </c>
      <c r="H54" s="97">
        <f>IF(ISERROR(F54-G54),"n/a",F54-G54)</f>
        <v>-10</v>
      </c>
      <c r="I54" s="98">
        <f>IF(ISERROR(H54/G54),"n/a",(H54/G54))</f>
        <v>-0.16393442622950818</v>
      </c>
      <c r="J54" s="177">
        <f>J55</f>
        <v>9</v>
      </c>
      <c r="K54" s="178">
        <f>K55</f>
        <v>19</v>
      </c>
      <c r="L54" s="99">
        <f>IF(ISERROR(J54-K54),"n/a",J54-K54)</f>
        <v>-10</v>
      </c>
      <c r="M54" s="100">
        <f>IF(ISERROR(L54/K54),"n/a",(L54/K54))</f>
        <v>-0.52631578947368418</v>
      </c>
      <c r="N54" s="179">
        <f>N55</f>
        <v>2</v>
      </c>
      <c r="O54" s="180">
        <f>O55</f>
        <v>2</v>
      </c>
      <c r="P54" s="101">
        <f>IF(ISERROR(N54-O54),"n/a",N54-O54)</f>
        <v>0</v>
      </c>
      <c r="Q54" s="273">
        <f>IF(ISERROR(P54/O54),"n/a",(P54/O54))</f>
        <v>0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90</v>
      </c>
      <c r="C55" s="105">
        <v>121</v>
      </c>
      <c r="D55" s="106">
        <f>IF(ISERROR(B55-C55),"n/a",B55-C55)</f>
        <v>-31</v>
      </c>
      <c r="E55" s="107">
        <f>IF(ISERROR(D55/C55),"n/a",(D55/C55))</f>
        <v>-0.256198347107438</v>
      </c>
      <c r="F55" s="108">
        <v>51</v>
      </c>
      <c r="G55" s="109">
        <v>61</v>
      </c>
      <c r="H55" s="110">
        <f>IF(ISERROR(F55-G55),"n/a",F55-G55)</f>
        <v>-10</v>
      </c>
      <c r="I55" s="111">
        <f>IF(ISERROR(H55/G55),"n/a",(H55/G55))</f>
        <v>-0.16393442622950818</v>
      </c>
      <c r="J55" s="112">
        <v>9</v>
      </c>
      <c r="K55" s="113">
        <v>19</v>
      </c>
      <c r="L55" s="114">
        <f>IF(ISERROR(J55-K55),"n/a",J55-K55)</f>
        <v>-10</v>
      </c>
      <c r="M55" s="115">
        <f>IF(ISERROR(L55/K55),"n/a",(L55/K55))</f>
        <v>-0.52631578947368418</v>
      </c>
      <c r="N55" s="129">
        <v>2</v>
      </c>
      <c r="O55" s="130">
        <v>2</v>
      </c>
      <c r="P55" s="131">
        <f>IF(ISERROR(N55-O55),"n/a",N55-O55)</f>
        <v>0</v>
      </c>
      <c r="Q55" s="274">
        <f>IF(ISERROR(P55/O55),"n/a",(P55/O55))</f>
        <v>0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39</v>
      </c>
      <c r="D56" s="95">
        <f t="shared" si="87"/>
        <v>18</v>
      </c>
      <c r="E56" s="96">
        <f t="shared" si="88"/>
        <v>0.46153846153846156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1</v>
      </c>
      <c r="K56" s="178">
        <f>K57</f>
        <v>0</v>
      </c>
      <c r="L56" s="99">
        <f t="shared" si="91"/>
        <v>1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39</v>
      </c>
      <c r="D57" s="106">
        <f t="shared" si="87"/>
        <v>18</v>
      </c>
      <c r="E57" s="107">
        <f t="shared" si="88"/>
        <v>0.46153846153846156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1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1297</v>
      </c>
      <c r="C58" s="54">
        <f>C59+C66</f>
        <v>1255</v>
      </c>
      <c r="D58" s="55">
        <f t="shared" ref="D58:D61" si="111">IF(ISERROR(B58-C58),"n/a",B58-C58)</f>
        <v>42</v>
      </c>
      <c r="E58" s="56">
        <f t="shared" ref="E58:E61" si="112">IF(ISERROR(D58/C58),"n/a",(D58/C58))</f>
        <v>3.3466135458167331E-2</v>
      </c>
      <c r="F58" s="57">
        <f>F59+F66</f>
        <v>985</v>
      </c>
      <c r="G58" s="58">
        <f>G59+G66</f>
        <v>934</v>
      </c>
      <c r="H58" s="59">
        <f t="shared" ref="H58:H61" si="113">IF(ISERROR(F58-G58),"n/a",F58-G58)</f>
        <v>51</v>
      </c>
      <c r="I58" s="60">
        <f t="shared" ref="I58:I61" si="114">IF(ISERROR(H58/G58),"n/a",(H58/G58))</f>
        <v>5.460385438972163E-2</v>
      </c>
      <c r="J58" s="61">
        <f>J59+J66</f>
        <v>173</v>
      </c>
      <c r="K58" s="62">
        <f>K59+K66</f>
        <v>159</v>
      </c>
      <c r="L58" s="63">
        <f t="shared" ref="L58:L61" si="115">IF(ISERROR(J58-K58),"n/a",J58-K58)</f>
        <v>14</v>
      </c>
      <c r="M58" s="64">
        <f t="shared" ref="M58:M61" si="116">IF(ISERROR(L58/K58),"n/a",(L58/K58))</f>
        <v>8.8050314465408799E-2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1075</v>
      </c>
      <c r="D59" s="55">
        <f t="shared" si="111"/>
        <v>32</v>
      </c>
      <c r="E59" s="56">
        <f t="shared" si="112"/>
        <v>2.9767441860465118E-2</v>
      </c>
      <c r="F59" s="57">
        <f>F60+F64+F62</f>
        <v>814</v>
      </c>
      <c r="G59" s="58">
        <f>G60+G64+G62</f>
        <v>769</v>
      </c>
      <c r="H59" s="59">
        <f t="shared" si="113"/>
        <v>45</v>
      </c>
      <c r="I59" s="60">
        <f t="shared" si="114"/>
        <v>5.8517555266579972E-2</v>
      </c>
      <c r="J59" s="61">
        <f>J60+J64+J62</f>
        <v>119</v>
      </c>
      <c r="K59" s="62">
        <f>K60+K64+K62</f>
        <v>117</v>
      </c>
      <c r="L59" s="63">
        <f t="shared" si="115"/>
        <v>2</v>
      </c>
      <c r="M59" s="64">
        <f t="shared" si="116"/>
        <v>1.7094017094017096E-2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1004</v>
      </c>
      <c r="C60" s="80">
        <f>C61</f>
        <v>974</v>
      </c>
      <c r="D60" s="80">
        <f t="shared" si="111"/>
        <v>30</v>
      </c>
      <c r="E60" s="81">
        <f t="shared" si="112"/>
        <v>3.0800821355236138E-2</v>
      </c>
      <c r="F60" s="82">
        <f>F61</f>
        <v>744</v>
      </c>
      <c r="G60" s="84">
        <f>G61</f>
        <v>686</v>
      </c>
      <c r="H60" s="84">
        <f t="shared" si="113"/>
        <v>58</v>
      </c>
      <c r="I60" s="85">
        <f t="shared" si="114"/>
        <v>8.4548104956268216E-2</v>
      </c>
      <c r="J60" s="86">
        <f>J61</f>
        <v>118</v>
      </c>
      <c r="K60" s="88">
        <f>K61</f>
        <v>111</v>
      </c>
      <c r="L60" s="88">
        <f t="shared" si="115"/>
        <v>7</v>
      </c>
      <c r="M60" s="89">
        <f t="shared" si="116"/>
        <v>6.3063063063063057E-2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1004</v>
      </c>
      <c r="C61" s="249">
        <v>974</v>
      </c>
      <c r="D61" s="183">
        <f t="shared" si="111"/>
        <v>30</v>
      </c>
      <c r="E61" s="247">
        <f t="shared" si="112"/>
        <v>3.0800821355236138E-2</v>
      </c>
      <c r="F61" s="287">
        <v>744</v>
      </c>
      <c r="G61" s="283">
        <v>686</v>
      </c>
      <c r="H61" s="283">
        <f t="shared" si="113"/>
        <v>58</v>
      </c>
      <c r="I61" s="284">
        <f t="shared" si="114"/>
        <v>8.4548104956268216E-2</v>
      </c>
      <c r="J61" s="256">
        <v>118</v>
      </c>
      <c r="K61" s="285">
        <v>111</v>
      </c>
      <c r="L61" s="285">
        <f t="shared" si="115"/>
        <v>7</v>
      </c>
      <c r="M61" s="286">
        <f t="shared" si="116"/>
        <v>6.3063063063063057E-2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61</v>
      </c>
      <c r="G62" s="176">
        <f>G63</f>
        <v>57</v>
      </c>
      <c r="H62" s="97">
        <f>IF(ISERROR(F62-G62),"n/a",F62-G62)</f>
        <v>4</v>
      </c>
      <c r="I62" s="98">
        <f>IF(ISERROR(H62/G62),"n/a",(H62/G62))</f>
        <v>7.0175438596491224E-2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61</v>
      </c>
      <c r="G63" s="109">
        <v>57</v>
      </c>
      <c r="H63" s="110">
        <f>IF(ISERROR(F63-G63),"n/a",F63-G63)</f>
        <v>4</v>
      </c>
      <c r="I63" s="111">
        <f>IF(ISERROR(H63/G63),"n/a",(H63/G63))</f>
        <v>7.0175438596491224E-2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190</v>
      </c>
      <c r="C66" s="54">
        <f>C67+C72+C70</f>
        <v>180</v>
      </c>
      <c r="D66" s="55">
        <f t="shared" si="121"/>
        <v>10</v>
      </c>
      <c r="E66" s="56">
        <f t="shared" si="122"/>
        <v>5.5555555555555552E-2</v>
      </c>
      <c r="F66" s="57">
        <f>F67+F72+F70</f>
        <v>171</v>
      </c>
      <c r="G66" s="58">
        <f>G67+G72+G70</f>
        <v>165</v>
      </c>
      <c r="H66" s="59">
        <f t="shared" si="123"/>
        <v>6</v>
      </c>
      <c r="I66" s="60">
        <f t="shared" si="124"/>
        <v>3.6363636363636362E-2</v>
      </c>
      <c r="J66" s="61">
        <f>J67+J72+J70</f>
        <v>54</v>
      </c>
      <c r="K66" s="62">
        <f>K67+K72+K70</f>
        <v>42</v>
      </c>
      <c r="L66" s="63">
        <f t="shared" si="125"/>
        <v>12</v>
      </c>
      <c r="M66" s="64">
        <f t="shared" si="126"/>
        <v>0.2857142857142857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183</v>
      </c>
      <c r="C67" s="79">
        <f>SUM(C68:C69)</f>
        <v>154</v>
      </c>
      <c r="D67" s="80">
        <f t="shared" si="121"/>
        <v>29</v>
      </c>
      <c r="E67" s="81">
        <f t="shared" si="122"/>
        <v>0.18831168831168832</v>
      </c>
      <c r="F67" s="82">
        <f>SUM(F68:F69)</f>
        <v>167</v>
      </c>
      <c r="G67" s="83">
        <f>SUM(G68:G69)</f>
        <v>149</v>
      </c>
      <c r="H67" s="84">
        <f t="shared" si="123"/>
        <v>18</v>
      </c>
      <c r="I67" s="85">
        <f t="shared" si="124"/>
        <v>0.12080536912751678</v>
      </c>
      <c r="J67" s="86">
        <f>SUM(J68:J69)</f>
        <v>54</v>
      </c>
      <c r="K67" s="87">
        <f>SUM(K68:K69)</f>
        <v>40</v>
      </c>
      <c r="L67" s="88">
        <f t="shared" si="125"/>
        <v>14</v>
      </c>
      <c r="M67" s="89">
        <f t="shared" si="126"/>
        <v>0.35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181</v>
      </c>
      <c r="C68" s="249">
        <v>153</v>
      </c>
      <c r="D68" s="250">
        <f>IF(ISERROR(B68-C68),"n/a",B68-C68)</f>
        <v>28</v>
      </c>
      <c r="E68" s="251">
        <f>IF(ISERROR(D68/C68),"n/a",(D68/C68))</f>
        <v>0.18300653594771241</v>
      </c>
      <c r="F68" s="252">
        <v>165</v>
      </c>
      <c r="G68" s="253">
        <v>147</v>
      </c>
      <c r="H68" s="254">
        <f>IF(ISERROR(F68-G68),"n/a",F68-G68)</f>
        <v>18</v>
      </c>
      <c r="I68" s="255">
        <f>IF(ISERROR(H68/G68),"n/a",(H68/G68))</f>
        <v>0.12244897959183673</v>
      </c>
      <c r="J68" s="256">
        <v>53</v>
      </c>
      <c r="K68" s="257">
        <v>39</v>
      </c>
      <c r="L68" s="258">
        <f>IF(ISERROR(J68-K68),"n/a",J68-K68)</f>
        <v>14</v>
      </c>
      <c r="M68" s="259">
        <f>IF(ISERROR(L68/K68),"n/a",(L68/K68))</f>
        <v>0.35897435897435898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2</v>
      </c>
      <c r="C69" s="105">
        <v>1</v>
      </c>
      <c r="D69" s="106">
        <f>IF(ISERROR(B69-C69),"n/a",B69-C69)</f>
        <v>1</v>
      </c>
      <c r="E69" s="107">
        <f>IF(ISERROR(D69/C69),"n/a",(D69/C69))</f>
        <v>1</v>
      </c>
      <c r="F69" s="108">
        <v>2</v>
      </c>
      <c r="G69" s="109">
        <v>2</v>
      </c>
      <c r="H69" s="110">
        <f>IF(ISERROR(F69-G69),"n/a",F69-G69)</f>
        <v>0</v>
      </c>
      <c r="I69" s="111">
        <f>IF(ISERROR(H69/G69),"n/a",(H69/G69))</f>
        <v>0</v>
      </c>
      <c r="J69" s="112">
        <v>1</v>
      </c>
      <c r="K69" s="113">
        <v>1</v>
      </c>
      <c r="L69" s="114">
        <f>IF(ISERROR(J69-K69),"n/a",J69-K69)</f>
        <v>0</v>
      </c>
      <c r="M69" s="115">
        <f>IF(ISERROR(L69/K69),"n/a",(L69/K69))</f>
        <v>0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2</v>
      </c>
      <c r="L70" s="99">
        <f>IF(ISERROR(J70-K70),"n/a",J70-K70)</f>
        <v>-2</v>
      </c>
      <c r="M70" s="100">
        <f>IF(ISERROR(L70/K70),"n/a",(L70/K70))</f>
        <v>-1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2</v>
      </c>
      <c r="L71" s="114">
        <f>IF(ISERROR(J71-K71),"n/a",J71-K71)</f>
        <v>-2</v>
      </c>
      <c r="M71" s="115">
        <f>IF(ISERROR(L71/K71),"n/a",(L71/K71))</f>
        <v>-1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3071</v>
      </c>
      <c r="C74" s="54">
        <f>C75+C82</f>
        <v>1863</v>
      </c>
      <c r="D74" s="55">
        <f>IF(ISERROR(B74-C74),"n/a",B74-C74)</f>
        <v>1208</v>
      </c>
      <c r="E74" s="56">
        <f>IF(ISERROR(D74/C74),"n/a",(D74/C74))</f>
        <v>0.64841653247450348</v>
      </c>
      <c r="F74" s="57">
        <f>F75+F82</f>
        <v>1417</v>
      </c>
      <c r="G74" s="58">
        <f>G75+G82</f>
        <v>823</v>
      </c>
      <c r="H74" s="59">
        <f>IF(ISERROR(F74-G74),"n/a",F74-G74)</f>
        <v>594</v>
      </c>
      <c r="I74" s="60">
        <f>IF(ISERROR(H74/G74),"n/a",(H74/G74))</f>
        <v>0.72174969623329288</v>
      </c>
      <c r="J74" s="61">
        <f>J75+J82</f>
        <v>344</v>
      </c>
      <c r="K74" s="62">
        <f>K75+K82</f>
        <v>265</v>
      </c>
      <c r="L74" s="63">
        <f>IF(ISERROR(J74-K74),"n/a",J74-K74)</f>
        <v>79</v>
      </c>
      <c r="M74" s="64">
        <f>IF(ISERROR(L74/K74),"n/a",(L74/K74))</f>
        <v>0.2981132075471698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1737</v>
      </c>
      <c r="C82" s="54">
        <f>C83+C88+C86</f>
        <v>1859</v>
      </c>
      <c r="D82" s="55">
        <f t="shared" ref="D82:D93" si="161">IF(ISERROR(B82-C82),"n/a",B82-C82)</f>
        <v>-122</v>
      </c>
      <c r="E82" s="56">
        <f t="shared" ref="E82:E93" si="162">IF(ISERROR(D82/C82),"n/a",(D82/C82))</f>
        <v>-6.5626681011296401E-2</v>
      </c>
      <c r="F82" s="57">
        <f>F83+F88+F86</f>
        <v>976</v>
      </c>
      <c r="G82" s="58">
        <f>G83+G88+G86</f>
        <v>815</v>
      </c>
      <c r="H82" s="59">
        <f t="shared" ref="H82:H93" si="163">IF(ISERROR(F82-G82),"n/a",F82-G82)</f>
        <v>161</v>
      </c>
      <c r="I82" s="60">
        <f t="shared" ref="I82:I93" si="164">IF(ISERROR(H82/G82),"n/a",(H82/G82))</f>
        <v>0.19754601226993865</v>
      </c>
      <c r="J82" s="61">
        <f>J83+J88+J86</f>
        <v>292</v>
      </c>
      <c r="K82" s="62">
        <f>K83+K88+K86</f>
        <v>258</v>
      </c>
      <c r="L82" s="63">
        <f t="shared" ref="L82:L93" si="165">IF(ISERROR(J82-K82),"n/a",J82-K82)</f>
        <v>34</v>
      </c>
      <c r="M82" s="64">
        <f t="shared" ref="M82:M93" si="166">IF(ISERROR(L82/K82),"n/a",(L82/K82))</f>
        <v>0.13178294573643412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1595</v>
      </c>
      <c r="C83" s="79">
        <f>SUM(C84:C85)</f>
        <v>1702</v>
      </c>
      <c r="D83" s="80">
        <f t="shared" si="161"/>
        <v>-107</v>
      </c>
      <c r="E83" s="81">
        <f t="shared" si="162"/>
        <v>-6.2867215041128091E-2</v>
      </c>
      <c r="F83" s="82">
        <f>SUM(F84:F85)</f>
        <v>919</v>
      </c>
      <c r="G83" s="83">
        <f>SUM(G84:G85)</f>
        <v>774</v>
      </c>
      <c r="H83" s="84">
        <f t="shared" si="163"/>
        <v>145</v>
      </c>
      <c r="I83" s="85">
        <f t="shared" si="164"/>
        <v>0.18733850129198967</v>
      </c>
      <c r="J83" s="86">
        <f>SUM(J84:J85)</f>
        <v>281</v>
      </c>
      <c r="K83" s="87">
        <f>SUM(K84:K85)</f>
        <v>245</v>
      </c>
      <c r="L83" s="88">
        <f t="shared" si="165"/>
        <v>36</v>
      </c>
      <c r="M83" s="89">
        <f t="shared" si="166"/>
        <v>0.14693877551020409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1581</v>
      </c>
      <c r="C84" s="249">
        <v>1690</v>
      </c>
      <c r="D84" s="250">
        <f>IF(ISERROR(B84-C84),"n/a",B84-C84)</f>
        <v>-109</v>
      </c>
      <c r="E84" s="251">
        <f>IF(ISERROR(D84/C84),"n/a",(D84/C84))</f>
        <v>-6.4497041420118348E-2</v>
      </c>
      <c r="F84" s="252">
        <v>914</v>
      </c>
      <c r="G84" s="253">
        <v>773</v>
      </c>
      <c r="H84" s="254">
        <f>IF(ISERROR(F84-G84),"n/a",F84-G84)</f>
        <v>141</v>
      </c>
      <c r="I84" s="255">
        <f>IF(ISERROR(H84/G84),"n/a",(H84/G84))</f>
        <v>0.18240620957309184</v>
      </c>
      <c r="J84" s="256">
        <v>279</v>
      </c>
      <c r="K84" s="257">
        <v>245</v>
      </c>
      <c r="L84" s="258">
        <f>IF(ISERROR(J84-K84),"n/a",J84-K84)</f>
        <v>34</v>
      </c>
      <c r="M84" s="259">
        <f>IF(ISERROR(L84/K84),"n/a",(L84/K84))</f>
        <v>0.13877551020408163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14</v>
      </c>
      <c r="C85" s="213">
        <v>12</v>
      </c>
      <c r="D85" s="214">
        <f>IF(ISERROR(B85-C85),"n/a",B85-C85)</f>
        <v>2</v>
      </c>
      <c r="E85" s="215">
        <f>IF(ISERROR(D85/C85),"n/a",(D85/C85))</f>
        <v>0.16666666666666666</v>
      </c>
      <c r="F85" s="216">
        <v>5</v>
      </c>
      <c r="G85" s="217">
        <v>1</v>
      </c>
      <c r="H85" s="218">
        <f>IF(ISERROR(F85-G85),"n/a",F85-G85)</f>
        <v>4</v>
      </c>
      <c r="I85" s="219">
        <f>IF(ISERROR(H85/G85),"n/a",(H85/G85))</f>
        <v>4</v>
      </c>
      <c r="J85" s="220">
        <v>2</v>
      </c>
      <c r="K85" s="221">
        <v>0</v>
      </c>
      <c r="L85" s="222">
        <f>IF(ISERROR(J85-K85),"n/a",J85-K85)</f>
        <v>2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132</v>
      </c>
      <c r="D86" s="95">
        <f>IF(ISERROR(B86-C86),"n/a",B86-C86)</f>
        <v>-18</v>
      </c>
      <c r="E86" s="96">
        <f>IF(ISERROR(D86/C86),"n/a",(D86/C86))</f>
        <v>-0.13636363636363635</v>
      </c>
      <c r="F86" s="175">
        <f>F87</f>
        <v>54</v>
      </c>
      <c r="G86" s="176">
        <f>G87</f>
        <v>37</v>
      </c>
      <c r="H86" s="97">
        <f>IF(ISERROR(F86-G86),"n/a",F86-G86)</f>
        <v>17</v>
      </c>
      <c r="I86" s="98">
        <f>IF(ISERROR(H86/G86),"n/a",(H86/G86))</f>
        <v>0.45945945945945948</v>
      </c>
      <c r="J86" s="177">
        <f>J87</f>
        <v>11</v>
      </c>
      <c r="K86" s="178">
        <f>K87</f>
        <v>13</v>
      </c>
      <c r="L86" s="99">
        <f>IF(ISERROR(J86-K86),"n/a",J86-K86)</f>
        <v>-2</v>
      </c>
      <c r="M86" s="100">
        <f>IF(ISERROR(L86/K86),"n/a",(L86/K86))</f>
        <v>-0.15384615384615385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132</v>
      </c>
      <c r="D87" s="106">
        <f>IF(ISERROR(B87-C87),"n/a",B87-C87)</f>
        <v>-18</v>
      </c>
      <c r="E87" s="107">
        <f>IF(ISERROR(D87/C87),"n/a",(D87/C87))</f>
        <v>-0.13636363636363635</v>
      </c>
      <c r="F87" s="108">
        <v>54</v>
      </c>
      <c r="G87" s="109">
        <v>37</v>
      </c>
      <c r="H87" s="110">
        <f>IF(ISERROR(F87-G87),"n/a",F87-G87)</f>
        <v>17</v>
      </c>
      <c r="I87" s="111">
        <f>IF(ISERROR(H87/G87),"n/a",(H87/G87))</f>
        <v>0.45945945945945948</v>
      </c>
      <c r="J87" s="112">
        <v>11</v>
      </c>
      <c r="K87" s="113">
        <v>13</v>
      </c>
      <c r="L87" s="114">
        <f>IF(ISERROR(J87-K87),"n/a",J87-K87)</f>
        <v>-2</v>
      </c>
      <c r="M87" s="115">
        <f>IF(ISERROR(L87/K87),"n/a",(L87/K87))</f>
        <v>-0.15384615384615385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25</v>
      </c>
      <c r="D88" s="95">
        <f t="shared" si="161"/>
        <v>3</v>
      </c>
      <c r="E88" s="96">
        <f t="shared" si="162"/>
        <v>0.12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25</v>
      </c>
      <c r="D89" s="116">
        <f t="shared" si="161"/>
        <v>3</v>
      </c>
      <c r="E89" s="197">
        <f t="shared" si="162"/>
        <v>0.12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794</v>
      </c>
      <c r="C90" s="54">
        <f>C91+C98</f>
        <v>413</v>
      </c>
      <c r="D90" s="55">
        <f t="shared" si="161"/>
        <v>381</v>
      </c>
      <c r="E90" s="56">
        <f t="shared" si="162"/>
        <v>0.92251815980629537</v>
      </c>
      <c r="F90" s="57">
        <f>F91+F98</f>
        <v>771</v>
      </c>
      <c r="G90" s="58">
        <f>G91+G98</f>
        <v>410</v>
      </c>
      <c r="H90" s="59">
        <f t="shared" si="163"/>
        <v>361</v>
      </c>
      <c r="I90" s="60">
        <f t="shared" si="164"/>
        <v>0.88048780487804879</v>
      </c>
      <c r="J90" s="61">
        <f>J91+J98</f>
        <v>63</v>
      </c>
      <c r="K90" s="62">
        <f>K91+K98</f>
        <v>83</v>
      </c>
      <c r="L90" s="63">
        <f t="shared" si="165"/>
        <v>-20</v>
      </c>
      <c r="M90" s="64">
        <f t="shared" si="166"/>
        <v>-0.24096385542168675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697</v>
      </c>
      <c r="C91" s="54">
        <f>C92+C96+C94</f>
        <v>319</v>
      </c>
      <c r="D91" s="55">
        <f t="shared" si="161"/>
        <v>378</v>
      </c>
      <c r="E91" s="56">
        <f t="shared" si="162"/>
        <v>1.1849529780564263</v>
      </c>
      <c r="F91" s="57">
        <f>F92+F96+F94</f>
        <v>682</v>
      </c>
      <c r="G91" s="58">
        <f>G92+G96+G94</f>
        <v>314</v>
      </c>
      <c r="H91" s="59">
        <f t="shared" si="163"/>
        <v>368</v>
      </c>
      <c r="I91" s="60">
        <f t="shared" si="164"/>
        <v>1.1719745222929936</v>
      </c>
      <c r="J91" s="61">
        <f>J92+J96+J94</f>
        <v>43</v>
      </c>
      <c r="K91" s="62">
        <f>K92+K96+K94</f>
        <v>53</v>
      </c>
      <c r="L91" s="63">
        <f t="shared" si="165"/>
        <v>-10</v>
      </c>
      <c r="M91" s="64">
        <f t="shared" si="166"/>
        <v>-0.18867924528301888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631</v>
      </c>
      <c r="C92" s="80">
        <f>C93</f>
        <v>272</v>
      </c>
      <c r="D92" s="80">
        <f t="shared" si="161"/>
        <v>359</v>
      </c>
      <c r="E92" s="81">
        <f t="shared" si="162"/>
        <v>1.3198529411764706</v>
      </c>
      <c r="F92" s="82">
        <f>F93</f>
        <v>633</v>
      </c>
      <c r="G92" s="84">
        <f>G93</f>
        <v>271</v>
      </c>
      <c r="H92" s="84">
        <f t="shared" si="163"/>
        <v>362</v>
      </c>
      <c r="I92" s="85">
        <f t="shared" si="164"/>
        <v>1.3357933579335792</v>
      </c>
      <c r="J92" s="86">
        <f>J93</f>
        <v>41</v>
      </c>
      <c r="K92" s="88">
        <f>K93</f>
        <v>49</v>
      </c>
      <c r="L92" s="88">
        <f t="shared" si="165"/>
        <v>-8</v>
      </c>
      <c r="M92" s="89">
        <f t="shared" si="166"/>
        <v>-0.16326530612244897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631</v>
      </c>
      <c r="C93" s="249">
        <v>272</v>
      </c>
      <c r="D93" s="183">
        <f t="shared" si="161"/>
        <v>359</v>
      </c>
      <c r="E93" s="247">
        <f t="shared" si="162"/>
        <v>1.3198529411764706</v>
      </c>
      <c r="F93" s="287">
        <v>633</v>
      </c>
      <c r="G93" s="283">
        <v>271</v>
      </c>
      <c r="H93" s="283">
        <f t="shared" si="163"/>
        <v>362</v>
      </c>
      <c r="I93" s="284">
        <f t="shared" si="164"/>
        <v>1.3357933579335792</v>
      </c>
      <c r="J93" s="256">
        <v>41</v>
      </c>
      <c r="K93" s="285">
        <v>49</v>
      </c>
      <c r="L93" s="285">
        <f t="shared" si="165"/>
        <v>-8</v>
      </c>
      <c r="M93" s="286">
        <f t="shared" si="166"/>
        <v>-0.16326530612244897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94</v>
      </c>
      <c r="D98" s="55">
        <f t="shared" si="175"/>
        <v>3</v>
      </c>
      <c r="E98" s="56">
        <f t="shared" si="176"/>
        <v>3.1914893617021274E-2</v>
      </c>
      <c r="F98" s="57">
        <f>F99+F104+F102</f>
        <v>89</v>
      </c>
      <c r="G98" s="58">
        <f>G99+G104+G102</f>
        <v>96</v>
      </c>
      <c r="H98" s="59">
        <f t="shared" si="177"/>
        <v>-7</v>
      </c>
      <c r="I98" s="60">
        <f t="shared" si="178"/>
        <v>-7.2916666666666671E-2</v>
      </c>
      <c r="J98" s="61">
        <f>J99+J104+J102</f>
        <v>20</v>
      </c>
      <c r="K98" s="62">
        <f>K99+K104+K102</f>
        <v>30</v>
      </c>
      <c r="L98" s="63">
        <f t="shared" si="179"/>
        <v>-10</v>
      </c>
      <c r="M98" s="64">
        <f t="shared" si="180"/>
        <v>-0.33333333333333331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88</v>
      </c>
      <c r="D99" s="80">
        <f t="shared" si="175"/>
        <v>3</v>
      </c>
      <c r="E99" s="81">
        <f t="shared" si="176"/>
        <v>3.4090909090909088E-2</v>
      </c>
      <c r="F99" s="82">
        <f>SUM(F100:F101)</f>
        <v>87</v>
      </c>
      <c r="G99" s="83">
        <f>SUM(G100:G101)</f>
        <v>91</v>
      </c>
      <c r="H99" s="84">
        <f t="shared" si="177"/>
        <v>-4</v>
      </c>
      <c r="I99" s="85">
        <f t="shared" si="178"/>
        <v>-4.3956043956043959E-2</v>
      </c>
      <c r="J99" s="86">
        <f>SUM(J100:J101)</f>
        <v>20</v>
      </c>
      <c r="K99" s="87">
        <f>SUM(K100:K101)</f>
        <v>29</v>
      </c>
      <c r="L99" s="88">
        <f t="shared" si="179"/>
        <v>-9</v>
      </c>
      <c r="M99" s="89">
        <f t="shared" si="180"/>
        <v>-0.31034482758620691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90</v>
      </c>
      <c r="C100" s="249">
        <v>88</v>
      </c>
      <c r="D100" s="250">
        <f>IF(ISERROR(B100-C100),"n/a",B100-C100)</f>
        <v>2</v>
      </c>
      <c r="E100" s="251">
        <f>IF(ISERROR(D100/C100),"n/a",(D100/C100))</f>
        <v>2.2727272727272728E-2</v>
      </c>
      <c r="F100" s="252">
        <v>86</v>
      </c>
      <c r="G100" s="253">
        <v>91</v>
      </c>
      <c r="H100" s="254">
        <v>0</v>
      </c>
      <c r="I100" s="255">
        <f>IF(ISERROR(H100/G100),"n/a",(H100/G100))</f>
        <v>0</v>
      </c>
      <c r="J100" s="256">
        <v>20</v>
      </c>
      <c r="K100" s="257">
        <v>29</v>
      </c>
      <c r="L100" s="258">
        <f>IF(ISERROR(J100-K100),"n/a",J100-K100)</f>
        <v>-9</v>
      </c>
      <c r="M100" s="259">
        <f>IF(ISERROR(L100/K100),"n/a",(L100/K100))</f>
        <v>-0.31034482758620691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1</v>
      </c>
      <c r="C101" s="105">
        <v>0</v>
      </c>
      <c r="D101" s="106">
        <f>IF(ISERROR(B101-C101),"n/a",B101-C101)</f>
        <v>1</v>
      </c>
      <c r="E101" s="107" t="str">
        <f>IF(ISERROR(D101/C101),"n/a",(D101/C101))</f>
        <v>n/a</v>
      </c>
      <c r="F101" s="108">
        <v>1</v>
      </c>
      <c r="G101" s="109">
        <v>0</v>
      </c>
      <c r="H101" s="110">
        <f>IF(ISERROR(F101-G101),"n/a",F101-G101)</f>
        <v>1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1</v>
      </c>
      <c r="G102" s="176">
        <f>G103</f>
        <v>5</v>
      </c>
      <c r="H102" s="97">
        <f>IF(ISERROR(F102-G102),"n/a",F102-G102)</f>
        <v>-4</v>
      </c>
      <c r="I102" s="98">
        <f>IF(ISERROR(H102/G102),"n/a",(H102/G102))</f>
        <v>-0.8</v>
      </c>
      <c r="J102" s="177">
        <f>J103</f>
        <v>0</v>
      </c>
      <c r="K102" s="178">
        <f>K103</f>
        <v>1</v>
      </c>
      <c r="L102" s="99">
        <f>IF(ISERROR(J102-K102),"n/a",J102-K102)</f>
        <v>-1</v>
      </c>
      <c r="M102" s="100">
        <f>IF(ISERROR(L102/K102),"n/a",(L102/K102))</f>
        <v>-1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1</v>
      </c>
      <c r="G103" s="109">
        <v>5</v>
      </c>
      <c r="H103" s="110">
        <f>IF(ISERROR(F103-G103),"n/a",F103-G103)</f>
        <v>-4</v>
      </c>
      <c r="I103" s="111">
        <f>IF(ISERROR(H103/G103),"n/a",(H103/G103))</f>
        <v>-0.8</v>
      </c>
      <c r="J103" s="112">
        <v>0</v>
      </c>
      <c r="K103" s="113">
        <v>1</v>
      </c>
      <c r="L103" s="114">
        <f>IF(ISERROR(J103-K103),"n/a",J103-K103)</f>
        <v>-1</v>
      </c>
      <c r="M103" s="115">
        <f>IF(ISERROR(L103/K103),"n/a",(L103/K103))</f>
        <v>-1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6/19/2023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16,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6/16/23</v>
      </c>
      <c r="C8" s="326" t="str">
        <f>Summary!C7</f>
        <v>as of 6/16/23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0.71280922974522054</v>
      </c>
      <c r="C10" s="9">
        <f>IF(ISERROR(Summary!C48/Summary!C10),"n/a",Summary!C48/Summary!C10)</f>
        <v>0.65957081545064378</v>
      </c>
      <c r="D10" s="11">
        <f>IF(ISERROR(B10-C10),"n/a",B10-C10)</f>
        <v>5.3238414294576764E-2</v>
      </c>
    </row>
    <row r="11" spans="1:4" ht="15" x14ac:dyDescent="0.2">
      <c r="A11" s="13" t="s">
        <v>13</v>
      </c>
      <c r="B11" s="9">
        <f>IF(ISERROR(Summary!B67/Summary!B48),"n/a",Summary!B67/Summary!B48)</f>
        <v>0.16813218167198402</v>
      </c>
      <c r="C11" s="9">
        <f>IF(ISERROR(Summary!C67/Summary!C48),"n/a",Summary!C67/Summary!C48)</f>
        <v>0.19931025507548153</v>
      </c>
      <c r="D11" s="11">
        <f>IF(ISERROR(B11-C11),"n/a",B11-C11)</f>
        <v>-3.1178073403497514E-2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0.85287769784172662</v>
      </c>
      <c r="C16" s="9">
        <f>IF(ISERROR(Summary!C53/Summary!C15),"n/a",Summary!C53/Summary!C15)</f>
        <v>0.855393125246938</v>
      </c>
      <c r="D16" s="11">
        <f>IF(ISERROR(B16-C16),"n/a",B16-C16)</f>
        <v>-2.515427405211379E-3</v>
      </c>
    </row>
    <row r="17" spans="1:4" ht="15" x14ac:dyDescent="0.2">
      <c r="A17" s="13" t="s">
        <v>13</v>
      </c>
      <c r="B17" s="9">
        <f>IF(ISERROR(Summary!B72/Summary!B53),"n/a",Summary!B72/Summary!B53)</f>
        <v>6.2420919443272882E-2</v>
      </c>
      <c r="C17" s="9">
        <f>IF(ISERROR(Summary!C72/Summary!C53),"n/a",Summary!C72/Summary!C53)</f>
        <v>7.7598152424942266E-2</v>
      </c>
      <c r="D17" s="11">
        <f>IF(ISERROR(B17-C17),"n/a",B17-C17)</f>
        <v>-1.5177232981669384E-2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0.79118094272681194</v>
      </c>
      <c r="C22" s="9">
        <f>IF(ISERROR(Summary!C51/Summary!C13),"n/a",Summary!C51/Summary!C13)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9.7587016869528087E-2</v>
      </c>
      <c r="C23" s="9">
        <f>IF(ISERROR(Summary!C70/Summary!C51),"n/a",Summary!C70/Summary!C51)</f>
        <v>0.11525268694260234</v>
      </c>
      <c r="D23" s="11">
        <f>IF(ISERROR(B23-C23),"n/a",B23-C23)</f>
        <v>-1.7665670073074249E-2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0.72639961774309147</v>
      </c>
      <c r="C28" s="9">
        <f>IF(ISERROR(Summary!C47/Summary!C9),"n/a",Summary!C47/Summary!C9)</f>
        <v>0.68181236166748982</v>
      </c>
      <c r="D28" s="11">
        <f>IF(ISERROR(B28-C28),"n/a",B28-C28)</f>
        <v>4.4587256075601656E-2</v>
      </c>
    </row>
    <row r="29" spans="1:4" ht="15" x14ac:dyDescent="0.2">
      <c r="A29" s="13" t="s">
        <v>13</v>
      </c>
      <c r="B29" s="9">
        <f>IF(ISERROR(Summary!B66/Summary!B47),"n/a",Summary!B66/Summary!B47)</f>
        <v>0.15539281250685202</v>
      </c>
      <c r="C29" s="9">
        <f>IF(ISERROR(Summary!C66/Summary!C47),"n/a",Summary!C66/Summary!C47)</f>
        <v>0.18237913827332725</v>
      </c>
      <c r="D29" s="11">
        <f>IF(ISERROR(B29-C29),"n/a",B29-C29)</f>
        <v>-2.6986325766475222E-2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6/16/23</v>
      </c>
      <c r="C36" s="326" t="str">
        <f>Summary!C7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0.57320872274143297</v>
      </c>
      <c r="C39" s="9">
        <f>IF(ISERROR(Summary!C56/Summary!C18),"n/a",Summary!C56/Summary!C18)</f>
        <v>0.61991150442477871</v>
      </c>
      <c r="D39" s="11">
        <f>IF(ISERROR(B39-C39),"n/a",B39-C39)</f>
        <v>-4.670278168334574E-2</v>
      </c>
    </row>
    <row r="40" spans="1:4" ht="15" x14ac:dyDescent="0.2">
      <c r="A40" s="13" t="s">
        <v>13</v>
      </c>
      <c r="B40" s="9">
        <f>IF(ISERROR(Summary!B75/Summary!B56),"n/a",Summary!B75/Summary!B56)</f>
        <v>0.23305626598465473</v>
      </c>
      <c r="C40" s="9">
        <f>IF(ISERROR(Summary!C75/Summary!C56),"n/a",Summary!C75/Summary!C56)</f>
        <v>0.22626695217701642</v>
      </c>
      <c r="D40" s="11">
        <f>IF(ISERROR(B40-C40),"n/a",B40-C40)</f>
        <v>6.7893138076383086E-3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0.45544554455445546</v>
      </c>
      <c r="C45" s="9">
        <f>IF(ISERROR(Summary!C57/Summary!C19),"n/a",Summary!C57/Summary!C19)</f>
        <v>0.37234042553191488</v>
      </c>
      <c r="D45" s="11">
        <f t="shared" ref="D45:D49" si="0">IF(ISERROR(B45-C45),"n/a",B45-C45)</f>
        <v>8.3105119022540586E-2</v>
      </c>
    </row>
    <row r="46" spans="1:4" ht="15" x14ac:dyDescent="0.2">
      <c r="A46" s="13" t="s">
        <v>13</v>
      </c>
      <c r="B46" s="9">
        <f>IF(ISERROR(Summary!B76/Summary!B57),"n/a",Summary!B76/Summary!B57)</f>
        <v>0.28260869565217389</v>
      </c>
      <c r="C46" s="9">
        <f>IF(ISERROR(Summary!C76/Summary!C57),"n/a",Summary!C76/Summary!C57)</f>
        <v>0.31428571428571428</v>
      </c>
      <c r="D46" s="11">
        <f t="shared" si="0"/>
        <v>-3.1677018633540388E-2</v>
      </c>
    </row>
    <row r="47" spans="1:4" ht="15" x14ac:dyDescent="0.2">
      <c r="A47" s="13" t="s">
        <v>14</v>
      </c>
      <c r="B47" s="9">
        <f>IF(ISERROR(Summary!B119/Summary!B57),"n/a",Summary!B119/Summary!B57)</f>
        <v>0</v>
      </c>
      <c r="C47" s="9">
        <f>IF(ISERROR(Summary!C119/Summary!C57),"n/a",Summary!C119/Summary!C57)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IF(ISERROR(Summary!B119/Summary!B76),"n/a",Summary!B119/Summary!B76)</f>
        <v>0</v>
      </c>
      <c r="C48" s="9">
        <f>IF(ISERROR(Summary!C119/Summary!C76),"n/a",Summary!C119/Summary!C76)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0.29729729729729731</v>
      </c>
      <c r="C51" s="9">
        <f>IF(ISERROR(Summary!C62/Summary!C24),"n/a",Summary!C62/Summary!C24)</f>
        <v>0.32034632034632032</v>
      </c>
      <c r="D51" s="11">
        <f>IF(ISERROR(B51-C51),"n/a",B51-C51)</f>
        <v>-2.304902304902301E-2</v>
      </c>
    </row>
    <row r="52" spans="1:4" ht="15" x14ac:dyDescent="0.2">
      <c r="A52" s="13" t="s">
        <v>13</v>
      </c>
      <c r="B52" s="9">
        <f>IF(ISERROR(Summary!B81/Summary!B62),"n/a",Summary!B81/Summary!B62)</f>
        <v>0.16883116883116883</v>
      </c>
      <c r="C52" s="9">
        <f>IF(ISERROR(Summary!C81/Summary!C62),"n/a",Summary!C81/Summary!C62)</f>
        <v>0.17567567567567569</v>
      </c>
      <c r="D52" s="11">
        <f>IF(ISERROR(B52-C52),"n/a",B52-C52)</f>
        <v>-6.8445068445068535E-3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0.64019253910950658</v>
      </c>
      <c r="C57" s="9">
        <f>IF(ISERROR(Summary!C59/Summary!C21),"n/a",Summary!C59/Summary!C21)</f>
        <v>0.68744186046511624</v>
      </c>
      <c r="D57" s="11">
        <f>IF(ISERROR(B57-C57),"n/a",B57-C57)</f>
        <v>-4.7249321355609664E-2</v>
      </c>
    </row>
    <row r="58" spans="1:4" ht="15" x14ac:dyDescent="0.2">
      <c r="A58" s="13" t="s">
        <v>13</v>
      </c>
      <c r="B58" s="9">
        <f>IF(ISERROR(Summary!B78/Summary!B59),"n/a",Summary!B78/Summary!B59)</f>
        <v>0.17481203007518797</v>
      </c>
      <c r="C58" s="9">
        <f>IF(ISERROR(Summary!C78/Summary!C59),"n/a",Summary!C78/Summary!C59)</f>
        <v>0.2327469553450609</v>
      </c>
      <c r="D58" s="11">
        <f>IF(ISERROR(B58-C58),"n/a",B58-C58)</f>
        <v>-5.7934925269872928E-2</v>
      </c>
    </row>
    <row r="59" spans="1:4" ht="15" x14ac:dyDescent="0.2">
      <c r="A59" s="13" t="s">
        <v>14</v>
      </c>
      <c r="B59" s="9">
        <f>IF(ISERROR(Summary!B121/Summary!B59),"n/a",Summary!B121/Summary!B59)</f>
        <v>3.3834586466165412E-2</v>
      </c>
      <c r="C59" s="9">
        <f>IF(ISERROR(Summary!C121/Summary!C59),"n/a",Summary!C121/Summary!C59)</f>
        <v>1.7591339648173207E-2</v>
      </c>
      <c r="D59" s="11">
        <f>IF(ISERROR(B59-C59),"n/a",B59-C59)</f>
        <v>1.6243246817992205E-2</v>
      </c>
    </row>
    <row r="60" spans="1:4" ht="15" x14ac:dyDescent="0.2">
      <c r="A60" s="13" t="s">
        <v>15</v>
      </c>
      <c r="B60" s="9">
        <f>IF(ISERROR(Summary!B121/Summary!B78),"n/a",Summary!B121/Summary!B78)</f>
        <v>0.19354838709677419</v>
      </c>
      <c r="C60" s="9">
        <f>IF(ISERROR(Summary!C121/Summary!C78),"n/a",Summary!C121/Summary!C78)</f>
        <v>7.5581395348837205E-2</v>
      </c>
      <c r="D60" s="11">
        <f>IF(ISERROR(B60-C60),"n/a",B60-C60)</f>
        <v>0.11796699174793698</v>
      </c>
    </row>
    <row r="61" spans="1:4" ht="15" x14ac:dyDescent="0.2">
      <c r="A61" s="13" t="s">
        <v>16</v>
      </c>
      <c r="B61" s="9">
        <f>IF(ISERROR(Summary!B140/Summary!B121), "n/a",Summary!B140/Summary!B121)</f>
        <v>0</v>
      </c>
      <c r="C61" s="9">
        <f>IF(ISERROR(Summary!C140/Summary!C121), "n/a",Summary!C140/Summary!C121)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0.57092110698058651</v>
      </c>
      <c r="C63" s="9">
        <f>IF(ISERROR(Summary!C54/Summary!C16),"n/a",Summary!C54/Summary!C16)</f>
        <v>0.61653900265749573</v>
      </c>
      <c r="D63" s="11">
        <f>IF(ISERROR(B63-C63),"n/a",B63-C63)</f>
        <v>-4.5617895676909215E-2</v>
      </c>
    </row>
    <row r="64" spans="1:4" ht="15" x14ac:dyDescent="0.2">
      <c r="A64" s="13" t="s">
        <v>13</v>
      </c>
      <c r="B64" s="9">
        <f>IF(ISERROR(Summary!B73/Summary!B54),"n/a",Summary!B73/Summary!B54)</f>
        <v>0.22818694834322095</v>
      </c>
      <c r="C64" s="9">
        <f>IF(ISERROR(Summary!C73/Summary!C54),"n/a",Summary!C73/Summary!C54)</f>
        <v>0.22718052738336714</v>
      </c>
      <c r="D64" s="11">
        <f>IF(ISERROR(B64-C64),"n/a",B64-C64)</f>
        <v>1.0064209598538154E-3</v>
      </c>
    </row>
    <row r="65" spans="1:4" ht="15" x14ac:dyDescent="0.2">
      <c r="A65" s="13" t="s">
        <v>14</v>
      </c>
      <c r="B65" s="9">
        <f>IF(ISERROR(Summary!B116/Summary!B54),"n/a",Summary!B116/Summary!B54)</f>
        <v>2.6045434814064533E-3</v>
      </c>
      <c r="C65" s="9">
        <f>IF(ISERROR(Summary!C116/Summary!C54),"n/a",Summary!C116/Summary!C54)</f>
        <v>1.6480730223123732E-3</v>
      </c>
      <c r="D65" s="11">
        <f>IF(ISERROR(B65-C65),"n/a",B65-C65)</f>
        <v>9.5647045909408009E-4</v>
      </c>
    </row>
    <row r="66" spans="1:4" ht="15" x14ac:dyDescent="0.2">
      <c r="A66" s="13" t="s">
        <v>15</v>
      </c>
      <c r="B66" s="9">
        <f>IF(ISERROR(Summary!B116/Summary!B73),"n/a",Summary!B116/Summary!B73)</f>
        <v>1.1414077362079899E-2</v>
      </c>
      <c r="C66" s="9">
        <f>IF(ISERROR(Summary!C116/Summary!C73),"n/a",Summary!C116/Summary!C73)</f>
        <v>7.254464285714286E-3</v>
      </c>
      <c r="D66" s="11">
        <f>IF(ISERROR(B66-C66),"n/a",B66-C66)</f>
        <v>4.159613076365613E-3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</v>
      </c>
      <c r="C67" s="10">
        <f>IF(ISERROR(Summary!C135/Summary!C116), "n/a",Summary!C135/Summary!C116)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6/19/2023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June 16,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6/16/23</v>
      </c>
      <c r="C9" s="328" t="str">
        <f>Summary!C7</f>
        <v>as of 6/16/23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0.48899012908124523</v>
      </c>
      <c r="C11" s="9">
        <f>IF(ISERROR(College!G13/College!C13),"n/a",College!G13/College!C13)</f>
        <v>0.52021563342318056</v>
      </c>
      <c r="D11" s="11">
        <f>IF(ISERROR(B11-C11),"n/a",B11-C11)</f>
        <v>-3.1225504341935328E-2</v>
      </c>
    </row>
    <row r="12" spans="1:5" ht="15" x14ac:dyDescent="0.2">
      <c r="A12" s="13" t="s">
        <v>13</v>
      </c>
      <c r="B12" s="9">
        <f>IF(ISERROR(College!J13/College!F13),"n/a",College!J13/College!F13)</f>
        <v>0.12251552795031057</v>
      </c>
      <c r="C12" s="9">
        <f>IF(ISERROR(College!K13/College!G13),"n/a",College!K13/College!G13)</f>
        <v>0.16373056994818652</v>
      </c>
      <c r="D12" s="11">
        <f>IF(ISERROR(B12-C12),"n/a",B12-C12)</f>
        <v>-4.1215041997875956E-2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0.8614718614718615</v>
      </c>
      <c r="C17" s="9">
        <f>IF(ISERROR(College!G17/College!C17),"n/a",College!G17/College!C17)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IF(ISERROR(College!J17/College!F17),"n/a",College!J17/College!F17)</f>
        <v>7.5376884422110546E-2</v>
      </c>
      <c r="C18" s="9">
        <f>IF(ISERROR(College!K17/College!G17),"n/a",College!K17/College!G17)</f>
        <v>7.4309978768577492E-2</v>
      </c>
      <c r="D18" s="11">
        <f>IF(ISERROR(B18-C18),"n/a",B18-C18)</f>
        <v>1.066905653533054E-3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0.80197268588770865</v>
      </c>
      <c r="C23" s="9">
        <f>IF(ISERROR(College!G15/College!C15),"n/a",College!G15/College!C15)</f>
        <v>0.78217821782178221</v>
      </c>
      <c r="D23" s="11">
        <f>IF(ISERROR(B23-C23),"n/a",B23-C23)</f>
        <v>1.979446806592644E-2</v>
      </c>
    </row>
    <row r="24" spans="1:4" ht="15" x14ac:dyDescent="0.2">
      <c r="A24" s="13" t="s">
        <v>13</v>
      </c>
      <c r="B24" s="9">
        <f>IF(ISERROR(College!J15/College!F15),"n/a",College!J15/College!F15)</f>
        <v>0.12015137180700095</v>
      </c>
      <c r="C24" s="9">
        <f>IF(ISERROR(College!K15/College!G15),"n/a",College!K15/College!G15)</f>
        <v>0.14135021097046413</v>
      </c>
      <c r="D24" s="11">
        <f>IF(ISERROR(B24-C24),"n/a",B24-C24)</f>
        <v>-2.1198839163463185E-2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0.53316645807259078</v>
      </c>
      <c r="C29" s="9">
        <f>IF(ISERROR(College!G11/College!C11),"n/a",College!G11/College!C11)</f>
        <v>0.55766999303782783</v>
      </c>
      <c r="D29" s="11">
        <f>IF(ISERROR(B29-C29),"n/a",B29-C29)</f>
        <v>-2.450353496523705E-2</v>
      </c>
    </row>
    <row r="30" spans="1:4" ht="15" x14ac:dyDescent="0.2">
      <c r="A30" s="13" t="s">
        <v>13</v>
      </c>
      <c r="B30" s="9">
        <f>IF(ISERROR(College!J11/College!F11),"n/a",College!J11/College!F11)</f>
        <v>0.11872992340004943</v>
      </c>
      <c r="C30" s="9">
        <f>IF(ISERROR(College!K11/College!G11),"n/a",College!K11/College!G11)</f>
        <v>0.1549452073796643</v>
      </c>
      <c r="D30" s="11">
        <f>IF(ISERROR(B30-C30),"n/a",B30-C30)</f>
        <v>-3.6215283979614876E-2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6/16/23</v>
      </c>
      <c r="C36" s="326" t="str">
        <f>(Summary!C7)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0.29585571757482731</v>
      </c>
      <c r="C39" s="9">
        <f>IF(ISERROR(College!G20/College!C20),"n/a",College!G20/College!C20)</f>
        <v>0.39784500621632823</v>
      </c>
      <c r="D39" s="11">
        <f>IF(ISERROR(B39-C39),"n/a",B39-C39)</f>
        <v>-0.10198928864150092</v>
      </c>
    </row>
    <row r="40" spans="1:4" ht="15" x14ac:dyDescent="0.2">
      <c r="A40" s="13" t="s">
        <v>13</v>
      </c>
      <c r="B40" s="9">
        <f>IF(ISERROR(College!J20/College!F20),"n/a",College!J20/College!F20)</f>
        <v>0.17639429312581065</v>
      </c>
      <c r="C40" s="9">
        <f>IF(ISERROR(College!K20/College!G20),"n/a",College!K20/College!G20)</f>
        <v>0.20208333333333334</v>
      </c>
      <c r="D40" s="11">
        <f>IF(ISERROR(B40-C40),"n/a",B40-C40)</f>
        <v>-2.568904020752269E-2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0.30769230769230771</v>
      </c>
      <c r="C45" s="9">
        <f>IF(ISERROR(College!G21/College!C21),"n/a",College!G21/College!C21)</f>
        <v>0.21951219512195122</v>
      </c>
      <c r="D45" s="11">
        <f t="shared" ref="D45:D49" si="0">IF(ISERROR(B45-C45),"n/a",B45-C45)</f>
        <v>8.8180112570356489E-2</v>
      </c>
    </row>
    <row r="46" spans="1:4" ht="15" x14ac:dyDescent="0.2">
      <c r="A46" s="13" t="s">
        <v>13</v>
      </c>
      <c r="B46" s="9">
        <f>IF(ISERROR(College!J21/College!F21),"n/a",College!J21/College!F21)</f>
        <v>0.33333333333333331</v>
      </c>
      <c r="C46" s="9">
        <f>IF(ISERROR(College!K21/College!G21),"n/a",College!K21/College!G21)</f>
        <v>0.33333333333333331</v>
      </c>
      <c r="D46" s="11">
        <f t="shared" si="0"/>
        <v>0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>
        <f>IF(ISERROR(College!O21/College!G21),"n/a",College!O21/College!G21)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IF(ISERROR(College!N21/College!J21),"n/a",College!N21/College!J21)</f>
        <v>0</v>
      </c>
      <c r="C48" s="9">
        <f>IF(ISERROR(College!O21/College!K21),"n/a",College!O21/College!K21)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0.14814814814814814</v>
      </c>
      <c r="C51" s="9">
        <f>IF(ISERROR(College!G25/College!C25),"n/a",College!G25/College!C25)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0.36966824644549762</v>
      </c>
      <c r="C57" s="9">
        <f>IF(ISERROR(College!G23/College!C23),"n/a",College!G23/College!C23)</f>
        <v>0.51528384279475981</v>
      </c>
      <c r="D57" s="11">
        <f>IF(ISERROR(B57-C57),"n/a",B57-C57)</f>
        <v>-0.14561559634926219</v>
      </c>
    </row>
    <row r="58" spans="1:4" ht="15" x14ac:dyDescent="0.2">
      <c r="A58" s="13" t="s">
        <v>13</v>
      </c>
      <c r="B58" s="9">
        <f>IF(ISERROR(College!J23/College!F23),"n/a",College!J23/College!F23)</f>
        <v>0.21794871794871795</v>
      </c>
      <c r="C58" s="9">
        <f>IF(ISERROR(College!K23/College!G23),"n/a",College!K23/College!G23)</f>
        <v>0.15254237288135594</v>
      </c>
      <c r="D58" s="11">
        <f>IF(ISERROR(B58-C58),"n/a",B58-C58)</f>
        <v>6.5406345067362009E-2</v>
      </c>
    </row>
    <row r="59" spans="1:4" ht="15" x14ac:dyDescent="0.2">
      <c r="A59" s="13" t="s">
        <v>14</v>
      </c>
      <c r="B59" s="9">
        <f>IF(ISERROR(College!N23/College!F23),"n/a",College!N23/College!F23)</f>
        <v>0.15384615384615385</v>
      </c>
      <c r="C59" s="9">
        <f>IF(ISERROR(College!O23/College!G23),"n/a",College!O23/College!G23)</f>
        <v>4.2372881355932202E-2</v>
      </c>
      <c r="D59" s="11">
        <f>IF(ISERROR(B59-C59),"n/a",B59-C59)</f>
        <v>0.11147327249022165</v>
      </c>
    </row>
    <row r="60" spans="1:4" ht="15" x14ac:dyDescent="0.2">
      <c r="A60" s="13" t="s">
        <v>15</v>
      </c>
      <c r="B60" s="9">
        <f>IF(ISERROR(College!N23/College!J23),"n/a",College!N23/College!J23)</f>
        <v>0.70588235294117652</v>
      </c>
      <c r="C60" s="9">
        <f>IF(ISERROR(College!O23/College!K23),"n/a",College!O23/College!K23)</f>
        <v>0.27777777777777779</v>
      </c>
      <c r="D60" s="11">
        <f>IF(ISERROR(B60-C60),"n/a",B60-C60)</f>
        <v>0.42810457516339873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0.2986254295532646</v>
      </c>
      <c r="C63" s="9">
        <f>IF(ISERROR(College!G18/College!C18),"n/a",College!G18/College!C18)</f>
        <v>0.39812814974802013</v>
      </c>
      <c r="D63" s="11">
        <f>IF(ISERROR(B63-C63),"n/a",B63-C63)</f>
        <v>-9.9502720194755534E-2</v>
      </c>
    </row>
    <row r="64" spans="1:4" ht="15" x14ac:dyDescent="0.2">
      <c r="A64" s="13" t="s">
        <v>13</v>
      </c>
      <c r="B64" s="9">
        <f>IF(ISERROR(College!J18/College!F18),"n/a",College!J18/College!F18)</f>
        <v>0.18296892980437285</v>
      </c>
      <c r="C64" s="9">
        <f>IF(ISERROR(College!K18/College!G18),"n/a",College!K18/College!G18)</f>
        <v>0.19801084990958409</v>
      </c>
      <c r="D64" s="11">
        <f>IF(ISERROR(B64-C64),"n/a",B64-C64)</f>
        <v>-1.5041920105211243E-2</v>
      </c>
    </row>
    <row r="65" spans="1:4" ht="15" x14ac:dyDescent="0.2">
      <c r="A65" s="13" t="s">
        <v>14</v>
      </c>
      <c r="B65" s="9">
        <f>IF(ISERROR(College!N18/College!F18),"n/a",College!N18/College!F18)</f>
        <v>1.3808975834292289E-2</v>
      </c>
      <c r="C65" s="9">
        <f>IF(ISERROR(College!O18/College!G18),"n/a",College!O18/College!G18)</f>
        <v>4.5207956600361665E-3</v>
      </c>
      <c r="D65" s="11">
        <f>IF(ISERROR(B65-C65),"n/a",B65-C65)</f>
        <v>9.2881801742561235E-3</v>
      </c>
    </row>
    <row r="66" spans="1:4" ht="15" x14ac:dyDescent="0.2">
      <c r="A66" s="13" t="s">
        <v>15</v>
      </c>
      <c r="B66" s="9">
        <f>IF(ISERROR(College!N18/College!J18),"n/a",College!N18/College!J18)</f>
        <v>7.5471698113207544E-2</v>
      </c>
      <c r="C66" s="9">
        <f>IF(ISERROR(College!O18/College!K18),"n/a",College!O18/College!K18)</f>
        <v>2.2831050228310501E-2</v>
      </c>
      <c r="D66" s="11">
        <f>IF(ISERROR(B66-C66),"n/a",B66-C66)</f>
        <v>5.2640647884897043E-2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June 16,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6/16/23</v>
      </c>
      <c r="C9" s="328" t="str">
        <f>Summary!C7</f>
        <v>as of 6/16/23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0.80492934051144016</v>
      </c>
      <c r="C11" s="9">
        <f>IF(ISERROR(College!G29/College!C29),"n/a",College!G29/College!C29)</f>
        <v>0.66902810575542904</v>
      </c>
      <c r="D11" s="11">
        <f>IF(ISERROR(B11-C11),"n/a",B11-C11)</f>
        <v>0.13590123475601112</v>
      </c>
    </row>
    <row r="12" spans="1:19" ht="15" x14ac:dyDescent="0.2">
      <c r="A12" s="13" t="s">
        <v>13</v>
      </c>
      <c r="B12" s="9">
        <f>IF(ISERROR(College!J29/College!F29),"n/a",College!J29/College!F29)</f>
        <v>0.16313094367227504</v>
      </c>
      <c r="C12" s="9">
        <f>IF(ISERROR(College!K29/College!G29),"n/a",College!K29/College!G29)</f>
        <v>0.18935566475188595</v>
      </c>
      <c r="D12" s="11">
        <f>IF(ISERROR(B12-C12),"n/a",B12-C12)</f>
        <v>-2.6224721079610908E-2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0.85023041474654382</v>
      </c>
      <c r="C17" s="9">
        <f>IF(ISERROR(College!G33/College!C33),"n/a",College!G33/College!C33)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IF(ISERROR(College!J33/College!F33),"n/a",College!J33/College!F33)</f>
        <v>5.1490514905149054E-2</v>
      </c>
      <c r="C18" s="9">
        <f>IF(ISERROR(College!K33/College!G33),"n/a",College!K33/College!G33)</f>
        <v>7.663896583564174E-2</v>
      </c>
      <c r="D18" s="11">
        <f>IF(ISERROR(B18-C18),"n/a",B18-C18)</f>
        <v>-2.5148450930492686E-2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0.78105590062111796</v>
      </c>
      <c r="C23" s="9">
        <f>IF(ISERROR(College!G31/College!C31),"n/a",College!G31/College!C31)</f>
        <v>0.78071833648393196</v>
      </c>
      <c r="D23" s="11">
        <f>IF(ISERROR(B23-C23),"n/a",B23-C23)</f>
        <v>3.375641371859972E-4</v>
      </c>
    </row>
    <row r="24" spans="1:4" ht="15" x14ac:dyDescent="0.2">
      <c r="A24" s="13" t="s">
        <v>13</v>
      </c>
      <c r="B24" s="9">
        <f>IF(ISERROR(College!J31/College!F31),"n/a",College!J31/College!F31)</f>
        <v>8.3101391650099402E-2</v>
      </c>
      <c r="C24" s="9">
        <f>IF(ISERROR(College!K31/College!G31),"n/a",College!K31/College!G31)</f>
        <v>0.10290556900726393</v>
      </c>
      <c r="D24" s="11">
        <f>IF(ISERROR(B24-C24),"n/a",B24-C24)</f>
        <v>-1.9804177357164526E-2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0.80429712347162341</v>
      </c>
      <c r="C29" s="9">
        <f>IF(ISERROR(College!G27/College!C27),"n/a",College!G27/College!C27)</f>
        <v>0.69168138873953455</v>
      </c>
      <c r="D29" s="11">
        <f>IF(ISERROR(B29-C29),"n/a",B29-C29)</f>
        <v>0.11261573473208886</v>
      </c>
    </row>
    <row r="30" spans="1:4" ht="15" x14ac:dyDescent="0.2">
      <c r="A30" s="13" t="s">
        <v>13</v>
      </c>
      <c r="B30" s="9">
        <f>IF(ISERROR(College!J27/College!F27),"n/a",College!J27/College!F27)</f>
        <v>0.14885764499121265</v>
      </c>
      <c r="C30" s="9">
        <f>IF(ISERROR(College!K27/College!G27),"n/a",College!K27/College!G27)</f>
        <v>0.17068295391449195</v>
      </c>
      <c r="D30" s="11">
        <f>IF(ISERROR(B30-C30),"n/a",B30-C30)</f>
        <v>-2.1825308923279302E-2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6/16/23</v>
      </c>
      <c r="C36" s="326" t="str">
        <f>(Summary!C7)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0.70604691198622771</v>
      </c>
      <c r="C39" s="9">
        <f>IF(ISERROR(College!G36/College!C36),"n/a",College!G36/College!C36)</f>
        <v>0.76362522963870183</v>
      </c>
      <c r="D39" s="11">
        <f>IF(ISERROR(B39-C39),"n/a",B39-C39)</f>
        <v>-5.757831765247412E-2</v>
      </c>
    </row>
    <row r="40" spans="1:4" ht="15" x14ac:dyDescent="0.2">
      <c r="A40" s="13" t="s">
        <v>13</v>
      </c>
      <c r="B40" s="9">
        <f>IF(ISERROR(College!J36/College!F36),"n/a",College!J36/College!F36)</f>
        <v>0.19353855531850045</v>
      </c>
      <c r="C40" s="9">
        <f>IF(ISERROR(College!K36/College!G36),"n/a",College!K36/College!G36)</f>
        <v>0.18952151831061215</v>
      </c>
      <c r="D40" s="11">
        <f>IF(ISERROR(B40-C40),"n/a",B40-C40)</f>
        <v>4.0170370078883022E-3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0.66666666666666663</v>
      </c>
      <c r="C45" s="9">
        <f>IF(ISERROR(College!G37/College!C37),"n/a",College!G37/College!C37)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IF(ISERROR(College!J37/College!F37),"n/a",College!J37/College!F37)</f>
        <v>0.16666666666666666</v>
      </c>
      <c r="C46" s="9">
        <f>IF(ISERROR(College!K37/College!G37),"n/a",College!K37/College!G37)</f>
        <v>0.26470588235294118</v>
      </c>
      <c r="D46" s="11">
        <f>IF(ISERROR(B46-C46),"n/a",B46-C46)</f>
        <v>-9.8039215686274522E-2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>
        <f>IF(ISERROR(College!O37/College!G37),"n/a",College!O37/College!G37)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IF(ISERROR(College!N37/College!J37),"n/a",College!N37/College!J37)</f>
        <v>0</v>
      </c>
      <c r="C48" s="9">
        <f>IF(ISERROR(College!O37/College!K37),"n/a",College!O37/College!K37)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0.19607843137254902</v>
      </c>
      <c r="C51" s="9">
        <f>IF(ISERROR(College!G41/College!C41),"n/a",College!G41/College!C41)</f>
        <v>0.48113207547169812</v>
      </c>
      <c r="D51" s="11">
        <f>IF(ISERROR(B51-C51),"n/a",B51-C51)</f>
        <v>-0.28505364409914913</v>
      </c>
    </row>
    <row r="52" spans="1:4" ht="15" x14ac:dyDescent="0.2">
      <c r="A52" s="13" t="s">
        <v>13</v>
      </c>
      <c r="B52" s="9">
        <f>IF(ISERROR(College!J41/College!F41),"n/a",College!J41/College!F41)</f>
        <v>0.14035087719298245</v>
      </c>
      <c r="C52" s="9">
        <f>IF(ISERROR(College!K41/College!G41),"n/a",College!K41/College!G41)</f>
        <v>0.19607843137254902</v>
      </c>
      <c r="D52" s="11">
        <f>IF(ISERROR(B52-C52),"n/a",B52-C52)</f>
        <v>-5.5727554179566569E-2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0.84313725490196079</v>
      </c>
      <c r="C57" s="9">
        <f>IF(ISERROR(College!G39/College!C39),"n/a",College!G39/College!C39)</f>
        <v>0.8890845070422535</v>
      </c>
      <c r="D57" s="11">
        <f>IF(ISERROR(B57-C57),"n/a",B57-C57)</f>
        <v>-4.5947252140292716E-2</v>
      </c>
    </row>
    <row r="58" spans="1:4" ht="15" x14ac:dyDescent="0.2">
      <c r="A58" s="13" t="s">
        <v>13</v>
      </c>
      <c r="B58" s="9">
        <f>IF(ISERROR(College!J39/College!F39),"n/a",College!J39/College!F39)</f>
        <v>0.15116279069767441</v>
      </c>
      <c r="C58" s="9">
        <f>IF(ISERROR(College!K39/College!G39),"n/a",College!K39/College!G39)</f>
        <v>0.20792079207920791</v>
      </c>
      <c r="D58" s="11">
        <f>IF(ISERROR(B58-C58),"n/a",B58-C58)</f>
        <v>-5.6758001381533502E-2</v>
      </c>
    </row>
    <row r="59" spans="1:4" ht="15" x14ac:dyDescent="0.2">
      <c r="A59" s="13" t="s">
        <v>14</v>
      </c>
      <c r="B59" s="9">
        <f>IF(ISERROR(College!N39/College!F39),"n/a",College!N39/College!F39)</f>
        <v>1.1627906976744186E-2</v>
      </c>
      <c r="C59" s="9">
        <f>IF(ISERROR(College!O39/College!G39),"n/a",College!O39/College!G39)</f>
        <v>1.1881188118811881E-2</v>
      </c>
      <c r="D59" s="11">
        <f>IF(ISERROR(B59-C59),"n/a",B59-C59)</f>
        <v>-2.5328114206769545E-4</v>
      </c>
    </row>
    <row r="60" spans="1:4" ht="15" x14ac:dyDescent="0.2">
      <c r="A60" s="13" t="s">
        <v>15</v>
      </c>
      <c r="B60" s="9">
        <f>IF(ISERROR(College!N39/College!J39),"n/a",College!N39/College!J39)</f>
        <v>7.6923076923076927E-2</v>
      </c>
      <c r="C60" s="9">
        <f>IF(ISERROR(College!O39/College!K39),"n/a",College!O39/College!K39)</f>
        <v>5.7142857142857141E-2</v>
      </c>
      <c r="D60" s="11">
        <f>IF(ISERROR(B60-C60),"n/a",B60-C60)</f>
        <v>1.9780219780219786E-2</v>
      </c>
    </row>
    <row r="61" spans="1:4" ht="15" x14ac:dyDescent="0.2">
      <c r="A61" s="13" t="s">
        <v>16</v>
      </c>
      <c r="B61" s="9">
        <f>IF(ISERROR(College!R39/College!N39), "n/a",College!R39/College!N39)</f>
        <v>0</v>
      </c>
      <c r="C61" s="9">
        <f>IF(ISERROR(College!S39/College!O39), "n/a",College!S39/College!O39)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0.71194920146238216</v>
      </c>
      <c r="C63" s="9">
        <f>IF(ISERROR(College!G34/College!C34),"n/a",College!G34/College!C34)</f>
        <v>0.76954513148543002</v>
      </c>
      <c r="D63" s="11">
        <f>IF(ISERROR(B63-C63),"n/a",B63-C63)</f>
        <v>-5.7595930023047859E-2</v>
      </c>
    </row>
    <row r="64" spans="1:4" ht="15" x14ac:dyDescent="0.2">
      <c r="A64" s="13" t="s">
        <v>13</v>
      </c>
      <c r="B64" s="9">
        <f>IF(ISERROR(College!J34/College!F34),"n/a",College!J34/College!F34)</f>
        <v>0.18864864864864864</v>
      </c>
      <c r="C64" s="9">
        <f>IF(ISERROR(College!K34/College!G34),"n/a",College!K34/College!G34)</f>
        <v>0.19233433387208496</v>
      </c>
      <c r="D64" s="11">
        <f>IF(ISERROR(B64-C64),"n/a",B64-C64)</f>
        <v>-3.6856852234363191E-3</v>
      </c>
    </row>
    <row r="65" spans="1:4" ht="15" x14ac:dyDescent="0.2">
      <c r="A65" s="13" t="s">
        <v>14</v>
      </c>
      <c r="B65" s="9">
        <f>IF(ISERROR(College!N34/College!F34),"n/a",College!N34/College!F34)</f>
        <v>1.0810810810810811E-3</v>
      </c>
      <c r="C65" s="9">
        <f>IF(ISERROR(College!O34/College!G34),"n/a",College!O34/College!G34)</f>
        <v>1.3853613484183791E-3</v>
      </c>
      <c r="D65" s="11">
        <f>IF(ISERROR(B65-C65),"n/a",B65-C65)</f>
        <v>-3.04280267337298E-4</v>
      </c>
    </row>
    <row r="66" spans="1:4" ht="15" x14ac:dyDescent="0.2">
      <c r="A66" s="13" t="s">
        <v>15</v>
      </c>
      <c r="B66" s="9">
        <f>IF(ISERROR(College!N34/College!J34),"n/a",College!N34/College!J34)</f>
        <v>5.7306590257879654E-3</v>
      </c>
      <c r="C66" s="9">
        <f>IF(ISERROR(College!O34/College!K34),"n/a",College!O34/College!K34)</f>
        <v>7.2028811524609843E-3</v>
      </c>
      <c r="D66" s="11">
        <f>IF(ISERROR(B66-C66),"n/a",B66-C66)</f>
        <v>-1.4722221266730189E-3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</v>
      </c>
      <c r="C67" s="10">
        <f>IF(ISERROR(College!S34/College!O34), "n/a",College!S34/College!O34)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16,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6/16/23</v>
      </c>
      <c r="C9" s="328" t="str">
        <f>Summary!C7</f>
        <v>as of 6/16/23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0.78663507769493413</v>
      </c>
      <c r="C11" s="9">
        <f>IF(ISERROR(College!G45/College!C45),"n/a",College!G45/College!C45)</f>
        <v>0.75497108452824213</v>
      </c>
      <c r="D11" s="11">
        <f>IF(ISERROR(B11-C11),"n/a",B11-C11)</f>
        <v>3.1663993166691995E-2</v>
      </c>
    </row>
    <row r="12" spans="1:4" ht="15" x14ac:dyDescent="0.2">
      <c r="A12" s="13" t="s">
        <v>13</v>
      </c>
      <c r="B12" s="9">
        <f>IF(ISERROR(College!J45/College!F45),"n/a",College!J45/College!F45)</f>
        <v>0.15005757817344317</v>
      </c>
      <c r="C12" s="9">
        <f>IF(ISERROR(College!K45/College!G45),"n/a",College!K45/College!G45)</f>
        <v>0.19422875131164744</v>
      </c>
      <c r="D12" s="11">
        <f>IF(ISERROR(B12-C12),"n/a",B12-C12)</f>
        <v>-4.4171173138204262E-2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0.86576168929110109</v>
      </c>
      <c r="C17" s="9">
        <f>IF(ISERROR(College!G49/College!C49),"n/a",College!G49/College!C49)</f>
        <v>0.88783570300157977</v>
      </c>
      <c r="D17" s="11">
        <f>IF(ISERROR(B17-C17),"n/a",B17-C17)</f>
        <v>-2.2074013710478679E-2</v>
      </c>
    </row>
    <row r="18" spans="1:4" ht="15" x14ac:dyDescent="0.2">
      <c r="A18" s="13" t="s">
        <v>13</v>
      </c>
      <c r="B18" s="9">
        <f>IF(ISERROR(College!J49/College!F49),"n/a",College!J49/College!F49)</f>
        <v>5.2264808362369339E-2</v>
      </c>
      <c r="C18" s="9">
        <f>IF(ISERROR(College!K49/College!G49),"n/a",College!K49/College!G49)</f>
        <v>5.8718861209964411E-2</v>
      </c>
      <c r="D18" s="11">
        <f>IF(ISERROR(B18-C18),"n/a",B18-C18)</f>
        <v>-6.4540528475950723E-3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0.82710686359687224</v>
      </c>
      <c r="C23" s="9">
        <f>IF(ISERROR(College!G47/College!C47),"n/a",College!G47/College!C47)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IF(ISERROR(College!J47/College!F47),"n/a",College!J47/College!F47)</f>
        <v>6.7226890756302518E-2</v>
      </c>
      <c r="C24" s="9">
        <f>IF(ISERROR(College!K47/College!G47),"n/a",College!K47/College!G47)</f>
        <v>8.8505747126436787E-2</v>
      </c>
      <c r="D24" s="11">
        <f>IF(ISERROR(B24-C24),"n/a",B24-C24)</f>
        <v>-2.1278856370134269E-2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0.79276214042684812</v>
      </c>
      <c r="C29" s="9">
        <f>IF(ISERROR(College!G43/College!C43),"n/a",College!G43/College!C43)</f>
        <v>0.76625192227037608</v>
      </c>
      <c r="D29" s="11">
        <f>IF(ISERROR(B29-C29),"n/a",B29-C29)</f>
        <v>2.6510218156472032E-2</v>
      </c>
    </row>
    <row r="30" spans="1:4" ht="15" x14ac:dyDescent="0.2">
      <c r="A30" s="13" t="s">
        <v>13</v>
      </c>
      <c r="B30" s="9">
        <f>IF(ISERROR(College!J43/College!F43),"n/a",College!J43/College!F43)</f>
        <v>0.13952399531798673</v>
      </c>
      <c r="C30" s="9">
        <f>IF(ISERROR(College!K43/College!G43),"n/a",College!K43/College!G43)</f>
        <v>0.17889071337347198</v>
      </c>
      <c r="D30" s="11">
        <f>IF(ISERROR(B30-C30),"n/a",B30-C30)</f>
        <v>-3.936671805548525E-2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6/16/23</v>
      </c>
      <c r="C36" s="326" t="str">
        <f>(Summary!C7)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0.57435046987285798</v>
      </c>
      <c r="C39" s="9">
        <f>IF(ISERROR(College!G52/College!C52),"n/a",College!G52/College!C52)</f>
        <v>0.62858531842489063</v>
      </c>
      <c r="D39" s="11">
        <f>IF(ISERROR(B39-C39),"n/a",B39-C39)</f>
        <v>-5.4234848552032644E-2</v>
      </c>
    </row>
    <row r="40" spans="1:4" ht="15" x14ac:dyDescent="0.2">
      <c r="A40" s="13" t="s">
        <v>13</v>
      </c>
      <c r="B40" s="9">
        <f>IF(ISERROR(College!J52/College!F52),"n/a",College!J52/College!F52)</f>
        <v>0.23772858517805581</v>
      </c>
      <c r="C40" s="9">
        <f>IF(ISERROR(College!K52/College!G52),"n/a",College!K52/College!G52)</f>
        <v>0.21500386697602475</v>
      </c>
      <c r="D40" s="11">
        <f>IF(ISERROR(B40-C40),"n/a",B40-C40)</f>
        <v>2.2724718202031063E-2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0.44444444444444442</v>
      </c>
      <c r="C45" s="9">
        <f>IF(ISERROR(College!G53/College!C53),"n/a",College!G53/College!C35)</f>
        <v>3.0278562777553493E-3</v>
      </c>
      <c r="D45" s="11">
        <f>IF(ISERROR(B45-C45),"n/a",B45-C45)</f>
        <v>0.44141658816668905</v>
      </c>
    </row>
    <row r="46" spans="1:4" ht="15" x14ac:dyDescent="0.2">
      <c r="A46" s="13" t="s">
        <v>13</v>
      </c>
      <c r="B46" s="9">
        <f>IF(ISERROR(College!J53/College!F53),"n/a",College!J53/College!F53)</f>
        <v>0.375</v>
      </c>
      <c r="C46" s="9">
        <f>IF(ISERROR(College!K53/College!G53),"n/a",College!K53/College!G53)</f>
        <v>0.4</v>
      </c>
      <c r="D46" s="11">
        <f>IF(ISERROR(B46-C46),"n/a",B46-C46)</f>
        <v>-2.5000000000000022E-2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>
        <f>IF(ISERROR(College!O53/College!G53),"n/a",College!O53/College!G53)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IF(ISERROR(College!N53/College!J53),"n/a",College!N53/College!J53)</f>
        <v>0</v>
      </c>
      <c r="C48" s="9">
        <f>IF(ISERROR(College!O53/College!K53),"n/a",College!O53/College!K53)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IF(ISERROR(College!J57/College!F57),"n/a",College!J57/College!F57)</f>
        <v>0.125</v>
      </c>
      <c r="C52" s="9">
        <f>IF(ISERROR(College!K57/College!G57),"n/a",College!K57/College!G57)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IF(ISERROR(College!N57/College!J57),"n/a",College!N57/College!J57)</f>
        <v>0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0.56666666666666665</v>
      </c>
      <c r="C57" s="9">
        <f>IF(ISERROR(College!G55/College!C55),"n/a",College!G55/College!C55)</f>
        <v>0.50413223140495866</v>
      </c>
      <c r="D57" s="11">
        <f>IF(ISERROR(B57-C57),"n/a",B57-C57)</f>
        <v>6.2534435261707988E-2</v>
      </c>
    </row>
    <row r="58" spans="1:4" ht="15" x14ac:dyDescent="0.2">
      <c r="A58" s="13" t="s">
        <v>13</v>
      </c>
      <c r="B58" s="9">
        <f>IF(ISERROR(College!J55/College!F55),"n/a",College!J55/College!F55)</f>
        <v>0.17647058823529413</v>
      </c>
      <c r="C58" s="9">
        <f>IF(ISERROR(College!K55/College!G55),"n/a",College!K55/College!G55)</f>
        <v>0.31147540983606559</v>
      </c>
      <c r="D58" s="11">
        <f>IF(ISERROR(B58-C58),"n/a",B58-C58)</f>
        <v>-0.13500482160077146</v>
      </c>
    </row>
    <row r="59" spans="1:4" ht="15" x14ac:dyDescent="0.2">
      <c r="A59" s="13" t="s">
        <v>14</v>
      </c>
      <c r="B59" s="9">
        <f>IF(ISERROR(College!N55/College!F55),"n/a",College!N55/College!F55)</f>
        <v>3.9215686274509803E-2</v>
      </c>
      <c r="C59" s="9">
        <f>IF(ISERROR(College!O55/College!G55),"n/a",College!O55/College!G55)</f>
        <v>3.2786885245901641E-2</v>
      </c>
      <c r="D59" s="11">
        <f>IF(ISERROR(B59-C59),"n/a",B59-C59)</f>
        <v>6.4288010286081623E-3</v>
      </c>
    </row>
    <row r="60" spans="1:4" ht="15" x14ac:dyDescent="0.2">
      <c r="A60" s="13" t="s">
        <v>15</v>
      </c>
      <c r="B60" s="9">
        <f>IF(ISERROR(College!N55/College!J55),"n/a",College!N55/College!J55)</f>
        <v>0.22222222222222221</v>
      </c>
      <c r="C60" s="9">
        <f>IF(ISERROR(College!O55/College!K55),"n/a",College!O55/College!K55)</f>
        <v>0.10526315789473684</v>
      </c>
      <c r="D60" s="11">
        <f>IF(ISERROR(B60-C60),"n/a",B60-C60)</f>
        <v>0.11695906432748537</v>
      </c>
    </row>
    <row r="61" spans="1:4" ht="15" x14ac:dyDescent="0.2">
      <c r="A61" s="13" t="s">
        <v>16</v>
      </c>
      <c r="B61" s="9">
        <f>IF(ISERROR(College!R55/College!N55), "n/a",College!R55/College!N55)</f>
        <v>0</v>
      </c>
      <c r="C61" s="9">
        <f>IF(ISERROR(College!S55/College!O55), "n/a",College!S55/College!O55)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0.56028368794326244</v>
      </c>
      <c r="C63" s="9">
        <f>IF(ISERROR(College!G50/College!C50),"n/a",College!G50/College!C50)</f>
        <v>0.6097560975609756</v>
      </c>
      <c r="D63" s="11">
        <f>IF(ISERROR(B63-C63),"n/a",B63-C63)</f>
        <v>-4.9472409617713153E-2</v>
      </c>
    </row>
    <row r="64" spans="1:4" ht="15" x14ac:dyDescent="0.2">
      <c r="A64" s="13" t="s">
        <v>13</v>
      </c>
      <c r="B64" s="9">
        <f>IF(ISERROR(College!J50/College!F50),"n/a",College!J50/College!F50)</f>
        <v>0.23508137432188064</v>
      </c>
      <c r="C64" s="9">
        <f>IF(ISERROR(College!K50/College!G50),"n/a",College!K50/College!G50)</f>
        <v>0.22036363636363637</v>
      </c>
      <c r="D64" s="11">
        <f>IF(ISERROR(B64-C64),"n/a",B64-C64)</f>
        <v>1.471773795824427E-2</v>
      </c>
    </row>
    <row r="65" spans="1:4" ht="15" x14ac:dyDescent="0.2">
      <c r="A65" s="13" t="s">
        <v>14</v>
      </c>
      <c r="B65" s="9">
        <f>IF(ISERROR(College!N50/College!F50),"n/a",College!N50/College!F50)</f>
        <v>1.8083182640144665E-3</v>
      </c>
      <c r="C65" s="9">
        <f>IF(ISERROR(College!O50/College!G50),"n/a",College!O50/College!G50)</f>
        <v>1.4545454545454545E-3</v>
      </c>
      <c r="D65" s="11">
        <f>IF(ISERROR(B65-C65),"n/a",B65-C65)</f>
        <v>3.5377280946901203E-4</v>
      </c>
    </row>
    <row r="66" spans="1:4" ht="15" x14ac:dyDescent="0.2">
      <c r="A66" s="13" t="s">
        <v>15</v>
      </c>
      <c r="B66" s="9">
        <f>IF(ISERROR(College!N50/College!J50),"n/a",College!N50/College!J50)</f>
        <v>7.6923076923076927E-3</v>
      </c>
      <c r="C66" s="9">
        <f>IF(ISERROR(College!O50/College!K50),"n/a",College!O50/College!K50)</f>
        <v>6.6006600660066007E-3</v>
      </c>
      <c r="D66" s="11">
        <f>IF(ISERROR(B66-C66),"n/a",B66-C66)</f>
        <v>1.091647626301092E-3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</v>
      </c>
      <c r="C67" s="10">
        <f>IF(ISERROR(College!S50/College!O50), "n/a",College!S50/College!O50)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16,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6/16/23</v>
      </c>
      <c r="C9" s="328" t="str">
        <f>Summary!C7</f>
        <v>as of 6/16/23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0.74103585657370519</v>
      </c>
      <c r="C11" s="9">
        <f>IF(ISERROR(College!G61/College!C61),"n/a",College!G61/College!C61)</f>
        <v>0.70431211498973301</v>
      </c>
      <c r="D11" s="11">
        <f>IF(ISERROR(B11-C11),"n/a",B11-C11)</f>
        <v>3.672374158397218E-2</v>
      </c>
    </row>
    <row r="12" spans="1:4" ht="15" x14ac:dyDescent="0.2">
      <c r="A12" s="13" t="s">
        <v>13</v>
      </c>
      <c r="B12" s="9">
        <f>IF(ISERROR(College!J61/College!F61),"n/a",College!J61/College!F61)</f>
        <v>0.15860215053763441</v>
      </c>
      <c r="C12" s="9">
        <f>IF(ISERROR(College!K61/College!G61),"n/a",College!K61/College!G61)</f>
        <v>0.16180758017492711</v>
      </c>
      <c r="D12" s="11">
        <f>IF(ISERROR(B12-C12),"n/a",B12-C12)</f>
        <v>-3.2054296372927005E-3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0.69318181818181823</v>
      </c>
      <c r="C23" s="9">
        <f>IF(ISERROR(College!G63/College!C63),"n/a",College!G63/College!C63)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IF(ISERROR(College!J63/College!F63),"n/a",College!J63/College!F63)</f>
        <v>1.6393442622950821E-2</v>
      </c>
      <c r="C24" s="9">
        <f>IF(ISERROR(College!K63/College!G63),"n/a",College!K63/College!G63)</f>
        <v>0.10526315789473684</v>
      </c>
      <c r="D24" s="11">
        <f>IF(ISERROR(B24-C24),"n/a",B24-C24)</f>
        <v>-8.8869715271786012E-2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0.73532068654019878</v>
      </c>
      <c r="C29" s="9">
        <f>IF(ISERROR(College!G59/College!C59),"n/a",College!G59/College!C59)</f>
        <v>0.71534883720930231</v>
      </c>
      <c r="D29" s="11">
        <f>IF(ISERROR(B29-C29),"n/a",B29-C29)</f>
        <v>1.9971849330896463E-2</v>
      </c>
    </row>
    <row r="30" spans="1:4" ht="15" x14ac:dyDescent="0.2">
      <c r="A30" s="13" t="s">
        <v>13</v>
      </c>
      <c r="B30" s="9">
        <f>IF(ISERROR(College!J59/College!F59),"n/a",College!J59/College!F59)</f>
        <v>0.14619164619164618</v>
      </c>
      <c r="C30" s="9">
        <f>IF(ISERROR(College!K59/College!G59),"n/a",College!K59/College!G59)</f>
        <v>0.15214564369310793</v>
      </c>
      <c r="D30" s="11">
        <f>IF(ISERROR(B30-C30),"n/a",B30-C30)</f>
        <v>-5.9539975014617497E-3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6/16/23</v>
      </c>
      <c r="C36" s="326" t="str">
        <f>(Summary!C7)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0.91160220994475138</v>
      </c>
      <c r="C39" s="9">
        <f>IF(ISERROR(College!G68/College!C68),"n/a",College!G68/College!C68)</f>
        <v>0.96078431372549022</v>
      </c>
      <c r="D39" s="11">
        <f>IF(ISERROR(B39-C39),"n/a",B39-C39)</f>
        <v>-4.9182103780738839E-2</v>
      </c>
    </row>
    <row r="40" spans="1:4" ht="15" x14ac:dyDescent="0.2">
      <c r="A40" s="13" t="s">
        <v>13</v>
      </c>
      <c r="B40" s="9">
        <f>IF(ISERROR(College!J68/College!F68),"n/a",College!J68/College!F68)</f>
        <v>0.32121212121212123</v>
      </c>
      <c r="C40" s="9">
        <f>IF(ISERROR(College!K68/College!G68),"n/a",College!K68/College!G68)</f>
        <v>0.26530612244897961</v>
      </c>
      <c r="D40" s="11">
        <f>IF(ISERROR(B40-C40),"n/a",B40-C40)</f>
        <v>5.5905998763141618E-2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IF(ISERROR(College!F69/College!B69),"n/a",College!F69/College!B69)</f>
        <v>1</v>
      </c>
      <c r="C45" s="9">
        <f>IF(ISERROR(College!G69/College!C69),"n/a",College!G69/College!C69)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IF(ISERROR(College!J69/College!F69),"n/a",College!J69/College!F69)</f>
        <v>0.5</v>
      </c>
      <c r="C46" s="9">
        <f>IF(ISERROR(College!K69/College!G69),"n/a",College!K69/College!G69)</f>
        <v>0.5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>
        <f>IF(ISERROR(College!O69/College!G69),"n/a",College!O69/College!G69)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IF(ISERROR(College!N69/College!J69),"n/a",College!N69/College!J69)</f>
        <v>0</v>
      </c>
      <c r="C48" s="9">
        <f>IF(ISERROR(College!O69/College!K69),"n/a",College!O69/College!K69)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>
        <f>IF(ISERROR(College!O71/College!K71),"n/a",College!O71/College!K71)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0.9</v>
      </c>
      <c r="C63" s="9">
        <f>IF(ISERROR(College!G66/College!C66),"n/a",College!G66/College!C66)</f>
        <v>0.91666666666666663</v>
      </c>
      <c r="D63" s="11">
        <f>IF(ISERROR(B63-C63),"n/a",B63-C63)</f>
        <v>-1.6666666666666607E-2</v>
      </c>
    </row>
    <row r="64" spans="1:4" ht="15" x14ac:dyDescent="0.2">
      <c r="A64" s="13" t="s">
        <v>13</v>
      </c>
      <c r="B64" s="9">
        <f>IF(ISERROR(College!J66/College!F66),"n/a",College!J66/College!F66)</f>
        <v>0.31578947368421051</v>
      </c>
      <c r="C64" s="9">
        <f>IF(ISERROR(College!K66/College!G66),"n/a",College!K66/College!G66)</f>
        <v>0.25454545454545452</v>
      </c>
      <c r="D64" s="11">
        <f>IF(ISERROR(B64-C64),"n/a",B64-C64)</f>
        <v>6.124401913875599E-2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16,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6/16/23</v>
      </c>
      <c r="C9" s="326" t="str">
        <f>(Summary!C7)</f>
        <v>as of 6/16/23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0.57811511701454776</v>
      </c>
      <c r="C12" s="9">
        <f>IF(ISERROR(College!G84/College!C84),"n/a",College!G84/College!C84)</f>
        <v>0.45739644970414201</v>
      </c>
      <c r="D12" s="11">
        <f>IF(ISERROR(B12-C12),"n/a",B12-C12)</f>
        <v>0.12071866731040576</v>
      </c>
    </row>
    <row r="13" spans="1:4" ht="15" x14ac:dyDescent="0.2">
      <c r="A13" s="13" t="s">
        <v>13</v>
      </c>
      <c r="B13" s="9">
        <f>IF(ISERROR(College!J84/College!F84),"n/a",College!J84/College!F84)</f>
        <v>0.30525164113785558</v>
      </c>
      <c r="C13" s="9">
        <f>IF(ISERROR(College!K84/College!G84),"n/a",College!K84/College!G84)</f>
        <v>0.31694695989650712</v>
      </c>
      <c r="D13" s="11">
        <f>IF(ISERROR(B13-C13),"n/a",B13-C13)</f>
        <v>-1.1695318758651541E-2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0.35714285714285715</v>
      </c>
      <c r="C18" s="9">
        <f>IF(ISERROR(College!G85/College!C85),"n/a",College!G85/College!C85)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IF(ISERROR(College!J85/College!F85),"n/a",College!J85/College!F85)</f>
        <v>0.4</v>
      </c>
      <c r="C19" s="9">
        <f>IF(ISERROR(College!K85/College!G85),"n/a",College!K85/College!G85)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>
        <f>IF(ISERROR(College!O85/College!G85),"n/a",College!O85/College!G85)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0.47368421052631576</v>
      </c>
      <c r="C30" s="9">
        <f>IF(ISERROR(College!G87/College!C87),"n/a",College!G87/College!C87)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IF(ISERROR(College!J87/College!F87),"n/a",College!J87/College!F87)</f>
        <v>0.20370370370370369</v>
      </c>
      <c r="C31" s="9">
        <f>IF(ISERROR(College!K87/College!G87),"n/a",College!K87/College!G87)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0.56188831318364996</v>
      </c>
      <c r="C36" s="9">
        <f>IF(ISERROR(College!G82/College!C82),"n/a",College!G82/College!C82)</f>
        <v>0.43840774610005379</v>
      </c>
      <c r="D36" s="11">
        <f>IF(ISERROR(B36-C36),"n/a",B36-C36)</f>
        <v>0.12348056708359617</v>
      </c>
    </row>
    <row r="37" spans="1:4" ht="15" x14ac:dyDescent="0.2">
      <c r="A37" s="13" t="s">
        <v>13</v>
      </c>
      <c r="B37" s="9">
        <f>IF(ISERROR(College!J82/College!F82),"n/a",College!J82/College!F82)</f>
        <v>0.29918032786885246</v>
      </c>
      <c r="C37" s="9">
        <f>IF(ISERROR(College!K82/College!G82),"n/a",College!K82/College!G82)</f>
        <v>0.31656441717791411</v>
      </c>
      <c r="D37" s="11">
        <f>IF(ISERROR(B37-C37),"n/a",B37-C37)</f>
        <v>-1.7384089309061657E-2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16,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6/16/23</v>
      </c>
      <c r="C9" s="328" t="str">
        <f>Summary!C7</f>
        <v>as of 6/16/23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1.0031695721077654</v>
      </c>
      <c r="C11" s="9">
        <f>IF(ISERROR(College!G93/College!C93),"n/a",College!G93/College!C93)</f>
        <v>0.99632352941176472</v>
      </c>
      <c r="D11" s="11">
        <f>IF(ISERROR(B11-C11),"n/a",B11-C11)</f>
        <v>6.8460426960006426E-3</v>
      </c>
    </row>
    <row r="12" spans="1:4" ht="15" x14ac:dyDescent="0.2">
      <c r="A12" s="13" t="s">
        <v>13</v>
      </c>
      <c r="B12" s="9">
        <f>IF(ISERROR(College!J93/College!F93),"n/a",College!J93/College!F93)</f>
        <v>6.4770932069510262E-2</v>
      </c>
      <c r="C12" s="9">
        <f>IF(ISERROR(College!K93/College!G93),"n/a",College!K93/College!G93)</f>
        <v>0.18081180811808117</v>
      </c>
      <c r="D12" s="11">
        <f>IF(ISERROR(B12-C12),"n/a",B12-C12)</f>
        <v>-0.11604087604857091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0.97847919655667148</v>
      </c>
      <c r="C29" s="9">
        <f>IF(ISERROR(College!G91/College!C91),"n/a",College!G91/College!C91)</f>
        <v>0.98432601880877746</v>
      </c>
      <c r="D29" s="11">
        <f>IF(ISERROR(B29-C29),"n/a",B29-C29)</f>
        <v>-5.8468222521059765E-3</v>
      </c>
    </row>
    <row r="30" spans="1:4" ht="15" x14ac:dyDescent="0.2">
      <c r="A30" s="13" t="s">
        <v>13</v>
      </c>
      <c r="B30" s="9">
        <f>IF(ISERROR(College!J91/College!F91),"n/a",College!J91/College!F91)</f>
        <v>6.3049853372434017E-2</v>
      </c>
      <c r="C30" s="9">
        <f>IF(ISERROR(College!K91/College!G91),"n/a",College!K91/College!G91)</f>
        <v>0.16878980891719744</v>
      </c>
      <c r="D30" s="11">
        <f>IF(ISERROR(B30-C30),"n/a",B30-C30)</f>
        <v>-0.10573995554476343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6/16/23</v>
      </c>
      <c r="C36" s="326" t="str">
        <f>(Summary!C7)</f>
        <v>as of 6/16/23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0.9555555555555556</v>
      </c>
      <c r="C39" s="9">
        <f>IF(ISERROR(College!G100/College!C100),"n/a",College!G100/College!C100)</f>
        <v>1.0340909090909092</v>
      </c>
      <c r="D39" s="11">
        <f>IF(ISERROR(B39-C39),"n/a",B39-C39)</f>
        <v>-7.8535353535353569E-2</v>
      </c>
    </row>
    <row r="40" spans="1:4" ht="15" x14ac:dyDescent="0.2">
      <c r="A40" s="13" t="s">
        <v>13</v>
      </c>
      <c r="B40" s="9">
        <f>IF(ISERROR(College!J100/College!F100),"n/a",College!J100/College!F100)</f>
        <v>0.23255813953488372</v>
      </c>
      <c r="C40" s="9">
        <f>IF(ISERROR(College!K100/College!G100),"n/a",College!K100/College!G100)</f>
        <v>0.31868131868131866</v>
      </c>
      <c r="D40" s="11">
        <f>IF(ISERROR(B40-C40),"n/a",B40-C40)</f>
        <v>-8.6123179146434942E-2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0.33333333333333331</v>
      </c>
      <c r="C57" s="9">
        <f>IF(ISERROR(College!G103/College!C103),"n/a",College!G103/College!C103)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>
        <f>IF(ISERROR(College!O103/College!K103),"n/a",College!O103/College!K103)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0.91752577319587625</v>
      </c>
      <c r="C63" s="9">
        <f>IF(ISERROR(College!G98/College!C98),"n/a",College!G98/College!C98)</f>
        <v>1.0212765957446808</v>
      </c>
      <c r="D63" s="11">
        <f>IF(ISERROR(B63-C63),"n/a",B63-C63)</f>
        <v>-0.10375082254880452</v>
      </c>
    </row>
    <row r="64" spans="1:4" ht="15" x14ac:dyDescent="0.2">
      <c r="A64" s="13" t="s">
        <v>13</v>
      </c>
      <c r="B64" s="9">
        <f>IF(ISERROR(College!J98/College!F98),"n/a",College!J98/College!F98)</f>
        <v>0.2247191011235955</v>
      </c>
      <c r="C64" s="9">
        <f>IF(ISERROR(College!K98/College!G98),"n/a",College!K98/College!G98)</f>
        <v>0.3125</v>
      </c>
      <c r="D64" s="11">
        <f>IF(ISERROR(B64-C64),"n/a",B64-C64)</f>
        <v>-8.7780898876404501E-2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6/19/2023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2023-06-16T14:35:58Z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