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0" documentId="8_{314058B4-681A-4FCB-B896-410F5281A7FC}" xr6:coauthVersionLast="47" xr6:coauthVersionMax="47" xr10:uidLastSave="{00000000-0000-0000-0000-000000000000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<sst xmlns="http://schemas.openxmlformats.org/spreadsheetml/2006/main" count="948" uniqueCount="90">
  <si>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</si>
  <si>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</si>
  <si>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</si>
  <si>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</si>
  <si>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</si>
  <si>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</si>
  <si>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</si>
  <si>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</si>
  <si>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</si>
  <si>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</si>
  <si>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</si>
  <si>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</si>
  <si>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</si>
  <si>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</si>
  <si>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</si>
  <si>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</si>
  <si>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</si>
  <si>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</si>
  <si>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</si>
  <si>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</si>
  <si>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</si>
  <si>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</si>
  <si>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</si>
  <si>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</si>
  <si>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</si>
  <si>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</si>
  <si>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</si>
  <si>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</si>
  <si>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</si>
  <si>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</si>
  <si>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</si>
  <si>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</si>
  <si>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</si>
  <si>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</si>
  <si>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</si>
  <si>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</si>
  <si>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</si>
  <si>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</si>
  <si>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</si>
  <si>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</si>
  <si>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</si>
  <si>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</si>
  <si>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</si>
  <si>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</si>
  <si>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</si>
  <si>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</si>
  <si>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</si>
  <si>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</si>
  <si>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</si>
  <si>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</si>
  <si>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</si>
  <si>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</si>
  <si>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</si>
  <si>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</si>
  <si>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</si>
  <si>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</si>
  <si>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</si>
  <si>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</si>
  <si>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</si>
  <si>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</si>
  <si>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</si>
  <si>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</si>
  <si>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</si>
  <si>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</si>
  <si>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</si>
  <si>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</si>
  <si>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</si>
  <si>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</si>
  <si>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</si>
  <si>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</si>
  <si>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</si>
  <si>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</si>
  <si>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</si>
  <si>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</si>
  <si>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</si>
  <si>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</si>
  <si>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</si>
  <si>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</si>
  <si>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</si>
  <si>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</si>
  <si>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</si>
  <si>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</si>
  <si>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as of Friday, May 5, 2023</t>
  </si>
  <si>
    <t>as of 5/5/23</t>
  </si>
  <si>
    <t>as of 5/5/22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</si>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</sst>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82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59497</v>
      </c>
      <c r="C9" s="71">
        <f>(C10+C14+C12)</f>
        <v>54662</v>
      </c>
      <c r="D9" s="71">
        <f>IF(ISERROR(B9-C9),"n/a",B9-C9)</f>
        <v>4835</v>
      </c>
      <c r="E9" s="142">
        <f>IF(ISERROR(D9/C9),"n/a",(D9/C9))</f>
        <v>8.8452672789140541E-2</v>
      </c>
    </row>
    <row r="10" spans="1:7" x14ac:dyDescent="0.2">
      <c r="A10" s="143" t="s">
        <v>30</v>
      </c>
      <c r="B10" s="191">
        <f>B11</f>
        <v>50797</v>
      </c>
      <c r="C10" s="191">
        <f>C11</f>
        <v>46594</v>
      </c>
      <c r="D10" s="7">
        <f t="shared" ref="D10:D16" si="0">IF(ISERROR(B10-C10),"n/a",B10-C10)</f>
        <v>4203</v>
      </c>
      <c r="E10" s="144">
        <f t="shared" ref="E10:E16" si="1">IF(ISERROR(D10/C10),"n/a",(D10/C10))</f>
        <v>9.0204747392368112E-2</v>
      </c>
    </row>
    <row r="11" spans="1:7" x14ac:dyDescent="0.2">
      <c r="A11" s="145" t="s">
        <v>31</v>
      </c>
      <c r="B11" s="260">
        <v>50797</v>
      </c>
      <c r="C11" s="260">
        <v>46594</v>
      </c>
      <c r="D11" s="261">
        <f t="shared" ref="D11" si="2">IF(ISERROR(B11-C11),"n/a",B11-C11)</f>
        <v>4203</v>
      </c>
      <c r="E11" s="262">
        <f t="shared" ref="E11" si="3">IF(ISERROR(D11/C11),"n/a",(D11/C11))</f>
        <v>9.0204747392368112E-2</v>
      </c>
    </row>
    <row r="12" spans="1:7" x14ac:dyDescent="0.2">
      <c r="A12" s="143" t="s">
        <v>29</v>
      </c>
      <c r="B12" s="7">
        <f>B13</f>
        <v>5920</v>
      </c>
      <c r="C12" s="191">
        <f>C13</f>
        <v>5538</v>
      </c>
      <c r="D12" s="7">
        <f>IF(ISERROR(B12-C12),"n/a",B12-C12)</f>
        <v>382</v>
      </c>
      <c r="E12" s="144">
        <f>IF(ISERROR(D12/C12),"n/a",(D12/C12))</f>
        <v>6.8977970386421089E-2</v>
      </c>
    </row>
    <row r="13" spans="1:7" x14ac:dyDescent="0.2">
      <c r="A13" s="145" t="s">
        <v>31</v>
      </c>
      <c r="B13" s="192">
        <v>5920</v>
      </c>
      <c r="C13" s="192">
        <v>5538</v>
      </c>
      <c r="D13" s="6">
        <f>IF(ISERROR(B13-C13),"n/a",B13-C13)</f>
        <v>382</v>
      </c>
      <c r="E13" s="146">
        <f>IF(ISERROR(D13/C13),"n/a",(D13/C13))</f>
        <v>6.8977970386421089E-2</v>
      </c>
    </row>
    <row r="14" spans="1:7" x14ac:dyDescent="0.2">
      <c r="A14" s="143" t="s">
        <v>32</v>
      </c>
      <c r="B14" s="7">
        <f>B15</f>
        <v>2780</v>
      </c>
      <c r="C14" s="7">
        <f>C15</f>
        <v>2530</v>
      </c>
      <c r="D14" s="7">
        <f t="shared" si="0"/>
        <v>250</v>
      </c>
      <c r="E14" s="144">
        <f t="shared" si="1"/>
        <v>9.8814229249011856E-2</v>
      </c>
    </row>
    <row r="15" spans="1:7" x14ac:dyDescent="0.2">
      <c r="A15" s="145" t="s">
        <v>31</v>
      </c>
      <c r="B15" s="192">
        <v>2780</v>
      </c>
      <c r="C15" s="192">
        <v>2530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11992</v>
      </c>
      <c r="C16" s="71">
        <f>(C17+C23+C20)</f>
        <v>12529</v>
      </c>
      <c r="D16" s="71">
        <f t="shared" si="0"/>
        <v>-537</v>
      </c>
      <c r="E16" s="142">
        <f t="shared" si="1"/>
        <v>-4.2860563492696943E-2</v>
      </c>
    </row>
    <row r="17" spans="1:5" x14ac:dyDescent="0.2">
      <c r="A17" s="143" t="s">
        <v>30</v>
      </c>
      <c r="B17" s="191">
        <f>SUM(B18:B19)</f>
        <v>10910</v>
      </c>
      <c r="C17" s="191">
        <f>SUM(C18:C19)</f>
        <v>11294</v>
      </c>
      <c r="D17" s="7">
        <f t="shared" ref="D17:D23" si="4">IF(ISERROR(B17-C17),"n/a",B17-C17)</f>
        <v>-384</v>
      </c>
      <c r="E17" s="144">
        <f t="shared" ref="E17:E24" si="5">IF(ISERROR(D17/C17),"n/a",(D17/C17))</f>
        <v>-3.4000354170355941E-2</v>
      </c>
    </row>
    <row r="18" spans="1:5" x14ac:dyDescent="0.2">
      <c r="A18" s="145" t="s">
        <v>31</v>
      </c>
      <c r="B18" s="260">
        <v>10910</v>
      </c>
      <c r="C18" s="261">
        <v>11294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823</v>
      </c>
      <c r="C20" s="7">
        <f>C21+C22</f>
        <v>1015</v>
      </c>
      <c r="D20" s="7">
        <f>IF(ISERROR(B20-C20),"n/a",B20-C20)</f>
        <v>-192</v>
      </c>
      <c r="E20" s="144">
        <f>IF(ISERROR(D20/C20),"n/a",(D20/C20))</f>
        <v>-0.18916256157635469</v>
      </c>
    </row>
    <row r="21" spans="1:5" x14ac:dyDescent="0.2">
      <c r="A21" s="145" t="s">
        <v>31</v>
      </c>
      <c r="B21" s="192">
        <v>823</v>
      </c>
      <c r="C21" s="192">
        <v>1015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259</v>
      </c>
      <c r="C23" s="7">
        <f>C24</f>
        <v>220</v>
      </c>
      <c r="D23" s="7">
        <f t="shared" si="4"/>
        <v>39</v>
      </c>
      <c r="E23" s="144">
        <f t="shared" si="5"/>
        <v>0.17727272727272728</v>
      </c>
    </row>
    <row r="24" spans="1:5" x14ac:dyDescent="0.2">
      <c r="A24" s="145" t="s">
        <v>31</v>
      </c>
      <c r="B24" s="192">
        <v>259</v>
      </c>
      <c r="C24" s="192">
        <v>220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71489</v>
      </c>
      <c r="C25" s="71">
        <f>(C9+C16)</f>
        <v>67191</v>
      </c>
      <c r="D25" s="71">
        <f>IF(ISERROR(B25-C25),"n/a",B25-C25)</f>
        <v>4298</v>
      </c>
      <c r="E25" s="142">
        <f>IF(ISERROR(D25/C25),"n/a",(D25/C25))</f>
        <v>6.3966900328913098E-2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188</v>
      </c>
      <c r="C28" s="71">
        <f>(C29+C33+C31)</f>
        <v>249</v>
      </c>
      <c r="D28" s="71">
        <f t="shared" ref="D28:D44" si="6">IF(ISERROR(B28-C28),"n/a",B28-C28)</f>
        <v>-61</v>
      </c>
      <c r="E28" s="142">
        <f t="shared" ref="E28:E44" si="7">IF(ISERROR(D28/C28),"n/a",(D28/C28))</f>
        <v>-0.24497991967871485</v>
      </c>
    </row>
    <row r="29" spans="1:5" x14ac:dyDescent="0.2">
      <c r="A29" s="143" t="s">
        <v>30</v>
      </c>
      <c r="B29" s="191">
        <f>B30</f>
        <v>6</v>
      </c>
      <c r="C29" s="191">
        <f>C30</f>
        <v>2</v>
      </c>
      <c r="D29" s="7">
        <f t="shared" si="6"/>
        <v>4</v>
      </c>
      <c r="E29" s="144">
        <f t="shared" si="7"/>
        <v>2</v>
      </c>
    </row>
    <row r="30" spans="1:5" x14ac:dyDescent="0.2">
      <c r="A30" s="145" t="s">
        <v>31</v>
      </c>
      <c r="B30" s="260">
        <v>6</v>
      </c>
      <c r="C30" s="260">
        <v>2</v>
      </c>
      <c r="D30" s="261">
        <f t="shared" ref="D30" si="8">IF(ISERROR(B30-C30),"n/a",B30-C30)</f>
        <v>4</v>
      </c>
      <c r="E30" s="262">
        <f t="shared" ref="E30" si="9">IF(ISERROR(D30/C30),"n/a",(D30/C30))</f>
        <v>2</v>
      </c>
    </row>
    <row r="31" spans="1:5" x14ac:dyDescent="0.2">
      <c r="A31" s="143" t="s">
        <v>29</v>
      </c>
      <c r="B31" s="7">
        <f>B32</f>
        <v>151</v>
      </c>
      <c r="C31" s="7">
        <f>C32</f>
        <v>192</v>
      </c>
      <c r="D31" s="7">
        <f>IF(ISERROR(B31-C31),"n/a",B31-C31)</f>
        <v>-41</v>
      </c>
      <c r="E31" s="144">
        <f>IF(ISERROR(D31/C31),"n/a",(D31/C31))</f>
        <v>-0.21354166666666666</v>
      </c>
    </row>
    <row r="32" spans="1:5" x14ac:dyDescent="0.2">
      <c r="A32" s="145" t="s">
        <v>31</v>
      </c>
      <c r="B32" s="192">
        <v>151</v>
      </c>
      <c r="C32" s="192">
        <v>192</v>
      </c>
      <c r="D32" s="6">
        <f>IF(ISERROR(B32-C32),"n/a",B32-C32)</f>
        <v>-41</v>
      </c>
      <c r="E32" s="146">
        <f>IF(ISERROR(D32/C32),"n/a",(D32/C32))</f>
        <v>-0.21354166666666666</v>
      </c>
    </row>
    <row r="33" spans="1:5" x14ac:dyDescent="0.2">
      <c r="A33" s="143" t="s">
        <v>32</v>
      </c>
      <c r="B33" s="7">
        <f>B34</f>
        <v>31</v>
      </c>
      <c r="C33" s="7">
        <f>C34</f>
        <v>55</v>
      </c>
      <c r="D33" s="7">
        <f t="shared" si="6"/>
        <v>-24</v>
      </c>
      <c r="E33" s="144">
        <f t="shared" si="7"/>
        <v>-0.43636363636363634</v>
      </c>
    </row>
    <row r="34" spans="1:5" x14ac:dyDescent="0.2">
      <c r="A34" s="145" t="s">
        <v>31</v>
      </c>
      <c r="B34" s="192">
        <v>31</v>
      </c>
      <c r="C34" s="192">
        <v>55</v>
      </c>
      <c r="D34" s="6">
        <f t="shared" si="6"/>
        <v>-24</v>
      </c>
      <c r="E34" s="146">
        <f t="shared" si="7"/>
        <v>-0.43636363636363634</v>
      </c>
    </row>
    <row r="35" spans="1:5" x14ac:dyDescent="0.2">
      <c r="A35" s="141" t="s">
        <v>7</v>
      </c>
      <c r="B35" s="71">
        <f>(B36+B42+B39)</f>
        <v>33</v>
      </c>
      <c r="C35" s="71">
        <f>(C36+C42+C39)</f>
        <v>12</v>
      </c>
      <c r="D35" s="71">
        <f t="shared" si="6"/>
        <v>21</v>
      </c>
      <c r="E35" s="142">
        <f t="shared" si="7"/>
        <v>1.75</v>
      </c>
    </row>
    <row r="36" spans="1:5" x14ac:dyDescent="0.2">
      <c r="A36" s="143" t="s">
        <v>30</v>
      </c>
      <c r="B36" s="191">
        <f>SUM(B37:B38)</f>
        <v>27</v>
      </c>
      <c r="C36" s="191">
        <f>SUM(C37:C38)</f>
        <v>8</v>
      </c>
      <c r="D36" s="7">
        <f t="shared" si="6"/>
        <v>19</v>
      </c>
      <c r="E36" s="144">
        <f t="shared" si="7"/>
        <v>2.375</v>
      </c>
    </row>
    <row r="37" spans="1:5" x14ac:dyDescent="0.2">
      <c r="A37" s="145" t="s">
        <v>31</v>
      </c>
      <c r="B37" s="260">
        <v>27</v>
      </c>
      <c r="C37" s="261">
        <v>8</v>
      </c>
      <c r="D37" s="261">
        <f t="shared" si="6"/>
        <v>19</v>
      </c>
      <c r="E37" s="262">
        <f t="shared" si="7"/>
        <v>2.375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5</v>
      </c>
      <c r="C39" s="7">
        <f>C40+C41</f>
        <v>4</v>
      </c>
      <c r="D39" s="7">
        <f>IF(ISERROR(B39-C39),"n/a",B39-C39)</f>
        <v>1</v>
      </c>
      <c r="E39" s="144">
        <f>IF(ISERROR(D39/C39),"n/a",(D39/C39))</f>
        <v>0.25</v>
      </c>
    </row>
    <row r="40" spans="1:5" x14ac:dyDescent="0.2">
      <c r="A40" s="145" t="s">
        <v>31</v>
      </c>
      <c r="B40" s="192">
        <v>5</v>
      </c>
      <c r="C40" s="192">
        <v>4</v>
      </c>
      <c r="D40" s="6">
        <f>IF(ISERROR(B40-C40),"n/a",B40-C40)</f>
        <v>1</v>
      </c>
      <c r="E40" s="146">
        <f>IF(ISERROR(D40/C40),"n/a",(D40/C40))</f>
        <v>0.25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</v>
      </c>
      <c r="C42" s="7">
        <f>SUM(C43:C43)</f>
        <v>0</v>
      </c>
      <c r="D42" s="7">
        <f t="shared" si="6"/>
        <v>1</v>
      </c>
      <c r="E42" s="144" t="str">
        <f t="shared" si="7"/>
        <v>n/a</v>
      </c>
    </row>
    <row r="43" spans="1:5" x14ac:dyDescent="0.2">
      <c r="A43" s="145" t="s">
        <v>31</v>
      </c>
      <c r="B43" s="192">
        <v>1</v>
      </c>
      <c r="C43" s="192">
        <v>0</v>
      </c>
      <c r="D43" s="6">
        <f t="shared" si="6"/>
        <v>1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221</v>
      </c>
      <c r="C44" s="71">
        <f>(C28+C35)</f>
        <v>261</v>
      </c>
      <c r="D44" s="71">
        <f t="shared" si="6"/>
        <v>-40</v>
      </c>
      <c r="E44" s="142">
        <f t="shared" si="7"/>
        <v>-0.1532567049808429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41397</v>
      </c>
      <c r="C47" s="71">
        <f>(C48+C52+C50)</f>
        <v>35445</v>
      </c>
      <c r="D47" s="71">
        <f t="shared" ref="D47:D53" si="10">IF(ISERROR(B47-C47),"n/a",B47-C47)</f>
        <v>5952</v>
      </c>
      <c r="E47" s="142">
        <f t="shared" ref="E47:E53" si="11">IF(ISERROR(D47/C47),"n/a",(D47/C47))</f>
        <v>0.16792213288192975</v>
      </c>
    </row>
    <row r="48" spans="1:5" x14ac:dyDescent="0.2">
      <c r="A48" s="143" t="s">
        <v>30</v>
      </c>
      <c r="B48" s="191">
        <f>B49</f>
        <v>34477</v>
      </c>
      <c r="C48" s="191">
        <f>C49</f>
        <v>29106</v>
      </c>
      <c r="D48" s="7">
        <f t="shared" si="10"/>
        <v>5371</v>
      </c>
      <c r="E48" s="144">
        <f t="shared" si="11"/>
        <v>0.18453239881811309</v>
      </c>
    </row>
    <row r="49" spans="1:5" x14ac:dyDescent="0.2">
      <c r="A49" s="145" t="s">
        <v>31</v>
      </c>
      <c r="B49" s="260">
        <v>34477</v>
      </c>
      <c r="C49" s="260">
        <v>29106</v>
      </c>
      <c r="D49" s="261">
        <f t="shared" ref="D49" si="12">IF(ISERROR(B49-C49),"n/a",B49-C49)</f>
        <v>5371</v>
      </c>
      <c r="E49" s="262">
        <f t="shared" ref="E49" si="13">IF(ISERROR(D49/C49),"n/a",(D49/C49))</f>
        <v>0.18453239881811309</v>
      </c>
    </row>
    <row r="50" spans="1:5" x14ac:dyDescent="0.2">
      <c r="A50" s="143" t="s">
        <v>29</v>
      </c>
      <c r="B50" s="7">
        <f>B51</f>
        <v>4579</v>
      </c>
      <c r="C50" s="7">
        <f>C51</f>
        <v>4229</v>
      </c>
      <c r="D50" s="7">
        <f>IF(ISERROR(B50-C50),"n/a",B50-C50)</f>
        <v>350</v>
      </c>
      <c r="E50" s="144">
        <f>IF(ISERROR(D50/C50),"n/a",(D50/C50))</f>
        <v>8.2761882241664697E-2</v>
      </c>
    </row>
    <row r="51" spans="1:5" x14ac:dyDescent="0.2">
      <c r="A51" s="145" t="s">
        <v>31</v>
      </c>
      <c r="B51" s="192">
        <v>4579</v>
      </c>
      <c r="C51" s="192">
        <v>4229</v>
      </c>
      <c r="D51" s="6">
        <f>IF(ISERROR(B51-C51),"n/a",B51-C51)</f>
        <v>350</v>
      </c>
      <c r="E51" s="146">
        <f>IF(ISERROR(D51/C51),"n/a",(D51/C51))</f>
        <v>8.2761882241664697E-2</v>
      </c>
    </row>
    <row r="52" spans="1:5" x14ac:dyDescent="0.2">
      <c r="A52" s="143" t="s">
        <v>32</v>
      </c>
      <c r="B52" s="7">
        <f>B53</f>
        <v>2341</v>
      </c>
      <c r="C52" s="7">
        <f>C53</f>
        <v>2110</v>
      </c>
      <c r="D52" s="7">
        <f t="shared" si="10"/>
        <v>231</v>
      </c>
      <c r="E52" s="144">
        <f t="shared" si="11"/>
        <v>0.109478672985782</v>
      </c>
    </row>
    <row r="53" spans="1:5" x14ac:dyDescent="0.2">
      <c r="A53" s="145" t="s">
        <v>31</v>
      </c>
      <c r="B53" s="192">
        <v>2341</v>
      </c>
      <c r="C53" s="192">
        <v>2110</v>
      </c>
      <c r="D53" s="6">
        <f t="shared" si="10"/>
        <v>231</v>
      </c>
      <c r="E53" s="146">
        <f t="shared" si="11"/>
        <v>0.109478672985782</v>
      </c>
    </row>
    <row r="54" spans="1:5" x14ac:dyDescent="0.2">
      <c r="A54" s="141" t="s">
        <v>7</v>
      </c>
      <c r="B54" s="71">
        <f>(B55+B61+B58)</f>
        <v>6765</v>
      </c>
      <c r="C54" s="71">
        <f>(C55+C61+C58)</f>
        <v>7618</v>
      </c>
      <c r="D54" s="71">
        <f t="shared" ref="D54:D63" si="14">IF(ISERROR(B54-C54),"n/a",B54-C54)</f>
        <v>-853</v>
      </c>
      <c r="E54" s="142">
        <f t="shared" ref="E54:E63" si="15">IF(ISERROR(D54/C54),"n/a",(D54/C54))</f>
        <v>-0.11197164610133893</v>
      </c>
    </row>
    <row r="55" spans="1:5" x14ac:dyDescent="0.2">
      <c r="A55" s="143" t="s">
        <v>30</v>
      </c>
      <c r="B55" s="191">
        <f>SUM(B56:B57)</f>
        <v>6171</v>
      </c>
      <c r="C55" s="191">
        <f>SUM(C56:C57)</f>
        <v>6856</v>
      </c>
      <c r="D55" s="7">
        <f t="shared" si="14"/>
        <v>-685</v>
      </c>
      <c r="E55" s="144">
        <f t="shared" si="15"/>
        <v>-9.9912485414235711E-2</v>
      </c>
    </row>
    <row r="56" spans="1:5" x14ac:dyDescent="0.2">
      <c r="A56" s="145" t="s">
        <v>31</v>
      </c>
      <c r="B56" s="260">
        <v>6171</v>
      </c>
      <c r="C56" s="260">
        <v>6856</v>
      </c>
      <c r="D56" s="261">
        <f t="shared" si="14"/>
        <v>-685</v>
      </c>
      <c r="E56" s="262">
        <f t="shared" si="15"/>
        <v>-9.9912485414235711E-2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518</v>
      </c>
      <c r="C58" s="7">
        <f>C59+C60</f>
        <v>692</v>
      </c>
      <c r="D58" s="7">
        <f>IF(ISERROR(B58-C58),"n/a",B58-C58)</f>
        <v>-174</v>
      </c>
      <c r="E58" s="144">
        <f>IF(ISERROR(D58/C58),"n/a",(D58/C58))</f>
        <v>-0.25144508670520233</v>
      </c>
    </row>
    <row r="59" spans="1:5" s="2" customFormat="1" x14ac:dyDescent="0.2">
      <c r="A59" s="145" t="s">
        <v>31</v>
      </c>
      <c r="B59" s="192">
        <v>518</v>
      </c>
      <c r="C59" s="192">
        <v>692</v>
      </c>
      <c r="D59" s="6">
        <f>IF(ISERROR(B59-C59),"n/a",B59-C59)</f>
        <v>-174</v>
      </c>
      <c r="E59" s="146">
        <f>IF(ISERROR(D59/C59),"n/a",(D59/C59))</f>
        <v>-0.25144508670520233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76</v>
      </c>
      <c r="C61" s="7">
        <f>C62</f>
        <v>70</v>
      </c>
      <c r="D61" s="7">
        <f t="shared" si="14"/>
        <v>6</v>
      </c>
      <c r="E61" s="144">
        <f t="shared" si="15"/>
        <v>8.5714285714285715E-2</v>
      </c>
    </row>
    <row r="62" spans="1:5" s="2" customFormat="1" x14ac:dyDescent="0.2">
      <c r="A62" s="145" t="s">
        <v>31</v>
      </c>
      <c r="B62" s="192">
        <v>76</v>
      </c>
      <c r="C62" s="192">
        <v>70</v>
      </c>
      <c r="D62" s="6">
        <f t="shared" si="14"/>
        <v>6</v>
      </c>
      <c r="E62" s="146">
        <f t="shared" si="15"/>
        <v>8.5714285714285715E-2</v>
      </c>
    </row>
    <row r="63" spans="1:5" ht="15.75" customHeight="1" x14ac:dyDescent="0.2">
      <c r="A63" s="147" t="s">
        <v>5</v>
      </c>
      <c r="B63" s="71">
        <f>(B47+B54)</f>
        <v>48162</v>
      </c>
      <c r="C63" s="71">
        <f>(C47+C54)</f>
        <v>43063</v>
      </c>
      <c r="D63" s="71">
        <f t="shared" si="14"/>
        <v>5099</v>
      </c>
      <c r="E63" s="142">
        <f t="shared" si="15"/>
        <v>0.11840791398648491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6821</v>
      </c>
      <c r="C66" s="71">
        <f>(C67+C71+C69)</f>
        <v>6183</v>
      </c>
      <c r="D66" s="71">
        <f t="shared" ref="D66:D82" si="16">IF(ISERROR(B66-C66),"n/a",B66-C66)</f>
        <v>638</v>
      </c>
      <c r="E66" s="142">
        <f t="shared" ref="E66:E82" si="17">IF(ISERROR(D66/C66),"n/a",(D66/C66))</f>
        <v>0.10318615558790231</v>
      </c>
    </row>
    <row r="67" spans="1:5" ht="14.25" customHeight="1" x14ac:dyDescent="0.2">
      <c r="A67" s="143" t="s">
        <v>30</v>
      </c>
      <c r="B67" s="191">
        <f>B68</f>
        <v>6253</v>
      </c>
      <c r="C67" s="191">
        <f>C68</f>
        <v>5556</v>
      </c>
      <c r="D67" s="7">
        <f t="shared" si="16"/>
        <v>697</v>
      </c>
      <c r="E67" s="144">
        <f t="shared" si="17"/>
        <v>0.12544996400287978</v>
      </c>
    </row>
    <row r="68" spans="1:5" ht="14.25" customHeight="1" x14ac:dyDescent="0.2">
      <c r="A68" s="145" t="s">
        <v>31</v>
      </c>
      <c r="B68" s="260">
        <v>6253</v>
      </c>
      <c r="C68" s="260">
        <v>5556</v>
      </c>
      <c r="D68" s="261">
        <f t="shared" ref="D68" si="18">IF(ISERROR(B68-C68),"n/a",B68-C68)</f>
        <v>697</v>
      </c>
      <c r="E68" s="262">
        <f t="shared" ref="E68" si="19">IF(ISERROR(D68/C68),"n/a",(D68/C68))</f>
        <v>0.12544996400287978</v>
      </c>
    </row>
    <row r="69" spans="1:5" ht="14.25" customHeight="1" x14ac:dyDescent="0.2">
      <c r="A69" s="143" t="s">
        <v>29</v>
      </c>
      <c r="B69" s="7">
        <f>B70</f>
        <v>431</v>
      </c>
      <c r="C69" s="7">
        <f>C70</f>
        <v>468</v>
      </c>
      <c r="D69" s="7">
        <f>IF(ISERROR(B69-C69),"n/a",B69-C69)</f>
        <v>-37</v>
      </c>
      <c r="E69" s="144">
        <f>IF(ISERROR(D69/C69),"n/a",(D69/C69))</f>
        <v>-7.9059829059829057E-2</v>
      </c>
    </row>
    <row r="70" spans="1:5" ht="14.25" customHeight="1" x14ac:dyDescent="0.2">
      <c r="A70" s="145" t="s">
        <v>31</v>
      </c>
      <c r="B70" s="192">
        <v>431</v>
      </c>
      <c r="C70" s="192">
        <v>468</v>
      </c>
      <c r="D70" s="6">
        <f>IF(ISERROR(B70-C70),"n/a",B70-C70)</f>
        <v>-37</v>
      </c>
      <c r="E70" s="146">
        <f>IF(ISERROR(D70/C70),"n/a",(D70/C70))</f>
        <v>-7.9059829059829057E-2</v>
      </c>
    </row>
    <row r="71" spans="1:5" ht="14.25" customHeight="1" x14ac:dyDescent="0.2">
      <c r="A71" s="143" t="s">
        <v>32</v>
      </c>
      <c r="B71" s="7">
        <f>B72</f>
        <v>137</v>
      </c>
      <c r="C71" s="7">
        <f>C72</f>
        <v>159</v>
      </c>
      <c r="D71" s="7">
        <f t="shared" si="16"/>
        <v>-22</v>
      </c>
      <c r="E71" s="144">
        <f t="shared" si="17"/>
        <v>-0.13836477987421383</v>
      </c>
    </row>
    <row r="72" spans="1:5" ht="14.25" customHeight="1" x14ac:dyDescent="0.2">
      <c r="A72" s="145" t="s">
        <v>31</v>
      </c>
      <c r="B72" s="192">
        <v>137</v>
      </c>
      <c r="C72" s="192">
        <v>159</v>
      </c>
      <c r="D72" s="6">
        <f t="shared" si="16"/>
        <v>-22</v>
      </c>
      <c r="E72" s="146">
        <f t="shared" si="17"/>
        <v>-0.13836477987421383</v>
      </c>
    </row>
    <row r="73" spans="1:5" ht="14.25" customHeight="1" x14ac:dyDescent="0.2">
      <c r="A73" s="141" t="s">
        <v>7</v>
      </c>
      <c r="B73" s="71">
        <f>(B74+B80+B77)</f>
        <v>819</v>
      </c>
      <c r="C73" s="71">
        <f>(C74+C80+C77)</f>
        <v>853</v>
      </c>
      <c r="D73" s="71">
        <f t="shared" si="16"/>
        <v>-34</v>
      </c>
      <c r="E73" s="142">
        <f t="shared" si="17"/>
        <v>-3.9859320046893319E-2</v>
      </c>
    </row>
    <row r="74" spans="1:5" x14ac:dyDescent="0.2">
      <c r="A74" s="143" t="s">
        <v>30</v>
      </c>
      <c r="B74" s="191">
        <f>SUM(B75:B76)</f>
        <v>765</v>
      </c>
      <c r="C74" s="191">
        <f>SUM(C75:C76)</f>
        <v>797</v>
      </c>
      <c r="D74" s="7">
        <f t="shared" si="16"/>
        <v>-32</v>
      </c>
      <c r="E74" s="144">
        <f t="shared" si="17"/>
        <v>-4.0150564617314928E-2</v>
      </c>
    </row>
    <row r="75" spans="1:5" x14ac:dyDescent="0.2">
      <c r="A75" s="145" t="s">
        <v>31</v>
      </c>
      <c r="B75" s="260">
        <v>765</v>
      </c>
      <c r="C75" s="260">
        <v>797</v>
      </c>
      <c r="D75" s="261">
        <f t="shared" si="16"/>
        <v>-32</v>
      </c>
      <c r="E75" s="262">
        <f t="shared" si="17"/>
        <v>-4.0150564617314928E-2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49</v>
      </c>
      <c r="C77" s="7">
        <f>C78+C79</f>
        <v>51</v>
      </c>
      <c r="D77" s="7">
        <f>IF(ISERROR(B77-C77),"n/a",B77-C77)</f>
        <v>-2</v>
      </c>
      <c r="E77" s="144">
        <f>IF(ISERROR(D77/C77),"n/a",(D77/C77))</f>
        <v>-3.9215686274509803E-2</v>
      </c>
    </row>
    <row r="78" spans="1:5" ht="12" customHeight="1" x14ac:dyDescent="0.2">
      <c r="A78" s="145" t="s">
        <v>31</v>
      </c>
      <c r="B78" s="192">
        <v>49</v>
      </c>
      <c r="C78" s="192">
        <v>51</v>
      </c>
      <c r="D78" s="6">
        <f>IF(ISERROR(B78-C78),"n/a",B78-C78)</f>
        <v>-2</v>
      </c>
      <c r="E78" s="146">
        <f>IF(ISERROR(D78/C78),"n/a",(D78/C78))</f>
        <v>-3.9215686274509803E-2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5</v>
      </c>
      <c r="C80" s="7">
        <f>C81</f>
        <v>5</v>
      </c>
      <c r="D80" s="7">
        <f t="shared" si="16"/>
        <v>0</v>
      </c>
      <c r="E80" s="144">
        <f t="shared" si="17"/>
        <v>0</v>
      </c>
    </row>
    <row r="81" spans="1:5" ht="12" customHeight="1" x14ac:dyDescent="0.2">
      <c r="A81" s="145" t="s">
        <v>31</v>
      </c>
      <c r="B81" s="192">
        <v>5</v>
      </c>
      <c r="C81" s="192">
        <v>5</v>
      </c>
      <c r="D81" s="6">
        <f t="shared" si="16"/>
        <v>0</v>
      </c>
      <c r="E81" s="146">
        <f t="shared" si="17"/>
        <v>0</v>
      </c>
    </row>
    <row r="82" spans="1:5" ht="15.75" customHeight="1" x14ac:dyDescent="0.2">
      <c r="A82" s="147" t="s">
        <v>5</v>
      </c>
      <c r="B82" s="71">
        <f>(B66+B73)</f>
        <v>7640</v>
      </c>
      <c r="C82" s="71">
        <f>(C66+C73)</f>
        <v>7036</v>
      </c>
      <c r="D82" s="71">
        <f t="shared" si="16"/>
        <v>604</v>
      </c>
      <c r="E82" s="142">
        <f t="shared" si="17"/>
        <v>8.5844229675952247E-2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6666</v>
      </c>
      <c r="C85" s="71">
        <f>(C86+C90+C88)</f>
        <v>6094</v>
      </c>
      <c r="D85" s="71">
        <f t="shared" ref="D85:D101" si="20">IF(ISERROR(B85-C85),"n/a",B85-C85)</f>
        <v>572</v>
      </c>
      <c r="E85" s="142">
        <f t="shared" ref="E85:E101" si="21">IF(ISERROR(D85/C85),"n/a",(D85/C85))</f>
        <v>9.3862815884476536E-2</v>
      </c>
    </row>
    <row r="86" spans="1:5" ht="14.25" customHeight="1" x14ac:dyDescent="0.2">
      <c r="A86" s="143" t="s">
        <v>30</v>
      </c>
      <c r="B86" s="191">
        <f>B87</f>
        <v>6115</v>
      </c>
      <c r="C86" s="191">
        <f>C87</f>
        <v>5476</v>
      </c>
      <c r="D86" s="7">
        <f t="shared" si="20"/>
        <v>639</v>
      </c>
      <c r="E86" s="144">
        <f t="shared" si="21"/>
        <v>0.11669101533966399</v>
      </c>
    </row>
    <row r="87" spans="1:5" ht="14.25" customHeight="1" x14ac:dyDescent="0.2">
      <c r="A87" s="145" t="s">
        <v>31</v>
      </c>
      <c r="B87" s="260">
        <v>6115</v>
      </c>
      <c r="C87" s="260">
        <v>5476</v>
      </c>
      <c r="D87" s="261">
        <f t="shared" ref="D87" si="22">IF(ISERROR(B87-C87),"n/a",B87-C87)</f>
        <v>639</v>
      </c>
      <c r="E87" s="262">
        <f t="shared" ref="E87" si="23">IF(ISERROR(D87/C87),"n/a",(D87/C87))</f>
        <v>0.11669101533966399</v>
      </c>
    </row>
    <row r="88" spans="1:5" ht="14.25" customHeight="1" x14ac:dyDescent="0.2">
      <c r="A88" s="143" t="s">
        <v>29</v>
      </c>
      <c r="B88" s="7">
        <f>B89</f>
        <v>417</v>
      </c>
      <c r="C88" s="7">
        <f>C89</f>
        <v>464</v>
      </c>
      <c r="D88" s="7">
        <f>IF(ISERROR(B88-C88),"n/a",B88-C88)</f>
        <v>-47</v>
      </c>
      <c r="E88" s="144">
        <f>IF(ISERROR(D88/C88),"n/a",(D88/C88))</f>
        <v>-0.10129310344827586</v>
      </c>
    </row>
    <row r="89" spans="1:5" ht="14.25" customHeight="1" x14ac:dyDescent="0.2">
      <c r="A89" s="145" t="s">
        <v>31</v>
      </c>
      <c r="B89" s="192">
        <v>417</v>
      </c>
      <c r="C89" s="192">
        <v>464</v>
      </c>
      <c r="D89" s="6">
        <f>IF(ISERROR(B89-C89),"n/a",B89-C89)</f>
        <v>-47</v>
      </c>
      <c r="E89" s="146">
        <f>IF(ISERROR(D89/C89),"n/a",(D89/C89))</f>
        <v>-0.10129310344827586</v>
      </c>
    </row>
    <row r="90" spans="1:5" ht="14.25" customHeight="1" x14ac:dyDescent="0.2">
      <c r="A90" s="143" t="s">
        <v>32</v>
      </c>
      <c r="B90" s="7">
        <f>B91</f>
        <v>134</v>
      </c>
      <c r="C90" s="7">
        <f>C91</f>
        <v>154</v>
      </c>
      <c r="D90" s="7">
        <f t="shared" si="20"/>
        <v>-20</v>
      </c>
      <c r="E90" s="144">
        <f t="shared" si="21"/>
        <v>-0.12987012987012986</v>
      </c>
    </row>
    <row r="91" spans="1:5" ht="14.25" customHeight="1" x14ac:dyDescent="0.2">
      <c r="A91" s="145" t="s">
        <v>31</v>
      </c>
      <c r="B91" s="192">
        <v>134</v>
      </c>
      <c r="C91" s="192">
        <v>154</v>
      </c>
      <c r="D91" s="6">
        <f t="shared" si="20"/>
        <v>-20</v>
      </c>
      <c r="E91" s="146">
        <f t="shared" si="21"/>
        <v>-0.12987012987012986</v>
      </c>
    </row>
    <row r="92" spans="1:5" ht="14.25" customHeight="1" x14ac:dyDescent="0.2">
      <c r="A92" s="141" t="s">
        <v>7</v>
      </c>
      <c r="B92" s="71">
        <f>(B93+B99+B96)</f>
        <v>801</v>
      </c>
      <c r="C92" s="71">
        <f>(C93+C99+C96)</f>
        <v>842</v>
      </c>
      <c r="D92" s="71">
        <f t="shared" si="20"/>
        <v>-41</v>
      </c>
      <c r="E92" s="142">
        <f t="shared" si="21"/>
        <v>-4.8693586698337295E-2</v>
      </c>
    </row>
    <row r="93" spans="1:5" x14ac:dyDescent="0.2">
      <c r="A93" s="143" t="s">
        <v>30</v>
      </c>
      <c r="B93" s="7">
        <f>SUM(B94:B95)</f>
        <v>748</v>
      </c>
      <c r="C93" s="7">
        <f>SUM(C94:C95)</f>
        <v>786</v>
      </c>
      <c r="D93" s="7">
        <f t="shared" si="20"/>
        <v>-38</v>
      </c>
      <c r="E93" s="144">
        <f t="shared" si="21"/>
        <v>-4.8346055979643768E-2</v>
      </c>
    </row>
    <row r="94" spans="1:5" x14ac:dyDescent="0.2">
      <c r="A94" s="145" t="s">
        <v>31</v>
      </c>
      <c r="B94" s="261">
        <v>748</v>
      </c>
      <c r="C94" s="260">
        <v>786</v>
      </c>
      <c r="D94" s="261">
        <f t="shared" si="20"/>
        <v>-38</v>
      </c>
      <c r="E94" s="262">
        <f t="shared" si="21"/>
        <v>-4.8346055979643768E-2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49</v>
      </c>
      <c r="C96" s="7">
        <f>C97+C98</f>
        <v>51</v>
      </c>
      <c r="D96" s="7">
        <f>IF(ISERROR(B96-C96),"n/a",B96-C96)</f>
        <v>-2</v>
      </c>
      <c r="E96" s="144">
        <f>IF(ISERROR(D96/C96),"n/a",(D96/C96))</f>
        <v>-3.9215686274509803E-2</v>
      </c>
    </row>
    <row r="97" spans="1:5" x14ac:dyDescent="0.2">
      <c r="A97" s="145" t="s">
        <v>31</v>
      </c>
      <c r="B97" s="192">
        <v>49</v>
      </c>
      <c r="C97" s="192">
        <v>51</v>
      </c>
      <c r="D97" s="6">
        <f>IF(ISERROR(B97-C97),"n/a",B97-C97)</f>
        <v>-2</v>
      </c>
      <c r="E97" s="146">
        <f>IF(ISERROR(D97/C97),"n/a",(D97/C97))</f>
        <v>-3.9215686274509803E-2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4</v>
      </c>
      <c r="C99" s="7">
        <f>C100</f>
        <v>5</v>
      </c>
      <c r="D99" s="7">
        <f t="shared" si="20"/>
        <v>-1</v>
      </c>
      <c r="E99" s="144">
        <f t="shared" si="21"/>
        <v>-0.2</v>
      </c>
    </row>
    <row r="100" spans="1:5" x14ac:dyDescent="0.2">
      <c r="A100" s="145" t="s">
        <v>31</v>
      </c>
      <c r="B100" s="192">
        <v>4</v>
      </c>
      <c r="C100" s="192">
        <v>5</v>
      </c>
      <c r="D100" s="6">
        <f t="shared" si="20"/>
        <v>-1</v>
      </c>
      <c r="E100" s="146">
        <f t="shared" si="21"/>
        <v>-0.2</v>
      </c>
    </row>
    <row r="101" spans="1:5" x14ac:dyDescent="0.2">
      <c r="A101" s="315" t="s">
        <v>5</v>
      </c>
      <c r="B101" s="316">
        <f>(B85+B92)</f>
        <v>7467</v>
      </c>
      <c r="C101" s="316">
        <f>(C85+C92)</f>
        <v>6936</v>
      </c>
      <c r="D101" s="316">
        <f t="shared" si="20"/>
        <v>531</v>
      </c>
      <c r="E101" s="317">
        <f t="shared" si="21"/>
        <v>7.655709342560553E-2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1</v>
      </c>
      <c r="C104" s="6">
        <v>1</v>
      </c>
      <c r="D104" s="6">
        <f>IF(ISERROR(B104-C104),"n/a",B104-C104)</f>
        <v>0</v>
      </c>
      <c r="E104" s="158">
        <f>IF(ISERROR(D104/C104),"n/a",(D104/C104))</f>
        <v>0</v>
      </c>
    </row>
    <row r="105" spans="1:5" hidden="1" x14ac:dyDescent="0.2">
      <c r="A105" s="159" t="s">
        <v>7</v>
      </c>
      <c r="B105" s="6">
        <v>22</v>
      </c>
      <c r="C105" s="6">
        <v>26</v>
      </c>
      <c r="D105" s="6">
        <f>IF(ISERROR(B105-C105),"n/a",B105-C105)</f>
        <v>-4</v>
      </c>
      <c r="E105" s="158">
        <f>IF(ISERROR(D105/C105),"n/a",(D105/C105))</f>
        <v>-0.15384615384615385</v>
      </c>
    </row>
    <row r="106" spans="1:5" hidden="1" x14ac:dyDescent="0.2">
      <c r="A106" s="160" t="s">
        <v>5</v>
      </c>
      <c r="B106" s="7">
        <f>SUM(B104:B105)</f>
        <v>23</v>
      </c>
      <c r="C106" s="7">
        <f>SUM(C104:C105)</f>
        <v>27</v>
      </c>
      <c r="D106" s="7">
        <f>IF(ISERROR(B106-C106),"n/a",B106-C106)</f>
        <v>-4</v>
      </c>
      <c r="E106" s="161">
        <f>IF(ISERROR(D106/C106),"n/a",(D106/C106))</f>
        <v>-0.14814814814814814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85</v>
      </c>
    </row>
    <row r="152" spans="1:5" x14ac:dyDescent="0.2">
      <c r="A152" s="72" t="s">
        <v>86</v>
      </c>
    </row>
    <row r="153" spans="1:5" x14ac:dyDescent="0.2">
      <c r="A153" s="72" t="s">
        <v>87</v>
      </c>
    </row>
    <row r="154" spans="1:5" x14ac:dyDescent="0.2">
      <c r="A154" s="72" t="s">
        <v>88</v>
      </c>
    </row>
    <row r="155" spans="1:5" x14ac:dyDescent="0.2">
      <c r="A155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5/5/2023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May 5,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2128</v>
      </c>
      <c r="C10" s="318">
        <f t="shared" ref="C10:M10" si="0">SUM(C43,C74,C105,C136,C167,C198)</f>
        <v>1898</v>
      </c>
      <c r="D10" s="318">
        <f t="shared" si="0"/>
        <v>1256</v>
      </c>
      <c r="E10" s="318">
        <f t="shared" si="0"/>
        <v>896</v>
      </c>
      <c r="F10" s="318">
        <f t="shared" si="0"/>
        <v>213</v>
      </c>
      <c r="G10" s="318">
        <f t="shared" si="0"/>
        <v>164</v>
      </c>
      <c r="H10" s="318">
        <f t="shared" si="0"/>
        <v>209</v>
      </c>
      <c r="I10" s="318">
        <f t="shared" si="0"/>
        <v>161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25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18439</v>
      </c>
      <c r="C12" s="318">
        <f t="shared" si="1"/>
        <v>16977</v>
      </c>
      <c r="D12" s="318">
        <f t="shared" si="1"/>
        <v>13889</v>
      </c>
      <c r="E12" s="318">
        <f t="shared" si="1"/>
        <v>12680</v>
      </c>
      <c r="F12" s="318">
        <f t="shared" si="1"/>
        <v>2479</v>
      </c>
      <c r="G12" s="318">
        <f t="shared" si="1"/>
        <v>2496</v>
      </c>
      <c r="H12" s="318">
        <f t="shared" si="1"/>
        <v>2405</v>
      </c>
      <c r="I12" s="318">
        <f t="shared" si="1"/>
        <v>2454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83</v>
      </c>
      <c r="C13" s="318">
        <f t="shared" si="1"/>
        <v>82</v>
      </c>
      <c r="D13" s="318">
        <f t="shared" si="1"/>
        <v>55</v>
      </c>
      <c r="E13" s="318">
        <f t="shared" si="1"/>
        <v>48</v>
      </c>
      <c r="F13" s="318">
        <f t="shared" si="1"/>
        <v>7</v>
      </c>
      <c r="G13" s="318">
        <f t="shared" si="1"/>
        <v>10</v>
      </c>
      <c r="H13" s="318">
        <f t="shared" si="1"/>
        <v>7</v>
      </c>
      <c r="I13" s="318">
        <f t="shared" si="1"/>
        <v>10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21803</v>
      </c>
      <c r="C14" s="318">
        <f t="shared" si="1"/>
        <v>20704</v>
      </c>
      <c r="D14" s="318">
        <f t="shared" si="1"/>
        <v>13385</v>
      </c>
      <c r="E14" s="318">
        <f t="shared" si="1"/>
        <v>11150</v>
      </c>
      <c r="F14" s="318">
        <f t="shared" si="1"/>
        <v>2661</v>
      </c>
      <c r="G14" s="318">
        <f t="shared" si="1"/>
        <v>2106</v>
      </c>
      <c r="H14" s="318">
        <f t="shared" si="1"/>
        <v>2611</v>
      </c>
      <c r="I14" s="318">
        <f t="shared" si="1"/>
        <v>2079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3102</v>
      </c>
      <c r="C15" s="318">
        <f t="shared" si="1"/>
        <v>2487</v>
      </c>
      <c r="D15" s="318">
        <f t="shared" si="1"/>
        <v>2261</v>
      </c>
      <c r="E15" s="318">
        <f t="shared" si="1"/>
        <v>1630</v>
      </c>
      <c r="F15" s="318">
        <f t="shared" si="1"/>
        <v>308</v>
      </c>
      <c r="G15" s="318">
        <f t="shared" si="1"/>
        <v>280</v>
      </c>
      <c r="H15" s="318">
        <f t="shared" si="1"/>
        <v>305</v>
      </c>
      <c r="I15" s="318">
        <f t="shared" si="1"/>
        <v>276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5942</v>
      </c>
      <c r="C16" s="318">
        <f t="shared" si="1"/>
        <v>5562</v>
      </c>
      <c r="D16" s="318">
        <f t="shared" si="1"/>
        <v>4589</v>
      </c>
      <c r="E16" s="318">
        <f t="shared" si="1"/>
        <v>4245</v>
      </c>
      <c r="F16" s="318">
        <f t="shared" si="1"/>
        <v>432</v>
      </c>
      <c r="G16" s="318">
        <f t="shared" si="1"/>
        <v>470</v>
      </c>
      <c r="H16" s="318">
        <f t="shared" si="1"/>
        <v>418</v>
      </c>
      <c r="I16" s="318">
        <f t="shared" si="1"/>
        <v>466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1284</v>
      </c>
      <c r="C17" s="318">
        <f t="shared" si="1"/>
        <v>1049</v>
      </c>
      <c r="D17" s="318">
        <f t="shared" si="1"/>
        <v>985</v>
      </c>
      <c r="E17" s="318">
        <f t="shared" si="1"/>
        <v>794</v>
      </c>
      <c r="F17" s="318">
        <f t="shared" si="1"/>
        <v>120</v>
      </c>
      <c r="G17" s="318">
        <f t="shared" si="1"/>
        <v>90</v>
      </c>
      <c r="H17" s="318">
        <f t="shared" si="1"/>
        <v>118</v>
      </c>
      <c r="I17" s="318">
        <f t="shared" si="1"/>
        <v>87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6667</v>
      </c>
      <c r="C18" s="318">
        <f t="shared" si="1"/>
        <v>5859</v>
      </c>
      <c r="D18" s="318">
        <f t="shared" si="1"/>
        <v>4956</v>
      </c>
      <c r="E18" s="318">
        <f t="shared" si="1"/>
        <v>3977</v>
      </c>
      <c r="F18" s="318">
        <f t="shared" si="1"/>
        <v>599</v>
      </c>
      <c r="G18" s="318">
        <f t="shared" si="1"/>
        <v>567</v>
      </c>
      <c r="H18" s="318">
        <f t="shared" si="1"/>
        <v>591</v>
      </c>
      <c r="I18" s="318">
        <f t="shared" si="1"/>
        <v>561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58163</v>
      </c>
      <c r="C19" s="336">
        <f>SUM(C52,C83,C114,C145,C207)</f>
        <v>54658</v>
      </c>
      <c r="D19" s="336">
        <f t="shared" ref="D19:M19" si="2">SUM(D10:D18)</f>
        <v>41397</v>
      </c>
      <c r="E19" s="336">
        <f t="shared" si="2"/>
        <v>35445</v>
      </c>
      <c r="F19" s="336">
        <f t="shared" si="2"/>
        <v>6821</v>
      </c>
      <c r="G19" s="336">
        <f t="shared" si="2"/>
        <v>6183</v>
      </c>
      <c r="H19" s="336">
        <f t="shared" si="2"/>
        <v>6666</v>
      </c>
      <c r="I19" s="336">
        <f t="shared" si="2"/>
        <v>6094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495</v>
      </c>
      <c r="C24" s="318">
        <f t="shared" si="3"/>
        <v>459</v>
      </c>
      <c r="D24" s="318">
        <f t="shared" si="3"/>
        <v>218</v>
      </c>
      <c r="E24" s="318">
        <f t="shared" si="3"/>
        <v>245</v>
      </c>
      <c r="F24" s="318">
        <f t="shared" si="3"/>
        <v>39</v>
      </c>
      <c r="G24" s="318">
        <f t="shared" si="3"/>
        <v>45</v>
      </c>
      <c r="H24" s="318">
        <f t="shared" si="3"/>
        <v>38</v>
      </c>
      <c r="I24" s="318">
        <f t="shared" si="3"/>
        <v>43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16</v>
      </c>
      <c r="D25" s="318">
        <f t="shared" si="4"/>
        <v>16</v>
      </c>
      <c r="E25" s="318">
        <f t="shared" si="4"/>
        <v>11</v>
      </c>
      <c r="F25" s="318">
        <f t="shared" si="4"/>
        <v>4</v>
      </c>
      <c r="G25" s="318">
        <f t="shared" si="4"/>
        <v>3</v>
      </c>
      <c r="H25" s="318">
        <f t="shared" si="4"/>
        <v>4</v>
      </c>
      <c r="I25" s="318">
        <f t="shared" si="4"/>
        <v>3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3252</v>
      </c>
      <c r="C26" s="318">
        <f t="shared" si="5"/>
        <v>3354</v>
      </c>
      <c r="D26" s="318">
        <f t="shared" si="5"/>
        <v>1857</v>
      </c>
      <c r="E26" s="318">
        <f t="shared" si="5"/>
        <v>2117</v>
      </c>
      <c r="F26" s="318">
        <f t="shared" si="5"/>
        <v>156</v>
      </c>
      <c r="G26" s="318">
        <f t="shared" si="5"/>
        <v>172</v>
      </c>
      <c r="H26" s="318">
        <f t="shared" si="5"/>
        <v>149</v>
      </c>
      <c r="I26" s="318">
        <f t="shared" si="5"/>
        <v>171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8</v>
      </c>
      <c r="E27" s="318">
        <f t="shared" si="6"/>
        <v>9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4194</v>
      </c>
      <c r="C28" s="318">
        <f t="shared" si="7"/>
        <v>4366</v>
      </c>
      <c r="D28" s="318">
        <f t="shared" si="7"/>
        <v>2342</v>
      </c>
      <c r="E28" s="318">
        <f t="shared" si="7"/>
        <v>2596</v>
      </c>
      <c r="F28" s="318">
        <f t="shared" si="7"/>
        <v>378</v>
      </c>
      <c r="G28" s="318">
        <f t="shared" si="7"/>
        <v>387</v>
      </c>
      <c r="H28" s="318">
        <f t="shared" si="7"/>
        <v>372</v>
      </c>
      <c r="I28" s="318">
        <f t="shared" si="7"/>
        <v>383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682</v>
      </c>
      <c r="C29" s="318">
        <f t="shared" si="8"/>
        <v>692</v>
      </c>
      <c r="D29" s="318">
        <f t="shared" si="8"/>
        <v>358</v>
      </c>
      <c r="E29" s="318">
        <f t="shared" si="8"/>
        <v>403</v>
      </c>
      <c r="F29" s="318">
        <f t="shared" si="8"/>
        <v>43</v>
      </c>
      <c r="G29" s="318">
        <f t="shared" si="8"/>
        <v>46</v>
      </c>
      <c r="H29" s="318">
        <f t="shared" si="8"/>
        <v>41</v>
      </c>
      <c r="I29" s="318">
        <f t="shared" si="8"/>
        <v>45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843</v>
      </c>
      <c r="C30" s="318">
        <f t="shared" si="9"/>
        <v>1040</v>
      </c>
      <c r="D30" s="318">
        <f t="shared" si="9"/>
        <v>527</v>
      </c>
      <c r="E30" s="318">
        <f t="shared" si="9"/>
        <v>707</v>
      </c>
      <c r="F30" s="318">
        <f t="shared" si="9"/>
        <v>50</v>
      </c>
      <c r="G30" s="318">
        <f t="shared" si="9"/>
        <v>50</v>
      </c>
      <c r="H30" s="318">
        <f t="shared" si="9"/>
        <v>50</v>
      </c>
      <c r="I30" s="318">
        <f t="shared" si="9"/>
        <v>50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184</v>
      </c>
      <c r="C31" s="318">
        <f t="shared" si="10"/>
        <v>159</v>
      </c>
      <c r="D31" s="318">
        <f t="shared" si="10"/>
        <v>107</v>
      </c>
      <c r="E31" s="318">
        <f t="shared" si="10"/>
        <v>96</v>
      </c>
      <c r="F31" s="318">
        <f t="shared" si="10"/>
        <v>11</v>
      </c>
      <c r="G31" s="318">
        <f t="shared" si="10"/>
        <v>7</v>
      </c>
      <c r="H31" s="318">
        <f t="shared" si="10"/>
        <v>10</v>
      </c>
      <c r="I31" s="318">
        <f t="shared" si="10"/>
        <v>7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2302</v>
      </c>
      <c r="C32" s="318">
        <f t="shared" si="11"/>
        <v>2420</v>
      </c>
      <c r="D32" s="318">
        <f t="shared" si="11"/>
        <v>1332</v>
      </c>
      <c r="E32" s="318">
        <f t="shared" si="11"/>
        <v>1434</v>
      </c>
      <c r="F32" s="318">
        <f t="shared" si="11"/>
        <v>137</v>
      </c>
      <c r="G32" s="318">
        <f t="shared" si="11"/>
        <v>143</v>
      </c>
      <c r="H32" s="318">
        <f t="shared" si="11"/>
        <v>136</v>
      </c>
      <c r="I32" s="318">
        <f t="shared" si="11"/>
        <v>140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11992</v>
      </c>
      <c r="C33" s="336">
        <f t="shared" ref="C33:M33" si="12">SUM(C24:C32)</f>
        <v>12529</v>
      </c>
      <c r="D33" s="336">
        <f t="shared" si="12"/>
        <v>6765</v>
      </c>
      <c r="E33" s="336">
        <f t="shared" si="12"/>
        <v>7618</v>
      </c>
      <c r="F33" s="336">
        <f t="shared" si="12"/>
        <v>819</v>
      </c>
      <c r="G33" s="336">
        <f t="shared" si="12"/>
        <v>853</v>
      </c>
      <c r="H33" s="336">
        <f t="shared" si="12"/>
        <v>801</v>
      </c>
      <c r="I33" s="336">
        <f t="shared" si="12"/>
        <v>842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70155</v>
      </c>
      <c r="C35" s="334">
        <f t="shared" si="13"/>
        <v>67187</v>
      </c>
      <c r="D35" s="334">
        <f t="shared" si="13"/>
        <v>48162</v>
      </c>
      <c r="E35" s="334">
        <f t="shared" si="13"/>
        <v>43063</v>
      </c>
      <c r="F35" s="334">
        <f t="shared" si="13"/>
        <v>7640</v>
      </c>
      <c r="G35" s="334">
        <f t="shared" si="13"/>
        <v>7036</v>
      </c>
      <c r="H35" s="334">
        <f t="shared" si="13"/>
        <v>7467</v>
      </c>
      <c r="I35" s="334">
        <f t="shared" si="13"/>
        <v>6936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387</v>
      </c>
      <c r="C43" s="318">
        <v>331</v>
      </c>
      <c r="D43" s="318">
        <v>140</v>
      </c>
      <c r="E43" s="318">
        <v>118</v>
      </c>
      <c r="F43" s="318">
        <v>14</v>
      </c>
      <c r="G43" s="318">
        <v>26</v>
      </c>
      <c r="H43" s="318">
        <v>14</v>
      </c>
      <c r="I43" s="318">
        <v>26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6139</v>
      </c>
      <c r="C45" s="318">
        <v>5448</v>
      </c>
      <c r="D45" s="318">
        <v>3260</v>
      </c>
      <c r="E45" s="318">
        <v>3278</v>
      </c>
      <c r="F45" s="318">
        <v>378</v>
      </c>
      <c r="G45" s="318">
        <v>503</v>
      </c>
      <c r="H45" s="318">
        <v>370</v>
      </c>
      <c r="I45" s="318">
        <v>494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12</v>
      </c>
      <c r="E46" s="318">
        <v>5</v>
      </c>
      <c r="F46" s="318">
        <v>1</v>
      </c>
      <c r="G46" s="318">
        <v>1</v>
      </c>
      <c r="H46" s="318">
        <v>1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4244</v>
      </c>
      <c r="C47" s="318">
        <v>3646</v>
      </c>
      <c r="D47" s="318">
        <v>1529</v>
      </c>
      <c r="E47" s="318">
        <v>1503</v>
      </c>
      <c r="F47" s="318">
        <v>289</v>
      </c>
      <c r="G47" s="318">
        <v>319</v>
      </c>
      <c r="H47" s="318">
        <v>286</v>
      </c>
      <c r="I47" s="318">
        <v>315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731</v>
      </c>
      <c r="C48" s="318">
        <v>593</v>
      </c>
      <c r="D48" s="318">
        <v>351</v>
      </c>
      <c r="E48" s="318">
        <v>322</v>
      </c>
      <c r="F48" s="318">
        <v>42</v>
      </c>
      <c r="G48" s="318">
        <v>51</v>
      </c>
      <c r="H48" s="318">
        <v>42</v>
      </c>
      <c r="I48" s="318">
        <v>49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1327</v>
      </c>
      <c r="C49" s="318">
        <v>1221</v>
      </c>
      <c r="D49" s="318">
        <v>1006</v>
      </c>
      <c r="E49" s="318">
        <v>894</v>
      </c>
      <c r="F49" s="318">
        <v>123</v>
      </c>
      <c r="G49" s="318">
        <v>128</v>
      </c>
      <c r="H49" s="318">
        <v>119</v>
      </c>
      <c r="I49" s="318">
        <v>127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517</v>
      </c>
      <c r="C50" s="318">
        <v>411</v>
      </c>
      <c r="D50" s="318">
        <v>289</v>
      </c>
      <c r="E50" s="318">
        <v>273</v>
      </c>
      <c r="F50" s="318">
        <v>23</v>
      </c>
      <c r="G50" s="318">
        <v>25</v>
      </c>
      <c r="H50" s="318">
        <v>23</v>
      </c>
      <c r="I50" s="318">
        <v>25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1417</v>
      </c>
      <c r="C51" s="318">
        <v>1255</v>
      </c>
      <c r="D51" s="318">
        <v>697</v>
      </c>
      <c r="E51" s="318">
        <v>728</v>
      </c>
      <c r="F51" s="318">
        <v>73</v>
      </c>
      <c r="G51" s="318">
        <v>101</v>
      </c>
      <c r="H51" s="318">
        <v>72</v>
      </c>
      <c r="I51" s="318">
        <v>99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14790</v>
      </c>
      <c r="C52" s="321">
        <f t="shared" ref="C52:M52" si="14">SUM(C43:C51)</f>
        <v>12921</v>
      </c>
      <c r="D52" s="321">
        <f t="shared" si="14"/>
        <v>7286</v>
      </c>
      <c r="E52" s="321">
        <f t="shared" si="14"/>
        <v>7124</v>
      </c>
      <c r="F52" s="321">
        <f t="shared" si="14"/>
        <v>944</v>
      </c>
      <c r="G52" s="321">
        <f t="shared" si="14"/>
        <v>1154</v>
      </c>
      <c r="H52" s="321">
        <f t="shared" si="14"/>
        <v>928</v>
      </c>
      <c r="I52" s="321">
        <f t="shared" si="14"/>
        <v>1136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95</v>
      </c>
      <c r="C57" s="318">
        <v>63</v>
      </c>
      <c r="D57" s="318">
        <v>16</v>
      </c>
      <c r="E57" s="318">
        <v>18</v>
      </c>
      <c r="F57" s="318">
        <v>2</v>
      </c>
      <c r="G57" s="318">
        <v>2</v>
      </c>
      <c r="H57" s="318">
        <v>2</v>
      </c>
      <c r="I57" s="318">
        <v>2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1066</v>
      </c>
      <c r="C59" s="318">
        <v>972</v>
      </c>
      <c r="D59" s="318">
        <v>320</v>
      </c>
      <c r="E59" s="318">
        <v>402</v>
      </c>
      <c r="F59" s="318">
        <v>16</v>
      </c>
      <c r="G59" s="318">
        <v>29</v>
      </c>
      <c r="H59" s="318">
        <v>15</v>
      </c>
      <c r="I59" s="318">
        <v>29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749</v>
      </c>
      <c r="C61" s="318">
        <v>696</v>
      </c>
      <c r="D61" s="318">
        <v>185</v>
      </c>
      <c r="E61" s="318">
        <v>222</v>
      </c>
      <c r="F61" s="318">
        <v>29</v>
      </c>
      <c r="G61" s="318">
        <v>28</v>
      </c>
      <c r="H61" s="318">
        <v>29</v>
      </c>
      <c r="I61" s="318">
        <v>28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167</v>
      </c>
      <c r="C62" s="318">
        <v>151</v>
      </c>
      <c r="D62" s="318">
        <v>44</v>
      </c>
      <c r="E62" s="318">
        <v>52</v>
      </c>
      <c r="F62" s="318">
        <v>4</v>
      </c>
      <c r="G62" s="318">
        <v>5</v>
      </c>
      <c r="H62" s="318">
        <v>4</v>
      </c>
      <c r="I62" s="318">
        <v>5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214</v>
      </c>
      <c r="C63" s="318">
        <v>221</v>
      </c>
      <c r="D63" s="318">
        <v>73</v>
      </c>
      <c r="E63" s="318">
        <v>105</v>
      </c>
      <c r="F63" s="318">
        <v>12</v>
      </c>
      <c r="G63" s="318">
        <v>7</v>
      </c>
      <c r="H63" s="318">
        <v>12</v>
      </c>
      <c r="I63" s="318">
        <v>7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28</v>
      </c>
      <c r="E64" s="318">
        <v>19</v>
      </c>
      <c r="F64" s="318">
        <v>3</v>
      </c>
      <c r="G64" s="318">
        <v>1</v>
      </c>
      <c r="H64" s="318">
        <v>3</v>
      </c>
      <c r="I64" s="318">
        <v>1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505</v>
      </c>
      <c r="C65" s="318">
        <v>520</v>
      </c>
      <c r="D65" s="318">
        <v>143</v>
      </c>
      <c r="E65" s="318">
        <v>189</v>
      </c>
      <c r="F65" s="318">
        <v>12</v>
      </c>
      <c r="G65" s="318">
        <v>17</v>
      </c>
      <c r="H65" s="318">
        <v>12</v>
      </c>
      <c r="I65" s="318">
        <v>17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2870</v>
      </c>
      <c r="C66" s="330">
        <f t="shared" ref="C66:M66" si="15">SUM(C57:C65)</f>
        <v>2678</v>
      </c>
      <c r="D66" s="330">
        <f t="shared" si="15"/>
        <v>810</v>
      </c>
      <c r="E66" s="330">
        <f t="shared" si="15"/>
        <v>1008</v>
      </c>
      <c r="F66" s="330">
        <f t="shared" si="15"/>
        <v>78</v>
      </c>
      <c r="G66" s="330">
        <f t="shared" si="15"/>
        <v>89</v>
      </c>
      <c r="H66" s="330">
        <f t="shared" si="15"/>
        <v>77</v>
      </c>
      <c r="I66" s="330">
        <f t="shared" si="15"/>
        <v>89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17660</v>
      </c>
      <c r="C67" s="332">
        <f t="shared" ref="C67:M67" si="16">SUM(C52,C66)</f>
        <v>15599</v>
      </c>
      <c r="D67" s="332">
        <f t="shared" si="16"/>
        <v>8096</v>
      </c>
      <c r="E67" s="332">
        <f t="shared" si="16"/>
        <v>8132</v>
      </c>
      <c r="F67" s="332">
        <f t="shared" si="16"/>
        <v>1022</v>
      </c>
      <c r="G67" s="332">
        <f t="shared" si="16"/>
        <v>1243</v>
      </c>
      <c r="H67" s="332">
        <f t="shared" si="16"/>
        <v>1005</v>
      </c>
      <c r="I67" s="332">
        <f t="shared" si="16"/>
        <v>1225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1095</v>
      </c>
      <c r="C74" s="318">
        <v>1062</v>
      </c>
      <c r="D74" s="318">
        <v>709</v>
      </c>
      <c r="E74" s="318">
        <v>490</v>
      </c>
      <c r="F74" s="318">
        <v>129</v>
      </c>
      <c r="G74" s="318">
        <v>89</v>
      </c>
      <c r="H74" s="318">
        <v>126</v>
      </c>
      <c r="I74" s="318">
        <v>86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14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6495</v>
      </c>
      <c r="C76" s="318">
        <v>6437</v>
      </c>
      <c r="D76" s="318">
        <v>5725</v>
      </c>
      <c r="E76" s="318">
        <v>4953</v>
      </c>
      <c r="F76" s="318">
        <v>1209</v>
      </c>
      <c r="G76" s="318">
        <v>1070</v>
      </c>
      <c r="H76" s="318">
        <v>1182</v>
      </c>
      <c r="I76" s="318">
        <v>1056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31</v>
      </c>
      <c r="C77" s="318">
        <v>45</v>
      </c>
      <c r="D77" s="318">
        <v>25</v>
      </c>
      <c r="E77" s="318">
        <v>27</v>
      </c>
      <c r="F77" s="318">
        <v>4</v>
      </c>
      <c r="G77" s="318">
        <v>6</v>
      </c>
      <c r="H77" s="318">
        <v>4</v>
      </c>
      <c r="I77" s="318">
        <v>6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10678</v>
      </c>
      <c r="C78" s="318">
        <v>10940</v>
      </c>
      <c r="D78" s="318">
        <v>7645</v>
      </c>
      <c r="E78" s="318">
        <v>5908</v>
      </c>
      <c r="F78" s="318">
        <v>1581</v>
      </c>
      <c r="G78" s="318">
        <v>1062</v>
      </c>
      <c r="H78" s="318">
        <v>1545</v>
      </c>
      <c r="I78" s="318">
        <v>1050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1396</v>
      </c>
      <c r="C79" s="318">
        <v>1166</v>
      </c>
      <c r="D79" s="318">
        <v>1148</v>
      </c>
      <c r="E79" s="318">
        <v>770</v>
      </c>
      <c r="F79" s="318">
        <v>166</v>
      </c>
      <c r="G79" s="318">
        <v>135</v>
      </c>
      <c r="H79" s="318">
        <v>165</v>
      </c>
      <c r="I79" s="318">
        <v>134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2486</v>
      </c>
      <c r="E80" s="318">
        <v>2429</v>
      </c>
      <c r="F80" s="318">
        <v>230</v>
      </c>
      <c r="G80" s="318">
        <v>251</v>
      </c>
      <c r="H80" s="318">
        <v>223</v>
      </c>
      <c r="I80" s="318">
        <v>249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440</v>
      </c>
      <c r="C81" s="318">
        <v>357</v>
      </c>
      <c r="D81" s="318">
        <v>395</v>
      </c>
      <c r="E81" s="318">
        <v>285</v>
      </c>
      <c r="F81" s="318">
        <v>55</v>
      </c>
      <c r="G81" s="318">
        <v>36</v>
      </c>
      <c r="H81" s="318">
        <v>54</v>
      </c>
      <c r="I81" s="318">
        <v>35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3133</v>
      </c>
      <c r="C82" s="318">
        <v>2814</v>
      </c>
      <c r="D82" s="318">
        <v>2595</v>
      </c>
      <c r="E82" s="318">
        <v>1885</v>
      </c>
      <c r="F82" s="318">
        <v>283</v>
      </c>
      <c r="G82" s="318">
        <v>243</v>
      </c>
      <c r="H82" s="318">
        <v>279</v>
      </c>
      <c r="I82" s="318">
        <v>242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26526</v>
      </c>
      <c r="C83" s="321">
        <f t="shared" ref="C83:M83" si="17">SUM(C74:C82)</f>
        <v>26035</v>
      </c>
      <c r="D83" s="321">
        <f t="shared" si="17"/>
        <v>20742</v>
      </c>
      <c r="E83" s="321">
        <f t="shared" si="17"/>
        <v>16761</v>
      </c>
      <c r="F83" s="321">
        <f t="shared" si="17"/>
        <v>3658</v>
      </c>
      <c r="G83" s="321">
        <f t="shared" si="17"/>
        <v>2892</v>
      </c>
      <c r="H83" s="321">
        <f t="shared" si="17"/>
        <v>3579</v>
      </c>
      <c r="I83" s="321">
        <f t="shared" si="17"/>
        <v>2858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264</v>
      </c>
      <c r="C88" s="318">
        <v>258</v>
      </c>
      <c r="D88" s="318">
        <v>145</v>
      </c>
      <c r="E88" s="318">
        <v>168</v>
      </c>
      <c r="F88" s="318">
        <v>25</v>
      </c>
      <c r="G88" s="318">
        <v>31</v>
      </c>
      <c r="H88" s="318">
        <v>24</v>
      </c>
      <c r="I88" s="318">
        <v>29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7</v>
      </c>
      <c r="D89" s="318">
        <v>13</v>
      </c>
      <c r="E89" s="318">
        <v>7</v>
      </c>
      <c r="F89" s="318">
        <v>4</v>
      </c>
      <c r="G89" s="318">
        <v>2</v>
      </c>
      <c r="H89" s="318">
        <v>4</v>
      </c>
      <c r="I89" s="318">
        <v>2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1022</v>
      </c>
      <c r="C90" s="318">
        <v>1090</v>
      </c>
      <c r="D90" s="318">
        <v>797</v>
      </c>
      <c r="E90" s="318">
        <v>942</v>
      </c>
      <c r="F90" s="318">
        <v>50</v>
      </c>
      <c r="G90" s="318">
        <v>77</v>
      </c>
      <c r="H90" s="318">
        <v>50</v>
      </c>
      <c r="I90" s="318">
        <v>77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7</v>
      </c>
      <c r="E91" s="318">
        <v>5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2059</v>
      </c>
      <c r="C92" s="318">
        <v>2217</v>
      </c>
      <c r="D92" s="318">
        <v>1388</v>
      </c>
      <c r="E92" s="318">
        <v>1547</v>
      </c>
      <c r="F92" s="318">
        <v>201</v>
      </c>
      <c r="G92" s="318">
        <v>212</v>
      </c>
      <c r="H92" s="318">
        <v>196</v>
      </c>
      <c r="I92" s="318">
        <v>210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301</v>
      </c>
      <c r="C93" s="318">
        <v>319</v>
      </c>
      <c r="D93" s="318">
        <v>192</v>
      </c>
      <c r="E93" s="318">
        <v>241</v>
      </c>
      <c r="F93" s="318">
        <v>22</v>
      </c>
      <c r="G93" s="318">
        <v>21</v>
      </c>
      <c r="H93" s="318">
        <v>20</v>
      </c>
      <c r="I93" s="318">
        <v>20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411</v>
      </c>
      <c r="C94" s="318">
        <v>546</v>
      </c>
      <c r="D94" s="318">
        <v>343</v>
      </c>
      <c r="E94" s="318">
        <v>489</v>
      </c>
      <c r="F94" s="318">
        <v>25</v>
      </c>
      <c r="G94" s="318">
        <v>34</v>
      </c>
      <c r="H94" s="318">
        <v>25</v>
      </c>
      <c r="I94" s="318">
        <v>34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51</v>
      </c>
      <c r="D95" s="318">
        <v>44</v>
      </c>
      <c r="E95" s="318">
        <v>44</v>
      </c>
      <c r="F95" s="318">
        <v>5</v>
      </c>
      <c r="G95" s="318">
        <v>3</v>
      </c>
      <c r="H95" s="318">
        <v>4</v>
      </c>
      <c r="I95" s="318">
        <v>3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1020</v>
      </c>
      <c r="C96" s="318">
        <v>1033</v>
      </c>
      <c r="D96" s="318">
        <v>737</v>
      </c>
      <c r="E96" s="318">
        <v>774</v>
      </c>
      <c r="F96" s="318">
        <v>77</v>
      </c>
      <c r="G96" s="318">
        <v>76</v>
      </c>
      <c r="H96" s="318">
        <v>77</v>
      </c>
      <c r="I96" s="318">
        <v>74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5163</v>
      </c>
      <c r="C97" s="321">
        <f t="shared" ref="C97:M97" si="18">SUM(C88:C96)</f>
        <v>5532</v>
      </c>
      <c r="D97" s="321">
        <f t="shared" si="18"/>
        <v>3666</v>
      </c>
      <c r="E97" s="321">
        <f t="shared" si="18"/>
        <v>4217</v>
      </c>
      <c r="F97" s="321">
        <f t="shared" si="18"/>
        <v>410</v>
      </c>
      <c r="G97" s="321">
        <f t="shared" si="18"/>
        <v>456</v>
      </c>
      <c r="H97" s="321">
        <f t="shared" si="18"/>
        <v>401</v>
      </c>
      <c r="I97" s="321">
        <f t="shared" si="18"/>
        <v>449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31689</v>
      </c>
      <c r="C98" s="334">
        <f t="shared" ref="C98:M98" si="19">SUM(C83,C97)</f>
        <v>31567</v>
      </c>
      <c r="D98" s="334">
        <f t="shared" si="19"/>
        <v>24408</v>
      </c>
      <c r="E98" s="334">
        <f t="shared" si="19"/>
        <v>20978</v>
      </c>
      <c r="F98" s="334">
        <f t="shared" si="19"/>
        <v>4068</v>
      </c>
      <c r="G98" s="334">
        <f t="shared" si="19"/>
        <v>3348</v>
      </c>
      <c r="H98" s="334">
        <f t="shared" si="19"/>
        <v>3980</v>
      </c>
      <c r="I98" s="334">
        <f t="shared" si="19"/>
        <v>3307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553</v>
      </c>
      <c r="C105" s="318">
        <v>455</v>
      </c>
      <c r="D105" s="318">
        <v>360</v>
      </c>
      <c r="E105" s="318">
        <v>261</v>
      </c>
      <c r="F105" s="318">
        <v>58</v>
      </c>
      <c r="G105" s="318">
        <v>46</v>
      </c>
      <c r="H105" s="318">
        <v>57</v>
      </c>
      <c r="I105" s="318">
        <v>46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5155</v>
      </c>
      <c r="C107" s="318">
        <v>4843</v>
      </c>
      <c r="D107" s="318">
        <v>4504</v>
      </c>
      <c r="E107" s="318">
        <v>4219</v>
      </c>
      <c r="F107" s="318">
        <v>830</v>
      </c>
      <c r="G107" s="318">
        <v>872</v>
      </c>
      <c r="H107" s="318">
        <v>795</v>
      </c>
      <c r="I107" s="318">
        <v>857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21</v>
      </c>
      <c r="C108" s="318">
        <v>25</v>
      </c>
      <c r="D108" s="318">
        <v>12</v>
      </c>
      <c r="E108" s="318">
        <v>14</v>
      </c>
      <c r="F108" s="318">
        <v>1</v>
      </c>
      <c r="G108" s="318">
        <v>3</v>
      </c>
      <c r="H108" s="318">
        <v>1</v>
      </c>
      <c r="I108" s="318">
        <v>3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5442</v>
      </c>
      <c r="C109" s="318">
        <v>5304</v>
      </c>
      <c r="D109" s="318">
        <v>3445</v>
      </c>
      <c r="E109" s="318">
        <v>3214</v>
      </c>
      <c r="F109" s="318">
        <v>667</v>
      </c>
      <c r="G109" s="318">
        <v>647</v>
      </c>
      <c r="H109" s="318">
        <v>658</v>
      </c>
      <c r="I109" s="318">
        <v>637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860</v>
      </c>
      <c r="C110" s="318">
        <v>688</v>
      </c>
      <c r="D110" s="318">
        <v>689</v>
      </c>
      <c r="E110" s="318">
        <v>505</v>
      </c>
      <c r="F110" s="318">
        <v>93</v>
      </c>
      <c r="G110" s="318">
        <v>92</v>
      </c>
      <c r="H110" s="318">
        <v>91</v>
      </c>
      <c r="I110" s="318">
        <v>91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1154</v>
      </c>
      <c r="C111" s="318">
        <v>1052</v>
      </c>
      <c r="D111" s="318">
        <v>939</v>
      </c>
      <c r="E111" s="318">
        <v>846</v>
      </c>
      <c r="F111" s="318">
        <v>73</v>
      </c>
      <c r="G111" s="318">
        <v>82</v>
      </c>
      <c r="H111" s="318">
        <v>71</v>
      </c>
      <c r="I111" s="318">
        <v>81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293</v>
      </c>
      <c r="C112" s="318">
        <v>263</v>
      </c>
      <c r="D112" s="318">
        <v>274</v>
      </c>
      <c r="E112" s="318">
        <v>217</v>
      </c>
      <c r="F112" s="318">
        <v>39</v>
      </c>
      <c r="G112" s="318">
        <v>27</v>
      </c>
      <c r="H112" s="318">
        <v>38</v>
      </c>
      <c r="I112" s="318">
        <v>26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1812</v>
      </c>
      <c r="C113" s="318">
        <v>1669</v>
      </c>
      <c r="D113" s="318">
        <v>1475</v>
      </c>
      <c r="E113" s="318">
        <v>1262</v>
      </c>
      <c r="F113" s="318">
        <v>222</v>
      </c>
      <c r="G113" s="318">
        <v>212</v>
      </c>
      <c r="H113" s="318">
        <v>219</v>
      </c>
      <c r="I113" s="318">
        <v>209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15302</v>
      </c>
      <c r="C114" s="321">
        <f t="shared" ref="C114:M114" si="20">SUM(C105:C113)</f>
        <v>14309</v>
      </c>
      <c r="D114" s="321">
        <f t="shared" si="20"/>
        <v>11701</v>
      </c>
      <c r="E114" s="321">
        <f t="shared" si="20"/>
        <v>10545</v>
      </c>
      <c r="F114" s="321">
        <f t="shared" si="20"/>
        <v>1983</v>
      </c>
      <c r="G114" s="321">
        <f t="shared" si="20"/>
        <v>1981</v>
      </c>
      <c r="H114" s="321">
        <f t="shared" si="20"/>
        <v>1930</v>
      </c>
      <c r="I114" s="321">
        <f t="shared" si="20"/>
        <v>1950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56</v>
      </c>
      <c r="D119" s="318">
        <v>23</v>
      </c>
      <c r="E119" s="318">
        <v>20</v>
      </c>
      <c r="F119" s="318">
        <v>6</v>
      </c>
      <c r="G119" s="318">
        <v>3</v>
      </c>
      <c r="H119" s="318">
        <v>6</v>
      </c>
      <c r="I119" s="318">
        <v>3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544</v>
      </c>
      <c r="C121" s="318">
        <v>620</v>
      </c>
      <c r="D121" s="318">
        <v>319</v>
      </c>
      <c r="E121" s="318">
        <v>413</v>
      </c>
      <c r="F121" s="318">
        <v>27</v>
      </c>
      <c r="G121" s="318">
        <v>29</v>
      </c>
      <c r="H121" s="318">
        <v>21</v>
      </c>
      <c r="I121" s="318">
        <v>28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683</v>
      </c>
      <c r="C123" s="318">
        <v>759</v>
      </c>
      <c r="D123" s="318">
        <v>345</v>
      </c>
      <c r="E123" s="318">
        <v>451</v>
      </c>
      <c r="F123" s="318">
        <v>66</v>
      </c>
      <c r="G123" s="318">
        <v>75</v>
      </c>
      <c r="H123" s="318">
        <v>65</v>
      </c>
      <c r="I123" s="318">
        <v>73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98</v>
      </c>
      <c r="C124" s="318">
        <v>109</v>
      </c>
      <c r="D124" s="318">
        <v>53</v>
      </c>
      <c r="E124" s="318">
        <v>60</v>
      </c>
      <c r="F124" s="318">
        <v>7</v>
      </c>
      <c r="G124" s="318">
        <v>11</v>
      </c>
      <c r="H124" s="318">
        <v>7</v>
      </c>
      <c r="I124" s="318">
        <v>11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92</v>
      </c>
      <c r="C125" s="318">
        <v>115</v>
      </c>
      <c r="D125" s="318">
        <v>51</v>
      </c>
      <c r="E125" s="318">
        <v>60</v>
      </c>
      <c r="F125" s="318">
        <v>6</v>
      </c>
      <c r="G125" s="318">
        <v>6</v>
      </c>
      <c r="H125" s="318">
        <v>6</v>
      </c>
      <c r="I125" s="318">
        <v>6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24</v>
      </c>
      <c r="C126" s="318">
        <v>31</v>
      </c>
      <c r="D126" s="318">
        <v>18</v>
      </c>
      <c r="E126" s="318">
        <v>18</v>
      </c>
      <c r="F126" s="318">
        <v>3</v>
      </c>
      <c r="G126" s="318">
        <v>1</v>
      </c>
      <c r="H126" s="318">
        <v>3</v>
      </c>
      <c r="I126" s="318">
        <v>1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451</v>
      </c>
      <c r="C127" s="318">
        <v>503</v>
      </c>
      <c r="D127" s="318">
        <v>265</v>
      </c>
      <c r="E127" s="318">
        <v>311</v>
      </c>
      <c r="F127" s="318">
        <v>20</v>
      </c>
      <c r="G127" s="318">
        <v>25</v>
      </c>
      <c r="H127" s="318">
        <v>19</v>
      </c>
      <c r="I127" s="318">
        <v>24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1955</v>
      </c>
      <c r="C128" s="321">
        <f t="shared" si="21"/>
        <v>2205</v>
      </c>
      <c r="D128" s="321">
        <f t="shared" si="21"/>
        <v>1076</v>
      </c>
      <c r="E128" s="321">
        <f t="shared" si="21"/>
        <v>1339</v>
      </c>
      <c r="F128" s="321">
        <f t="shared" si="21"/>
        <v>135</v>
      </c>
      <c r="G128" s="321">
        <f t="shared" si="21"/>
        <v>151</v>
      </c>
      <c r="H128" s="321">
        <f t="shared" si="21"/>
        <v>127</v>
      </c>
      <c r="I128" s="321">
        <f t="shared" si="21"/>
        <v>147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17257</v>
      </c>
      <c r="C129" s="334">
        <f t="shared" ref="C129:M129" si="22">SUM(C114,C128)</f>
        <v>16514</v>
      </c>
      <c r="D129" s="334">
        <f t="shared" si="22"/>
        <v>12777</v>
      </c>
      <c r="E129" s="334">
        <f t="shared" si="22"/>
        <v>11884</v>
      </c>
      <c r="F129" s="334">
        <f t="shared" si="22"/>
        <v>2118</v>
      </c>
      <c r="G129" s="334">
        <f t="shared" si="22"/>
        <v>2132</v>
      </c>
      <c r="H129" s="334">
        <f t="shared" si="22"/>
        <v>2057</v>
      </c>
      <c r="I129" s="334">
        <f t="shared" si="22"/>
        <v>2097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1</v>
      </c>
      <c r="H136" s="318">
        <v>5</v>
      </c>
      <c r="I136" s="318">
        <v>1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134</v>
      </c>
      <c r="C138" s="318">
        <v>161</v>
      </c>
      <c r="D138" s="318">
        <v>113</v>
      </c>
      <c r="E138" s="318">
        <v>138</v>
      </c>
      <c r="F138" s="318">
        <v>25</v>
      </c>
      <c r="G138" s="318">
        <v>27</v>
      </c>
      <c r="H138" s="318">
        <v>23</v>
      </c>
      <c r="I138" s="318">
        <v>24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686</v>
      </c>
      <c r="C140" s="318">
        <v>686</v>
      </c>
      <c r="D140" s="318">
        <v>477</v>
      </c>
      <c r="E140" s="318">
        <v>416</v>
      </c>
      <c r="F140" s="318">
        <v>84</v>
      </c>
      <c r="G140" s="318">
        <v>59</v>
      </c>
      <c r="H140" s="318">
        <v>82</v>
      </c>
      <c r="I140" s="318">
        <v>59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30</v>
      </c>
      <c r="C141" s="318">
        <v>26</v>
      </c>
      <c r="D141" s="318">
        <v>26</v>
      </c>
      <c r="E141" s="318">
        <v>19</v>
      </c>
      <c r="F141" s="318">
        <v>3</v>
      </c>
      <c r="G141" s="318">
        <v>1</v>
      </c>
      <c r="H141" s="318">
        <v>3</v>
      </c>
      <c r="I141" s="318">
        <v>1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61</v>
      </c>
      <c r="E142" s="318">
        <v>56</v>
      </c>
      <c r="F142" s="318">
        <v>1</v>
      </c>
      <c r="G142" s="318">
        <v>6</v>
      </c>
      <c r="H142" s="318">
        <v>1</v>
      </c>
      <c r="I142" s="318">
        <v>6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9</v>
      </c>
      <c r="D143" s="318">
        <v>8</v>
      </c>
      <c r="E143" s="318">
        <v>10</v>
      </c>
      <c r="F143" s="318">
        <v>3</v>
      </c>
      <c r="G143" s="318">
        <v>1</v>
      </c>
      <c r="H143" s="318">
        <v>3</v>
      </c>
      <c r="I143" s="318">
        <v>1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84</v>
      </c>
      <c r="C144" s="318">
        <v>81</v>
      </c>
      <c r="D144" s="318">
        <v>65</v>
      </c>
      <c r="E144" s="318">
        <v>65</v>
      </c>
      <c r="F144" s="318">
        <v>12</v>
      </c>
      <c r="G144" s="318">
        <v>8</v>
      </c>
      <c r="H144" s="318">
        <v>12</v>
      </c>
      <c r="I144" s="318">
        <v>8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1063</v>
      </c>
      <c r="C145" s="321">
        <f t="shared" ref="C145:M145" si="23">SUM(C136:C144)</f>
        <v>1074</v>
      </c>
      <c r="D145" s="321">
        <f t="shared" si="23"/>
        <v>770</v>
      </c>
      <c r="E145" s="321">
        <f t="shared" si="23"/>
        <v>725</v>
      </c>
      <c r="F145" s="321">
        <f t="shared" si="23"/>
        <v>133</v>
      </c>
      <c r="G145" s="321">
        <f t="shared" si="23"/>
        <v>103</v>
      </c>
      <c r="H145" s="321">
        <f t="shared" si="23"/>
        <v>129</v>
      </c>
      <c r="I145" s="321">
        <f t="shared" si="23"/>
        <v>100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6</v>
      </c>
      <c r="C150" s="318">
        <v>9</v>
      </c>
      <c r="D150" s="318">
        <v>3</v>
      </c>
      <c r="E150" s="318">
        <v>6</v>
      </c>
      <c r="F150" s="318">
        <v>0</v>
      </c>
      <c r="G150" s="318">
        <v>1</v>
      </c>
      <c r="H150" s="318">
        <v>0</v>
      </c>
      <c r="I150" s="318">
        <v>1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32</v>
      </c>
      <c r="E152" s="318">
        <v>34</v>
      </c>
      <c r="F152" s="318">
        <v>3</v>
      </c>
      <c r="G152" s="318">
        <v>2</v>
      </c>
      <c r="H152" s="318">
        <v>3</v>
      </c>
      <c r="I152" s="318">
        <v>2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85</v>
      </c>
      <c r="D154" s="318">
        <v>91</v>
      </c>
      <c r="E154" s="318">
        <v>79</v>
      </c>
      <c r="F154" s="318">
        <v>16</v>
      </c>
      <c r="G154" s="318">
        <v>12</v>
      </c>
      <c r="H154" s="318">
        <v>16</v>
      </c>
      <c r="I154" s="318">
        <v>12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0</v>
      </c>
      <c r="G157" s="318">
        <v>1</v>
      </c>
      <c r="H157" s="318">
        <v>0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30</v>
      </c>
      <c r="C158" s="318">
        <v>26</v>
      </c>
      <c r="D158" s="318">
        <v>24</v>
      </c>
      <c r="E158" s="318">
        <v>22</v>
      </c>
      <c r="F158" s="318">
        <v>4</v>
      </c>
      <c r="G158" s="318">
        <v>6</v>
      </c>
      <c r="H158" s="318">
        <v>4</v>
      </c>
      <c r="I158" s="318">
        <v>6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187</v>
      </c>
      <c r="C159" s="321">
        <f t="shared" si="24"/>
        <v>179</v>
      </c>
      <c r="D159" s="321">
        <f t="shared" si="24"/>
        <v>166</v>
      </c>
      <c r="E159" s="321">
        <f t="shared" si="24"/>
        <v>162</v>
      </c>
      <c r="F159" s="321">
        <f t="shared" si="24"/>
        <v>24</v>
      </c>
      <c r="G159" s="321">
        <f t="shared" si="24"/>
        <v>22</v>
      </c>
      <c r="H159" s="321">
        <f t="shared" si="24"/>
        <v>24</v>
      </c>
      <c r="I159" s="321">
        <f t="shared" si="24"/>
        <v>22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1250</v>
      </c>
      <c r="C160" s="334">
        <f t="shared" ref="C160:M160" si="25">SUM(C145,C159)</f>
        <v>1253</v>
      </c>
      <c r="D160" s="334">
        <f t="shared" si="25"/>
        <v>936</v>
      </c>
      <c r="E160" s="334">
        <f t="shared" si="25"/>
        <v>887</v>
      </c>
      <c r="F160" s="334">
        <f t="shared" si="25"/>
        <v>157</v>
      </c>
      <c r="G160" s="334">
        <f t="shared" si="25"/>
        <v>125</v>
      </c>
      <c r="H160" s="334">
        <f t="shared" si="25"/>
        <v>153</v>
      </c>
      <c r="I160" s="334">
        <f t="shared" si="25"/>
        <v>122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67</v>
      </c>
      <c r="D181" s="318">
        <v>27</v>
      </c>
      <c r="E181" s="318">
        <v>29</v>
      </c>
      <c r="F181" s="318">
        <v>5</v>
      </c>
      <c r="G181" s="318">
        <v>6</v>
      </c>
      <c r="H181" s="318">
        <v>5</v>
      </c>
      <c r="I181" s="318">
        <v>6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565</v>
      </c>
      <c r="C183" s="318">
        <v>624</v>
      </c>
      <c r="D183" s="318">
        <v>360</v>
      </c>
      <c r="E183" s="318">
        <v>307</v>
      </c>
      <c r="F183" s="318">
        <v>57</v>
      </c>
      <c r="G183" s="318">
        <v>33</v>
      </c>
      <c r="H183" s="318">
        <v>57</v>
      </c>
      <c r="I183" s="318">
        <v>33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562</v>
      </c>
      <c r="C185" s="318">
        <v>570</v>
      </c>
      <c r="D185" s="318">
        <v>302</v>
      </c>
      <c r="E185" s="318">
        <v>260</v>
      </c>
      <c r="F185" s="318">
        <v>60</v>
      </c>
      <c r="G185" s="318">
        <v>54</v>
      </c>
      <c r="H185" s="318">
        <v>60</v>
      </c>
      <c r="I185" s="318">
        <v>54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97</v>
      </c>
      <c r="D186" s="318">
        <v>52</v>
      </c>
      <c r="E186" s="318">
        <v>34</v>
      </c>
      <c r="F186" s="318">
        <v>7</v>
      </c>
      <c r="G186" s="318">
        <v>6</v>
      </c>
      <c r="H186" s="318">
        <v>7</v>
      </c>
      <c r="I186" s="318">
        <v>6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132</v>
      </c>
      <c r="D187" s="318">
        <v>53</v>
      </c>
      <c r="E187" s="318">
        <v>34</v>
      </c>
      <c r="F187" s="318">
        <v>7</v>
      </c>
      <c r="G187" s="318">
        <v>3</v>
      </c>
      <c r="H187" s="318">
        <v>7</v>
      </c>
      <c r="I187" s="318">
        <v>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15</v>
      </c>
      <c r="E188" s="318">
        <v>12</v>
      </c>
      <c r="F188" s="318">
        <v>0</v>
      </c>
      <c r="G188" s="318">
        <v>1</v>
      </c>
      <c r="H188" s="318">
        <v>0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279</v>
      </c>
      <c r="C189" s="318">
        <v>325</v>
      </c>
      <c r="D189" s="318">
        <v>149</v>
      </c>
      <c r="E189" s="318">
        <v>122</v>
      </c>
      <c r="F189" s="318">
        <v>23</v>
      </c>
      <c r="G189" s="318">
        <v>18</v>
      </c>
      <c r="H189" s="318">
        <v>23</v>
      </c>
      <c r="I189" s="318">
        <v>18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1720</v>
      </c>
      <c r="C190" s="353">
        <f t="shared" ref="C190:M190" si="28">SUM(C181:C189)</f>
        <v>1842</v>
      </c>
      <c r="D190" s="353">
        <f t="shared" si="28"/>
        <v>959</v>
      </c>
      <c r="E190" s="353">
        <f t="shared" si="28"/>
        <v>798</v>
      </c>
      <c r="F190" s="353">
        <f t="shared" si="28"/>
        <v>159</v>
      </c>
      <c r="G190" s="353">
        <f t="shared" si="28"/>
        <v>121</v>
      </c>
      <c r="H190" s="353">
        <f t="shared" si="28"/>
        <v>159</v>
      </c>
      <c r="I190" s="353">
        <f t="shared" si="28"/>
        <v>121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3054</v>
      </c>
      <c r="C191" s="334">
        <f t="shared" ref="C191:M191" si="29">SUM(C176,C190)</f>
        <v>1846</v>
      </c>
      <c r="D191" s="334">
        <f t="shared" si="29"/>
        <v>1400</v>
      </c>
      <c r="E191" s="334">
        <f t="shared" si="29"/>
        <v>806</v>
      </c>
      <c r="F191" s="334">
        <f t="shared" si="29"/>
        <v>212</v>
      </c>
      <c r="G191" s="334">
        <f t="shared" si="29"/>
        <v>128</v>
      </c>
      <c r="H191" s="334">
        <f t="shared" si="29"/>
        <v>211</v>
      </c>
      <c r="I191" s="334">
        <f t="shared" si="29"/>
        <v>128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9</v>
      </c>
      <c r="F198" s="318">
        <v>5</v>
      </c>
      <c r="G198" s="318">
        <v>2</v>
      </c>
      <c r="H198" s="318">
        <v>5</v>
      </c>
      <c r="I198" s="318">
        <v>2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121</v>
      </c>
      <c r="C200" s="318">
        <v>84</v>
      </c>
      <c r="D200" s="318">
        <v>115</v>
      </c>
      <c r="E200" s="318">
        <v>85</v>
      </c>
      <c r="F200" s="318">
        <v>15</v>
      </c>
      <c r="G200" s="318">
        <v>18</v>
      </c>
      <c r="H200" s="318">
        <v>14</v>
      </c>
      <c r="I200" s="318">
        <v>17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0</v>
      </c>
      <c r="D201" s="318">
        <v>3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185</v>
      </c>
      <c r="C202" s="318">
        <v>128</v>
      </c>
      <c r="D202" s="318">
        <v>164</v>
      </c>
      <c r="E202" s="318">
        <v>108</v>
      </c>
      <c r="F202" s="318">
        <v>19</v>
      </c>
      <c r="G202" s="318">
        <v>18</v>
      </c>
      <c r="H202" s="318">
        <v>19</v>
      </c>
      <c r="I202" s="318">
        <v>17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28</v>
      </c>
      <c r="C203" s="318">
        <v>14</v>
      </c>
      <c r="D203" s="318">
        <v>33</v>
      </c>
      <c r="E203" s="318">
        <v>14</v>
      </c>
      <c r="F203" s="318">
        <v>3</v>
      </c>
      <c r="G203" s="318">
        <v>1</v>
      </c>
      <c r="H203" s="318">
        <v>3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6</v>
      </c>
      <c r="C205" s="318">
        <v>9</v>
      </c>
      <c r="D205" s="318">
        <v>9</v>
      </c>
      <c r="E205" s="318">
        <v>9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87</v>
      </c>
      <c r="C206" s="318">
        <v>40</v>
      </c>
      <c r="D206" s="318">
        <v>90</v>
      </c>
      <c r="E206" s="318">
        <v>37</v>
      </c>
      <c r="F206" s="318">
        <v>4</v>
      </c>
      <c r="G206" s="318">
        <v>3</v>
      </c>
      <c r="H206" s="318">
        <v>4</v>
      </c>
      <c r="I206" s="318">
        <v>3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482</v>
      </c>
      <c r="C207" s="321">
        <f t="shared" ref="C207:M207" si="30">SUM(C198:C206)</f>
        <v>319</v>
      </c>
      <c r="D207" s="321">
        <f t="shared" si="30"/>
        <v>457</v>
      </c>
      <c r="E207" s="321">
        <f t="shared" si="30"/>
        <v>282</v>
      </c>
      <c r="F207" s="321">
        <f t="shared" si="30"/>
        <v>50</v>
      </c>
      <c r="G207" s="321">
        <f t="shared" si="30"/>
        <v>46</v>
      </c>
      <c r="H207" s="321">
        <f t="shared" si="30"/>
        <v>48</v>
      </c>
      <c r="I207" s="321">
        <f t="shared" si="30"/>
        <v>43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4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18</v>
      </c>
      <c r="D214" s="318">
        <v>29</v>
      </c>
      <c r="E214" s="318">
        <v>19</v>
      </c>
      <c r="F214" s="318">
        <v>3</v>
      </c>
      <c r="G214" s="318">
        <v>2</v>
      </c>
      <c r="H214" s="318">
        <v>3</v>
      </c>
      <c r="I214" s="318">
        <v>2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31</v>
      </c>
      <c r="E216" s="318">
        <v>37</v>
      </c>
      <c r="F216" s="318">
        <v>6</v>
      </c>
      <c r="G216" s="318">
        <v>6</v>
      </c>
      <c r="H216" s="318">
        <v>6</v>
      </c>
      <c r="I216" s="318">
        <v>6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3</v>
      </c>
      <c r="H217" s="318">
        <v>2</v>
      </c>
      <c r="I217" s="318">
        <v>3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3</v>
      </c>
      <c r="E218" s="318">
        <v>6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1</v>
      </c>
      <c r="H220" s="318">
        <v>1</v>
      </c>
      <c r="I220" s="318">
        <v>1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93</v>
      </c>
      <c r="D221" s="321">
        <f t="shared" si="31"/>
        <v>88</v>
      </c>
      <c r="E221" s="321">
        <f t="shared" si="31"/>
        <v>94</v>
      </c>
      <c r="F221" s="321">
        <f t="shared" si="31"/>
        <v>13</v>
      </c>
      <c r="G221" s="321">
        <f t="shared" si="31"/>
        <v>14</v>
      </c>
      <c r="H221" s="321">
        <f t="shared" si="31"/>
        <v>13</v>
      </c>
      <c r="I221" s="321">
        <f t="shared" si="31"/>
        <v>14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579</v>
      </c>
      <c r="C222" s="334">
        <f t="shared" ref="C222:M222" si="32">SUM(C207,C221)</f>
        <v>412</v>
      </c>
      <c r="D222" s="334">
        <f t="shared" si="32"/>
        <v>545</v>
      </c>
      <c r="E222" s="334">
        <f t="shared" si="32"/>
        <v>376</v>
      </c>
      <c r="F222" s="334">
        <f t="shared" si="32"/>
        <v>63</v>
      </c>
      <c r="G222" s="334">
        <f t="shared" si="32"/>
        <v>60</v>
      </c>
      <c r="H222" s="334">
        <f t="shared" si="32"/>
        <v>61</v>
      </c>
      <c r="I222" s="334">
        <f t="shared" si="32"/>
        <v>57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5/5/2023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5" t="s">
        <v>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</row>
    <row r="2" spans="1:22" ht="15.75" customHeight="1" x14ac:dyDescent="0.2">
      <c r="A2" s="365" t="s">
        <v>25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1:22" ht="15.75" x14ac:dyDescent="0.2">
      <c r="A3" s="380" t="str">
        <f>Summary!A3</f>
        <v>Fall 2023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</row>
    <row r="4" spans="1:22" ht="15.75" customHeight="1" x14ac:dyDescent="0.2">
      <c r="A4" s="380" t="str">
        <f>Summary!A4</f>
        <v>as of Friday, May 5, 2023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</row>
    <row r="5" spans="1:22" ht="16.5" thickBot="1" x14ac:dyDescent="0.25">
      <c r="A5" s="381"/>
      <c r="B5" s="381"/>
      <c r="C5" s="381"/>
      <c r="D5" s="381"/>
      <c r="E5" s="38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2" t="s">
        <v>33</v>
      </c>
      <c r="C6" s="383"/>
      <c r="D6" s="383"/>
      <c r="E6" s="384"/>
      <c r="F6" s="385" t="s">
        <v>35</v>
      </c>
      <c r="G6" s="386"/>
      <c r="H6" s="386"/>
      <c r="I6" s="387"/>
      <c r="J6" s="388" t="s">
        <v>27</v>
      </c>
      <c r="K6" s="389"/>
      <c r="L6" s="389"/>
      <c r="M6" s="390"/>
      <c r="N6" s="377" t="s">
        <v>26</v>
      </c>
      <c r="O6" s="378"/>
      <c r="P6" s="378"/>
      <c r="Q6" s="379"/>
      <c r="R6" s="366" t="s">
        <v>10</v>
      </c>
      <c r="S6" s="367"/>
      <c r="T6" s="367"/>
      <c r="U6" s="36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57" t="s">
        <v>23</v>
      </c>
      <c r="E7" s="359" t="s">
        <v>24</v>
      </c>
      <c r="F7" s="32" t="str">
        <f>B7</f>
        <v>Fall 2023</v>
      </c>
      <c r="G7" s="34" t="str">
        <f>C7</f>
        <v>Fall 2022</v>
      </c>
      <c r="H7" s="361" t="s">
        <v>23</v>
      </c>
      <c r="I7" s="363" t="s">
        <v>24</v>
      </c>
      <c r="J7" s="36" t="str">
        <f>B7</f>
        <v>Fall 2023</v>
      </c>
      <c r="K7" s="38" t="str">
        <f>G7</f>
        <v>Fall 2022</v>
      </c>
      <c r="L7" s="373" t="s">
        <v>23</v>
      </c>
      <c r="M7" s="375" t="s">
        <v>24</v>
      </c>
      <c r="N7" s="40" t="str">
        <f>B7</f>
        <v>Fall 2023</v>
      </c>
      <c r="O7" s="42" t="str">
        <f>B7</f>
        <v>Fall 2023</v>
      </c>
      <c r="P7" s="391" t="s">
        <v>23</v>
      </c>
      <c r="Q7" s="393" t="s">
        <v>24</v>
      </c>
      <c r="R7" s="117" t="str">
        <f>B7</f>
        <v>Fall 2023</v>
      </c>
      <c r="S7" s="118" t="str">
        <f>C7</f>
        <v>Fall 2022</v>
      </c>
      <c r="T7" s="369" t="s">
        <v>23</v>
      </c>
      <c r="U7" s="371" t="s">
        <v>24</v>
      </c>
    </row>
    <row r="8" spans="1:22" ht="30.75" thickBot="1" x14ac:dyDescent="0.25">
      <c r="A8" s="307"/>
      <c r="B8" s="31" t="str">
        <f>Summary!B7</f>
        <v>as of 5/5/23</v>
      </c>
      <c r="C8" s="31" t="str">
        <f>Summary!C7</f>
        <v>as of 5/5/22</v>
      </c>
      <c r="D8" s="358"/>
      <c r="E8" s="360"/>
      <c r="F8" s="33" t="str">
        <f>B8</f>
        <v>as of 5/5/23</v>
      </c>
      <c r="G8" s="35" t="str">
        <f>C8</f>
        <v>as of 5/5/22</v>
      </c>
      <c r="H8" s="362"/>
      <c r="I8" s="364"/>
      <c r="J8" s="37" t="str">
        <f>F8</f>
        <v>as of 5/5/23</v>
      </c>
      <c r="K8" s="39" t="str">
        <f>G8</f>
        <v>as of 5/5/22</v>
      </c>
      <c r="L8" s="374"/>
      <c r="M8" s="376"/>
      <c r="N8" s="41" t="str">
        <f>J8</f>
        <v>as of 5/5/23</v>
      </c>
      <c r="O8" s="43" t="str">
        <f>K8</f>
        <v>as of 5/5/22</v>
      </c>
      <c r="P8" s="392"/>
      <c r="Q8" s="394"/>
      <c r="R8" s="119" t="str">
        <f>N8</f>
        <v>as of 5/5/23</v>
      </c>
      <c r="S8" s="120" t="str">
        <f>O8</f>
        <v>as of 5/5/22</v>
      </c>
      <c r="T8" s="370"/>
      <c r="U8" s="372"/>
    </row>
    <row r="9" spans="1:22" s="69" customFormat="1" ht="15.75" thickBot="1" x14ac:dyDescent="0.25">
      <c r="A9" s="193" t="s">
        <v>28</v>
      </c>
      <c r="B9" s="44">
        <f>B26+B74+B42+B10+B58+B90</f>
        <v>71489</v>
      </c>
      <c r="C9" s="44">
        <f>C26+C74+C42+C10+C58+C90</f>
        <v>67191</v>
      </c>
      <c r="D9" s="44">
        <f t="shared" ref="D9" si="0">IF(ISERROR(B9-C9),"n/a",B9-C9)</f>
        <v>4298</v>
      </c>
      <c r="E9" s="45">
        <f t="shared" ref="E9" si="1">IF(ISERROR(D9/C9),"n/a",(D9/C9))</f>
        <v>6.3966900328913098E-2</v>
      </c>
      <c r="F9" s="48">
        <f>F26+F74+F42+F10+F58+F90</f>
        <v>48162</v>
      </c>
      <c r="G9" s="48">
        <f>G26+G74+G42+G10+G58+G90</f>
        <v>43063</v>
      </c>
      <c r="H9" s="345">
        <f>IF(ISERROR(F9-G9),"n/a",F9-G9)</f>
        <v>5099</v>
      </c>
      <c r="I9" s="49">
        <f t="shared" ref="I9" si="2">IF(ISERROR(H9/G9),"n/a",(H9/G9))</f>
        <v>0.11840791398648491</v>
      </c>
      <c r="J9" s="46">
        <f>J26+J74+J42+J10+J58+J90</f>
        <v>7467</v>
      </c>
      <c r="K9" s="46">
        <f>K26+K74+K42+K10+K58+K90</f>
        <v>6936</v>
      </c>
      <c r="L9" s="47">
        <f t="shared" ref="L9" si="3">IF(ISERROR(J9-K9),"n/a",J9-K9)</f>
        <v>531</v>
      </c>
      <c r="M9" s="50">
        <f t="shared" ref="M9" si="4">IF(ISERROR(L9/K9),"n/a",(L9/K9))</f>
        <v>7.655709342560553E-2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17660</v>
      </c>
      <c r="C10" s="54">
        <f>C11+C18</f>
        <v>15599</v>
      </c>
      <c r="D10" s="55">
        <f t="shared" ref="D10:D25" si="9">IF(ISERROR(B10-C10),"n/a",B10-C10)</f>
        <v>2061</v>
      </c>
      <c r="E10" s="56">
        <f t="shared" ref="E10:E25" si="10">IF(ISERROR(D10/C10),"n/a",(D10/C10))</f>
        <v>0.13212385409321109</v>
      </c>
      <c r="F10" s="57">
        <f>F11+F18</f>
        <v>8096</v>
      </c>
      <c r="G10" s="58">
        <f>G11+G18</f>
        <v>8132</v>
      </c>
      <c r="H10" s="59">
        <f t="shared" ref="H10:H24" si="11">IF(ISERROR(F10-G10),"n/a",F10-G10)</f>
        <v>-36</v>
      </c>
      <c r="I10" s="60">
        <f t="shared" ref="I10:I25" si="12">IF(ISERROR(H10/G10),"n/a",(H10/G10))</f>
        <v>-4.426955238563699E-3</v>
      </c>
      <c r="J10" s="61">
        <f>J11+J18</f>
        <v>1005</v>
      </c>
      <c r="K10" s="62">
        <f>K11+K18</f>
        <v>1225</v>
      </c>
      <c r="L10" s="63">
        <f t="shared" ref="L10:L24" si="13">IF(ISERROR(J10-K10),"n/a",J10-K10)</f>
        <v>-220</v>
      </c>
      <c r="M10" s="64">
        <f t="shared" ref="M10:M25" si="14">IF(ISERROR(L10/K10),"n/a",(L10/K10))</f>
        <v>-0.17959183673469387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14790</v>
      </c>
      <c r="C11" s="54">
        <f>C12+C14+C16</f>
        <v>12921</v>
      </c>
      <c r="D11" s="55">
        <f t="shared" si="9"/>
        <v>1869</v>
      </c>
      <c r="E11" s="56">
        <f t="shared" si="10"/>
        <v>0.1446482470397028</v>
      </c>
      <c r="F11" s="57">
        <f>F12+F16+F14</f>
        <v>7286</v>
      </c>
      <c r="G11" s="58">
        <f>G12+G16+G14</f>
        <v>7124</v>
      </c>
      <c r="H11" s="59">
        <f t="shared" si="11"/>
        <v>162</v>
      </c>
      <c r="I11" s="60">
        <f t="shared" si="12"/>
        <v>2.2740033688938798E-2</v>
      </c>
      <c r="J11" s="61">
        <f>J12+J16+J14</f>
        <v>928</v>
      </c>
      <c r="K11" s="62">
        <f>K12+K16+K14</f>
        <v>1136</v>
      </c>
      <c r="L11" s="63">
        <f t="shared" si="13"/>
        <v>-208</v>
      </c>
      <c r="M11" s="64">
        <f t="shared" si="14"/>
        <v>-0.18309859154929578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12778</v>
      </c>
      <c r="C12" s="94">
        <f>C13</f>
        <v>11125</v>
      </c>
      <c r="D12" s="95">
        <f t="shared" ref="D12:D15" si="19">IF(ISERROR(B12-C12),"n/a",B12-C12)</f>
        <v>1653</v>
      </c>
      <c r="E12" s="96">
        <f t="shared" ref="E12:E15" si="20">IF(ISERROR(D12/C12),"n/a",(D12/C12))</f>
        <v>0.14858426966292135</v>
      </c>
      <c r="F12" s="175">
        <f>F13</f>
        <v>5699</v>
      </c>
      <c r="G12" s="176">
        <f>G13</f>
        <v>5775</v>
      </c>
      <c r="H12" s="97">
        <f t="shared" ref="H12:H15" si="21">IF(ISERROR(F12-G12),"n/a",F12-G12)</f>
        <v>-76</v>
      </c>
      <c r="I12" s="98">
        <f t="shared" ref="I12:I15" si="22">IF(ISERROR(H12/G12),"n/a",(H12/G12))</f>
        <v>-1.316017316017316E-2</v>
      </c>
      <c r="J12" s="177">
        <f>J13</f>
        <v>768</v>
      </c>
      <c r="K12" s="178">
        <f>K13</f>
        <v>978</v>
      </c>
      <c r="L12" s="99">
        <f t="shared" ref="L12:L15" si="23">IF(ISERROR(J12-K12),"n/a",J12-K12)</f>
        <v>-210</v>
      </c>
      <c r="M12" s="100">
        <f t="shared" ref="M12:M15" si="24">IF(ISERROR(L12/K12),"n/a",(L12/K12))</f>
        <v>-0.21472392638036811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12778</v>
      </c>
      <c r="C13" s="291">
        <v>11125</v>
      </c>
      <c r="D13" s="106">
        <f t="shared" si="19"/>
        <v>1653</v>
      </c>
      <c r="E13" s="300">
        <f t="shared" si="20"/>
        <v>0.14858426966292135</v>
      </c>
      <c r="F13" s="292">
        <v>5699</v>
      </c>
      <c r="G13" s="293">
        <v>5775</v>
      </c>
      <c r="H13" s="110">
        <f t="shared" si="21"/>
        <v>-76</v>
      </c>
      <c r="I13" s="111">
        <f t="shared" si="22"/>
        <v>-1.316017316017316E-2</v>
      </c>
      <c r="J13" s="294">
        <v>768</v>
      </c>
      <c r="K13" s="295">
        <v>978</v>
      </c>
      <c r="L13" s="114">
        <f t="shared" si="23"/>
        <v>-210</v>
      </c>
      <c r="M13" s="115">
        <f t="shared" si="24"/>
        <v>-0.21472392638036811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1320</v>
      </c>
      <c r="C14" s="94">
        <f>C15</f>
        <v>1212</v>
      </c>
      <c r="D14" s="95">
        <f t="shared" si="19"/>
        <v>108</v>
      </c>
      <c r="E14" s="96">
        <f t="shared" si="20"/>
        <v>8.9108910891089105E-2</v>
      </c>
      <c r="F14" s="175">
        <f>F15</f>
        <v>1007</v>
      </c>
      <c r="G14" s="176">
        <f>G15</f>
        <v>892</v>
      </c>
      <c r="H14" s="97">
        <f t="shared" si="21"/>
        <v>115</v>
      </c>
      <c r="I14" s="98">
        <f t="shared" si="22"/>
        <v>0.12892376681614351</v>
      </c>
      <c r="J14" s="177">
        <f>J15</f>
        <v>119</v>
      </c>
      <c r="K14" s="178">
        <f>K15</f>
        <v>127</v>
      </c>
      <c r="L14" s="99">
        <f t="shared" si="23"/>
        <v>-8</v>
      </c>
      <c r="M14" s="100">
        <f t="shared" si="24"/>
        <v>-6.2992125984251968E-2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1320</v>
      </c>
      <c r="C15" s="105">
        <v>1212</v>
      </c>
      <c r="D15" s="106">
        <f t="shared" si="19"/>
        <v>108</v>
      </c>
      <c r="E15" s="107">
        <f t="shared" si="20"/>
        <v>8.9108910891089105E-2</v>
      </c>
      <c r="F15" s="108">
        <v>1007</v>
      </c>
      <c r="G15" s="109">
        <v>892</v>
      </c>
      <c r="H15" s="110">
        <f t="shared" si="21"/>
        <v>115</v>
      </c>
      <c r="I15" s="111">
        <f t="shared" si="22"/>
        <v>0.12892376681614351</v>
      </c>
      <c r="J15" s="112">
        <v>119</v>
      </c>
      <c r="K15" s="113">
        <v>127</v>
      </c>
      <c r="L15" s="114">
        <f t="shared" si="23"/>
        <v>-8</v>
      </c>
      <c r="M15" s="115">
        <f t="shared" si="24"/>
        <v>-6.2992125984251968E-2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692</v>
      </c>
      <c r="C16" s="94">
        <f>C17</f>
        <v>584</v>
      </c>
      <c r="D16" s="95">
        <f t="shared" si="9"/>
        <v>108</v>
      </c>
      <c r="E16" s="96">
        <f t="shared" si="10"/>
        <v>0.18493150684931506</v>
      </c>
      <c r="F16" s="175">
        <f>F17</f>
        <v>580</v>
      </c>
      <c r="G16" s="176">
        <f>G17</f>
        <v>457</v>
      </c>
      <c r="H16" s="97">
        <f t="shared" si="11"/>
        <v>123</v>
      </c>
      <c r="I16" s="98">
        <f t="shared" si="12"/>
        <v>0.26914660831509846</v>
      </c>
      <c r="J16" s="177">
        <f>J17</f>
        <v>41</v>
      </c>
      <c r="K16" s="178">
        <f>K17</f>
        <v>31</v>
      </c>
      <c r="L16" s="99">
        <f t="shared" si="13"/>
        <v>10</v>
      </c>
      <c r="M16" s="100">
        <f t="shared" si="14"/>
        <v>0.32258064516129031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692</v>
      </c>
      <c r="C17" s="105">
        <v>584</v>
      </c>
      <c r="D17" s="106">
        <f t="shared" si="9"/>
        <v>108</v>
      </c>
      <c r="E17" s="107">
        <f t="shared" si="10"/>
        <v>0.18493150684931506</v>
      </c>
      <c r="F17" s="108">
        <v>580</v>
      </c>
      <c r="G17" s="109">
        <v>457</v>
      </c>
      <c r="H17" s="110">
        <f t="shared" si="11"/>
        <v>123</v>
      </c>
      <c r="I17" s="111">
        <f t="shared" si="12"/>
        <v>0.26914660831509846</v>
      </c>
      <c r="J17" s="112">
        <v>41</v>
      </c>
      <c r="K17" s="113">
        <v>31</v>
      </c>
      <c r="L17" s="114">
        <f t="shared" si="13"/>
        <v>10</v>
      </c>
      <c r="M17" s="115">
        <f t="shared" si="14"/>
        <v>0.32258064516129031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2870</v>
      </c>
      <c r="C18" s="54">
        <f>C19+C22+C24</f>
        <v>2678</v>
      </c>
      <c r="D18" s="55">
        <f t="shared" si="9"/>
        <v>192</v>
      </c>
      <c r="E18" s="56">
        <f t="shared" si="10"/>
        <v>7.1695294996265868E-2</v>
      </c>
      <c r="F18" s="57">
        <f>F19+F24+F22</f>
        <v>810</v>
      </c>
      <c r="G18" s="58">
        <f>G19+G24+G22</f>
        <v>1008</v>
      </c>
      <c r="H18" s="59">
        <f t="shared" si="11"/>
        <v>-198</v>
      </c>
      <c r="I18" s="60">
        <f t="shared" si="12"/>
        <v>-0.19642857142857142</v>
      </c>
      <c r="J18" s="61">
        <f>J19+J24+J22</f>
        <v>77</v>
      </c>
      <c r="K18" s="62">
        <f>K19+K24+K22</f>
        <v>89</v>
      </c>
      <c r="L18" s="63">
        <f t="shared" si="13"/>
        <v>-12</v>
      </c>
      <c r="M18" s="64">
        <f t="shared" si="14"/>
        <v>-0.1348314606741573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2606</v>
      </c>
      <c r="C19" s="238">
        <f>SUM(C20:C21)</f>
        <v>2411</v>
      </c>
      <c r="D19" s="227">
        <f t="shared" si="9"/>
        <v>195</v>
      </c>
      <c r="E19" s="228">
        <f t="shared" si="10"/>
        <v>8.0879303193695559E-2</v>
      </c>
      <c r="F19" s="239">
        <f>SUM(F20:F21)</f>
        <v>730</v>
      </c>
      <c r="G19" s="240">
        <f>SUM(G20:G21)</f>
        <v>896</v>
      </c>
      <c r="H19" s="241">
        <f t="shared" si="11"/>
        <v>-166</v>
      </c>
      <c r="I19" s="242">
        <f t="shared" si="12"/>
        <v>-0.18526785714285715</v>
      </c>
      <c r="J19" s="243">
        <f>SUM(J20:J21)</f>
        <v>65</v>
      </c>
      <c r="K19" s="244">
        <f>SUM(K20:K21)</f>
        <v>82</v>
      </c>
      <c r="L19" s="245">
        <f t="shared" si="13"/>
        <v>-17</v>
      </c>
      <c r="M19" s="246">
        <f t="shared" si="14"/>
        <v>-0.2073170731707317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2606</v>
      </c>
      <c r="C20" s="105">
        <v>2411</v>
      </c>
      <c r="D20" s="183">
        <f t="shared" si="9"/>
        <v>195</v>
      </c>
      <c r="E20" s="247">
        <f t="shared" si="10"/>
        <v>8.0879303193695559E-2</v>
      </c>
      <c r="F20" s="108">
        <v>730</v>
      </c>
      <c r="G20" s="109">
        <v>896</v>
      </c>
      <c r="H20" s="110">
        <f>IF(ISERROR(F20-G20),"n/a",F20-G20)</f>
        <v>-166</v>
      </c>
      <c r="I20" s="111">
        <f>IF(ISERROR(H20/G20),"n/a",(H20/G20))</f>
        <v>-0.18526785714285715</v>
      </c>
      <c r="J20" s="112">
        <v>65</v>
      </c>
      <c r="K20" s="113">
        <v>82</v>
      </c>
      <c r="L20" s="114">
        <f>IF(ISERROR(J20-K20),"n/a",J20-K20)</f>
        <v>-17</v>
      </c>
      <c r="M20" s="115">
        <f>IF(ISERROR(L20/K20),"n/a",(L20/K20))</f>
        <v>-0.2073170731707317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209</v>
      </c>
      <c r="C22" s="94">
        <f>C23</f>
        <v>217</v>
      </c>
      <c r="D22" s="95">
        <f>IF(ISERROR(B22-C22),"n/a",B22-C22)</f>
        <v>-8</v>
      </c>
      <c r="E22" s="96">
        <f>IF(ISERROR(D22/C22),"n/a",(D22/C22))</f>
        <v>-3.6866359447004608E-2</v>
      </c>
      <c r="F22" s="175">
        <f>F23</f>
        <v>72</v>
      </c>
      <c r="G22" s="176">
        <f>G23</f>
        <v>103</v>
      </c>
      <c r="H22" s="97">
        <f>IF(ISERROR(F22-G22),"n/a",F22-G22)</f>
        <v>-31</v>
      </c>
      <c r="I22" s="98">
        <f>IF(ISERROR(H22/G22),"n/a",(H22/G22))</f>
        <v>-0.30097087378640774</v>
      </c>
      <c r="J22" s="177">
        <f>J23</f>
        <v>12</v>
      </c>
      <c r="K22" s="178">
        <f>K23</f>
        <v>7</v>
      </c>
      <c r="L22" s="99">
        <f>IF(ISERROR(J22-K22),"n/a",J22-K22)</f>
        <v>5</v>
      </c>
      <c r="M22" s="100">
        <f>IF(ISERROR(L22/K22),"n/a",(L22/K22))</f>
        <v>0.7142857142857143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209</v>
      </c>
      <c r="C23" s="105">
        <v>217</v>
      </c>
      <c r="D23" s="95">
        <f>IF(ISERROR(B23-C23),"n/a",B23-C23)</f>
        <v>-8</v>
      </c>
      <c r="E23" s="107">
        <f>IF(ISERROR(D23/C23),"n/a",(D23/C23))</f>
        <v>-3.6866359447004608E-2</v>
      </c>
      <c r="F23" s="108">
        <v>72</v>
      </c>
      <c r="G23" s="109">
        <v>103</v>
      </c>
      <c r="H23" s="110">
        <f>IF(ISERROR(F23-G23),"n/a",F23-G23)</f>
        <v>-31</v>
      </c>
      <c r="I23" s="111">
        <f>IF(ISERROR(H23/G23),"n/a",(H23/G23))</f>
        <v>-0.30097087378640774</v>
      </c>
      <c r="J23" s="112">
        <v>12</v>
      </c>
      <c r="K23" s="113">
        <v>7</v>
      </c>
      <c r="L23" s="114">
        <f>IF(ISERROR(J23-K23),"n/a",J23-K23)</f>
        <v>5</v>
      </c>
      <c r="M23" s="115">
        <f>IF(ISERROR(L23/K23),"n/a",(L23/K23))</f>
        <v>0.7142857142857143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55</v>
      </c>
      <c r="C24" s="94">
        <f>C25</f>
        <v>50</v>
      </c>
      <c r="D24" s="209">
        <f t="shared" si="9"/>
        <v>5</v>
      </c>
      <c r="E24" s="96">
        <f t="shared" si="10"/>
        <v>0.1</v>
      </c>
      <c r="F24" s="175">
        <f>F25</f>
        <v>8</v>
      </c>
      <c r="G24" s="176">
        <f>G25</f>
        <v>9</v>
      </c>
      <c r="H24" s="97">
        <f t="shared" si="11"/>
        <v>-1</v>
      </c>
      <c r="I24" s="98">
        <f t="shared" si="12"/>
        <v>-0.1111111111111111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55</v>
      </c>
      <c r="C25" s="105">
        <v>50</v>
      </c>
      <c r="D25" s="106">
        <f t="shared" si="9"/>
        <v>5</v>
      </c>
      <c r="E25" s="107">
        <f t="shared" si="10"/>
        <v>0.1</v>
      </c>
      <c r="F25" s="108">
        <v>8</v>
      </c>
      <c r="G25" s="109">
        <v>9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31689</v>
      </c>
      <c r="C26" s="54">
        <f>C27+C34</f>
        <v>31567</v>
      </c>
      <c r="D26" s="55">
        <f t="shared" ref="D26:D33" si="33">IF(ISERROR(B26-C26),"n/a",B26-C26)</f>
        <v>122</v>
      </c>
      <c r="E26" s="56">
        <f t="shared" ref="E26:E33" si="34">IF(ISERROR(D26/C26),"n/a",(D26/C26))</f>
        <v>3.8647955143029113E-3</v>
      </c>
      <c r="F26" s="57">
        <f>F27+F34</f>
        <v>24408</v>
      </c>
      <c r="G26" s="58">
        <f>G27+G34</f>
        <v>20978</v>
      </c>
      <c r="H26" s="59">
        <f t="shared" ref="H26:H33" si="35">IF(ISERROR(F26-G26),"n/a",F26-G26)</f>
        <v>3430</v>
      </c>
      <c r="I26" s="60">
        <f t="shared" ref="I26:I33" si="36">IF(ISERROR(H26/G26),"n/a",(H26/G26))</f>
        <v>0.16350462389169607</v>
      </c>
      <c r="J26" s="61">
        <f>J27+J34</f>
        <v>3980</v>
      </c>
      <c r="K26" s="62">
        <f>K27+K34</f>
        <v>3307</v>
      </c>
      <c r="L26" s="63">
        <f t="shared" ref="L26:L33" si="37">IF(ISERROR(J26-K26),"n/a",J26-K26)</f>
        <v>673</v>
      </c>
      <c r="M26" s="64">
        <f t="shared" ref="M26:M33" si="38">IF(ISERROR(L26/K26),"n/a",(L26/K26))</f>
        <v>0.20350771091623829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26526</v>
      </c>
      <c r="C27" s="54">
        <f>C28+C32+C30</f>
        <v>26035</v>
      </c>
      <c r="D27" s="55">
        <f t="shared" si="33"/>
        <v>491</v>
      </c>
      <c r="E27" s="56">
        <f t="shared" si="34"/>
        <v>1.8859227962358362E-2</v>
      </c>
      <c r="F27" s="57">
        <f>F28+F32+F30</f>
        <v>20742</v>
      </c>
      <c r="G27" s="58">
        <f>G28+G32+G30</f>
        <v>16761</v>
      </c>
      <c r="H27" s="59">
        <f t="shared" si="35"/>
        <v>3981</v>
      </c>
      <c r="I27" s="60">
        <f t="shared" si="36"/>
        <v>0.23751566135672095</v>
      </c>
      <c r="J27" s="61">
        <f>J28+J32+J30</f>
        <v>3579</v>
      </c>
      <c r="K27" s="62">
        <f>K28+K32+K30</f>
        <v>2858</v>
      </c>
      <c r="L27" s="63">
        <f t="shared" si="37"/>
        <v>721</v>
      </c>
      <c r="M27" s="64">
        <f t="shared" si="38"/>
        <v>0.25227431770468861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22006</v>
      </c>
      <c r="C28" s="94">
        <f>C29</f>
        <v>21594</v>
      </c>
      <c r="D28" s="95">
        <f t="shared" ref="D28" si="43">IF(ISERROR(B28-C28),"n/a",B28-C28)</f>
        <v>412</v>
      </c>
      <c r="E28" s="96">
        <f t="shared" ref="E28" si="44">IF(ISERROR(D28/C28),"n/a",(D28/C28))</f>
        <v>1.9079373900157452E-2</v>
      </c>
      <c r="F28" s="175">
        <f>F29</f>
        <v>17173</v>
      </c>
      <c r="G28" s="176">
        <f>G29</f>
        <v>13284</v>
      </c>
      <c r="H28" s="97">
        <f t="shared" ref="H28" si="45">IF(ISERROR(F28-G28),"n/a",F28-G28)</f>
        <v>3889</v>
      </c>
      <c r="I28" s="98">
        <f t="shared" ref="I28" si="46">IF(ISERROR(H28/G28),"n/a",(H28/G28))</f>
        <v>0.29275820535983138</v>
      </c>
      <c r="J28" s="177">
        <f>J29</f>
        <v>3301</v>
      </c>
      <c r="K28" s="178">
        <f>K29</f>
        <v>2523</v>
      </c>
      <c r="L28" s="99">
        <f t="shared" ref="L28" si="47">IF(ISERROR(J28-K28),"n/a",J28-K28)</f>
        <v>778</v>
      </c>
      <c r="M28" s="100">
        <f t="shared" ref="M28" si="48">IF(ISERROR(L28/K28),"n/a",(L28/K28))</f>
        <v>0.30836305984938567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22006</v>
      </c>
      <c r="C29" s="249">
        <v>21594</v>
      </c>
      <c r="D29" s="250">
        <f t="shared" ref="D29" si="53">IF(ISERROR(B29-C29),"n/a",B29-C29)</f>
        <v>412</v>
      </c>
      <c r="E29" s="251">
        <f t="shared" ref="E29" si="54">IF(ISERROR(D29/C29),"n/a",(D29/C29))</f>
        <v>1.9079373900157452E-2</v>
      </c>
      <c r="F29" s="252">
        <v>17173</v>
      </c>
      <c r="G29" s="253">
        <v>13284</v>
      </c>
      <c r="H29" s="254">
        <f t="shared" ref="H29" si="55">IF(ISERROR(F29-G29),"n/a",F29-G29)</f>
        <v>3889</v>
      </c>
      <c r="I29" s="255">
        <f t="shared" ref="I29" si="56">IF(ISERROR(H29/G29),"n/a",(H29/G29))</f>
        <v>0.29275820535983138</v>
      </c>
      <c r="J29" s="256">
        <v>3301</v>
      </c>
      <c r="K29" s="257">
        <v>2523</v>
      </c>
      <c r="L29" s="258">
        <f t="shared" ref="L29" si="57">IF(ISERROR(J29-K29),"n/a",J29-K29)</f>
        <v>778</v>
      </c>
      <c r="M29" s="259">
        <f t="shared" ref="M29" si="58">IF(ISERROR(L29/K29),"n/a",(L29/K29))</f>
        <v>0.30836305984938567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3219</v>
      </c>
      <c r="C30" s="94">
        <f>C31</f>
        <v>3174</v>
      </c>
      <c r="D30" s="95">
        <f t="shared" si="33"/>
        <v>45</v>
      </c>
      <c r="E30" s="96">
        <f t="shared" si="34"/>
        <v>1.4177693761814745E-2</v>
      </c>
      <c r="F30" s="175">
        <f>F31</f>
        <v>2475</v>
      </c>
      <c r="G30" s="176">
        <f>G31</f>
        <v>2418</v>
      </c>
      <c r="H30" s="97">
        <f t="shared" si="35"/>
        <v>57</v>
      </c>
      <c r="I30" s="98">
        <f t="shared" si="36"/>
        <v>2.3573200992555832E-2</v>
      </c>
      <c r="J30" s="177">
        <f>J31</f>
        <v>221</v>
      </c>
      <c r="K30" s="178">
        <f>K31</f>
        <v>247</v>
      </c>
      <c r="L30" s="99">
        <f t="shared" si="37"/>
        <v>-26</v>
      </c>
      <c r="M30" s="100">
        <f t="shared" si="38"/>
        <v>-0.10526315789473684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3219</v>
      </c>
      <c r="C31" s="105">
        <v>3174</v>
      </c>
      <c r="D31" s="106">
        <f t="shared" si="33"/>
        <v>45</v>
      </c>
      <c r="E31" s="107">
        <f t="shared" si="34"/>
        <v>1.4177693761814745E-2</v>
      </c>
      <c r="F31" s="108">
        <v>2475</v>
      </c>
      <c r="G31" s="109">
        <v>2418</v>
      </c>
      <c r="H31" s="110">
        <f t="shared" si="35"/>
        <v>57</v>
      </c>
      <c r="I31" s="111">
        <f t="shared" si="36"/>
        <v>2.3573200992555832E-2</v>
      </c>
      <c r="J31" s="112">
        <v>221</v>
      </c>
      <c r="K31" s="113">
        <v>247</v>
      </c>
      <c r="L31" s="114">
        <f t="shared" si="37"/>
        <v>-26</v>
      </c>
      <c r="M31" s="115">
        <f t="shared" si="38"/>
        <v>-0.10526315789473684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1301</v>
      </c>
      <c r="C32" s="94">
        <f>C33</f>
        <v>1267</v>
      </c>
      <c r="D32" s="95">
        <f t="shared" si="33"/>
        <v>34</v>
      </c>
      <c r="E32" s="96">
        <f t="shared" si="34"/>
        <v>2.6835043409629045E-2</v>
      </c>
      <c r="F32" s="175">
        <f>F33</f>
        <v>1094</v>
      </c>
      <c r="G32" s="176">
        <f>G33</f>
        <v>1059</v>
      </c>
      <c r="H32" s="97">
        <f t="shared" si="35"/>
        <v>35</v>
      </c>
      <c r="I32" s="98">
        <f t="shared" si="36"/>
        <v>3.3050047214353166E-2</v>
      </c>
      <c r="J32" s="177">
        <f>J33</f>
        <v>57</v>
      </c>
      <c r="K32" s="178">
        <f>K33</f>
        <v>88</v>
      </c>
      <c r="L32" s="99">
        <f t="shared" si="37"/>
        <v>-31</v>
      </c>
      <c r="M32" s="100">
        <f t="shared" si="38"/>
        <v>-0.35227272727272729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1301</v>
      </c>
      <c r="C33" s="105">
        <v>1267</v>
      </c>
      <c r="D33" s="106">
        <f t="shared" si="33"/>
        <v>34</v>
      </c>
      <c r="E33" s="107">
        <f t="shared" si="34"/>
        <v>2.6835043409629045E-2</v>
      </c>
      <c r="F33" s="108">
        <v>1094</v>
      </c>
      <c r="G33" s="109">
        <v>1059</v>
      </c>
      <c r="H33" s="110">
        <f t="shared" si="35"/>
        <v>35</v>
      </c>
      <c r="I33" s="111">
        <f t="shared" si="36"/>
        <v>3.3050047214353166E-2</v>
      </c>
      <c r="J33" s="112">
        <v>57</v>
      </c>
      <c r="K33" s="113">
        <v>88</v>
      </c>
      <c r="L33" s="114">
        <f t="shared" si="37"/>
        <v>-31</v>
      </c>
      <c r="M33" s="115">
        <f t="shared" si="38"/>
        <v>-0.35227272727272729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5163</v>
      </c>
      <c r="C34" s="54">
        <f>C35+C40+C38</f>
        <v>5532</v>
      </c>
      <c r="D34" s="55">
        <f t="shared" ref="D34" si="63">IF(ISERROR(B34-C34),"n/a",B34-C34)</f>
        <v>-369</v>
      </c>
      <c r="E34" s="56">
        <f t="shared" ref="E34" si="64">IF(ISERROR(D34/C34),"n/a",(D34/C34))</f>
        <v>-6.6702819956616047E-2</v>
      </c>
      <c r="F34" s="57">
        <f>F35+F40+F38</f>
        <v>3666</v>
      </c>
      <c r="G34" s="58">
        <f>G35+G40+G38</f>
        <v>4217</v>
      </c>
      <c r="H34" s="59">
        <f t="shared" ref="H34" si="65">IF(ISERROR(F34-G34),"n/a",F34-G34)</f>
        <v>-551</v>
      </c>
      <c r="I34" s="60">
        <f t="shared" ref="I34" si="66">IF(ISERROR(H34/G34),"n/a",(H34/G34))</f>
        <v>-0.13066160777804126</v>
      </c>
      <c r="J34" s="61">
        <f>J35+J40+J38</f>
        <v>401</v>
      </c>
      <c r="K34" s="62">
        <f>K35+K40+K38</f>
        <v>449</v>
      </c>
      <c r="L34" s="63">
        <f t="shared" ref="L34" si="67">IF(ISERROR(J34-K34),"n/a",J34-K34)</f>
        <v>-48</v>
      </c>
      <c r="M34" s="64">
        <f t="shared" ref="M34" si="68">IF(ISERROR(L34/K34),"n/a",(L34/K34))</f>
        <v>-0.10690423162583519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4646</v>
      </c>
      <c r="C35" s="226">
        <f>SUM(C36:C37)</f>
        <v>4896</v>
      </c>
      <c r="D35" s="227">
        <f t="shared" ref="D35:D41" si="73">IF(ISERROR(B35-C35),"n/a",B35-C35)</f>
        <v>-250</v>
      </c>
      <c r="E35" s="228">
        <f t="shared" ref="E35:E41" si="74">IF(ISERROR(D35/C35),"n/a",(D35/C35))</f>
        <v>-5.1062091503267973E-2</v>
      </c>
      <c r="F35" s="229">
        <f>SUM(F36:F37)</f>
        <v>3271</v>
      </c>
      <c r="G35" s="230">
        <f>SUM(G36:G37)</f>
        <v>3689</v>
      </c>
      <c r="H35" s="231">
        <f t="shared" ref="H35:H41" si="75">IF(ISERROR(F35-G35),"n/a",F35-G35)</f>
        <v>-418</v>
      </c>
      <c r="I35" s="232">
        <f t="shared" ref="I35:I41" si="76">IF(ISERROR(H35/G35),"n/a",(H35/G35))</f>
        <v>-0.11330984006505829</v>
      </c>
      <c r="J35" s="233">
        <f>SUM(J36:J37)</f>
        <v>372</v>
      </c>
      <c r="K35" s="234">
        <f>SUM(K36:K37)</f>
        <v>409</v>
      </c>
      <c r="L35" s="235">
        <f t="shared" ref="L35:L40" si="77">IF(ISERROR(J35-K35),"n/a",J35-K35)</f>
        <v>-37</v>
      </c>
      <c r="M35" s="236">
        <f t="shared" ref="M35:M41" si="78">IF(ISERROR(L35/K35),"n/a",(L35/K35))</f>
        <v>-9.0464547677261614E-2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4646</v>
      </c>
      <c r="C36" s="249">
        <v>4896</v>
      </c>
      <c r="D36" s="183">
        <f t="shared" si="73"/>
        <v>-250</v>
      </c>
      <c r="E36" s="247">
        <f t="shared" si="74"/>
        <v>-5.1062091503267973E-2</v>
      </c>
      <c r="F36" s="252">
        <v>3271</v>
      </c>
      <c r="G36" s="253">
        <v>3689</v>
      </c>
      <c r="H36" s="254">
        <f>IF(ISERROR(F36-G36),"n/a",F36-G36)</f>
        <v>-418</v>
      </c>
      <c r="I36" s="255">
        <f>IF(ISERROR(H36/G36),"n/a",(H36/G36))</f>
        <v>-0.11330984006505829</v>
      </c>
      <c r="J36" s="256">
        <v>372</v>
      </c>
      <c r="K36" s="257">
        <v>409</v>
      </c>
      <c r="L36" s="258">
        <f>IF(ISERROR(J36-K36),"n/a",J36-K36)</f>
        <v>-37</v>
      </c>
      <c r="M36" s="259">
        <f>IF(ISERROR(L36/K36),"n/a",(L36/K36))</f>
        <v>-9.0464547677261614E-2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403</v>
      </c>
      <c r="C38" s="94">
        <f>C39</f>
        <v>534</v>
      </c>
      <c r="D38" s="95">
        <f>IF(ISERROR(B38-C38),"n/a",B38-C38)</f>
        <v>-131</v>
      </c>
      <c r="E38" s="96">
        <f>IF(ISERROR(D38/C38),"n/a",(D38/C38))</f>
        <v>-0.24531835205992508</v>
      </c>
      <c r="F38" s="175">
        <f>F39</f>
        <v>339</v>
      </c>
      <c r="G38" s="176">
        <f>G39</f>
        <v>480</v>
      </c>
      <c r="H38" s="97">
        <f>IF(ISERROR(F38-G38),"n/a",F38-G38)</f>
        <v>-141</v>
      </c>
      <c r="I38" s="98">
        <f>IF(ISERROR(H38/G38),"n/a",(H38/G38))</f>
        <v>-0.29375000000000001</v>
      </c>
      <c r="J38" s="177">
        <f>J39</f>
        <v>25</v>
      </c>
      <c r="K38" s="178">
        <f>K39</f>
        <v>35</v>
      </c>
      <c r="L38" s="99">
        <f>IF(ISERROR(J38-K38),"n/a",J38-K38)</f>
        <v>-10</v>
      </c>
      <c r="M38" s="100">
        <f>IF(ISERROR(L38/K38),"n/a",(L38/K38))</f>
        <v>-0.2857142857142857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403</v>
      </c>
      <c r="C39" s="105">
        <v>534</v>
      </c>
      <c r="D39" s="106">
        <f>IF(ISERROR(B39-C39),"n/a",B39-C39)</f>
        <v>-131</v>
      </c>
      <c r="E39" s="107">
        <f>IF(ISERROR(D39/C39),"n/a",(D39/C39))</f>
        <v>-0.24531835205992508</v>
      </c>
      <c r="F39" s="108">
        <v>339</v>
      </c>
      <c r="G39" s="109">
        <v>480</v>
      </c>
      <c r="H39" s="110">
        <f>IF(ISERROR(F39-G39),"n/a",F39-G39)</f>
        <v>-141</v>
      </c>
      <c r="I39" s="111">
        <f>IF(ISERROR(H39/G39),"n/a",(H39/G39))</f>
        <v>-0.29375000000000001</v>
      </c>
      <c r="J39" s="112">
        <v>25</v>
      </c>
      <c r="K39" s="113">
        <v>35</v>
      </c>
      <c r="L39" s="114">
        <f>IF(ISERROR(J39-K39),"n/a",J39-K39)</f>
        <v>-10</v>
      </c>
      <c r="M39" s="115">
        <f>IF(ISERROR(L39/K39),"n/a",(L39/K39))</f>
        <v>-0.2857142857142857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114</v>
      </c>
      <c r="C40" s="94">
        <f>C41</f>
        <v>102</v>
      </c>
      <c r="D40" s="95">
        <f t="shared" si="73"/>
        <v>12</v>
      </c>
      <c r="E40" s="96">
        <f t="shared" si="74"/>
        <v>0.11764705882352941</v>
      </c>
      <c r="F40" s="175">
        <f>F41</f>
        <v>56</v>
      </c>
      <c r="G40" s="176">
        <f>G41</f>
        <v>48</v>
      </c>
      <c r="H40" s="97">
        <f t="shared" si="75"/>
        <v>8</v>
      </c>
      <c r="I40" s="98">
        <f t="shared" si="76"/>
        <v>0.16666666666666666</v>
      </c>
      <c r="J40" s="177">
        <f>J41</f>
        <v>4</v>
      </c>
      <c r="K40" s="178">
        <f>K41</f>
        <v>5</v>
      </c>
      <c r="L40" s="99">
        <f t="shared" si="77"/>
        <v>-1</v>
      </c>
      <c r="M40" s="100">
        <f t="shared" si="78"/>
        <v>-0.2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114</v>
      </c>
      <c r="C41" s="105">
        <v>102</v>
      </c>
      <c r="D41" s="106">
        <f t="shared" si="73"/>
        <v>12</v>
      </c>
      <c r="E41" s="107">
        <f t="shared" si="74"/>
        <v>0.11764705882352941</v>
      </c>
      <c r="F41" s="108">
        <v>56</v>
      </c>
      <c r="G41" s="109">
        <v>48</v>
      </c>
      <c r="H41" s="110">
        <f t="shared" si="75"/>
        <v>8</v>
      </c>
      <c r="I41" s="111">
        <f t="shared" si="76"/>
        <v>0.16666666666666666</v>
      </c>
      <c r="J41" s="112">
        <v>4</v>
      </c>
      <c r="K41" s="113">
        <v>5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17257</v>
      </c>
      <c r="C42" s="54">
        <f>C43+C50</f>
        <v>16514</v>
      </c>
      <c r="D42" s="55">
        <f t="shared" ref="D42:D57" si="87">IF(ISERROR(B42-C42),"n/a",B42-C42)</f>
        <v>743</v>
      </c>
      <c r="E42" s="56">
        <f t="shared" ref="E42:E57" si="88">IF(ISERROR(D42/C42),"n/a",(D42/C42))</f>
        <v>4.499212789148601E-2</v>
      </c>
      <c r="F42" s="57">
        <f>F43+F50</f>
        <v>12777</v>
      </c>
      <c r="G42" s="58">
        <f>G43+G50</f>
        <v>11884</v>
      </c>
      <c r="H42" s="59">
        <f t="shared" ref="H42:H57" si="89">IF(ISERROR(F42-G42),"n/a",F42-G42)</f>
        <v>893</v>
      </c>
      <c r="I42" s="60">
        <f t="shared" ref="I42:I57" si="90">IF(ISERROR(H42/G42),"n/a",(H42/G42))</f>
        <v>7.5143049478290133E-2</v>
      </c>
      <c r="J42" s="61">
        <f>J43+J50</f>
        <v>2057</v>
      </c>
      <c r="K42" s="62">
        <f>K43+K50</f>
        <v>2097</v>
      </c>
      <c r="L42" s="63">
        <f t="shared" ref="L42:L56" si="91">IF(ISERROR(J42-K42),"n/a",J42-K42)</f>
        <v>-40</v>
      </c>
      <c r="M42" s="64">
        <f t="shared" ref="M42:M57" si="92">IF(ISERROR(L42/K42),"n/a",(L42/K42))</f>
        <v>-1.9074868860276584E-2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15302</v>
      </c>
      <c r="C43" s="54">
        <f>C44+C48+C46</f>
        <v>14309</v>
      </c>
      <c r="D43" s="55">
        <f t="shared" si="87"/>
        <v>993</v>
      </c>
      <c r="E43" s="56">
        <f t="shared" si="88"/>
        <v>6.9396883080578661E-2</v>
      </c>
      <c r="F43" s="57">
        <f>F44+F48+F46</f>
        <v>11701</v>
      </c>
      <c r="G43" s="58">
        <f>G44+G48+G46</f>
        <v>10545</v>
      </c>
      <c r="H43" s="59">
        <f t="shared" si="89"/>
        <v>1156</v>
      </c>
      <c r="I43" s="60">
        <f t="shared" si="90"/>
        <v>0.10962541488857279</v>
      </c>
      <c r="J43" s="61">
        <f>J44+J48+J46</f>
        <v>1930</v>
      </c>
      <c r="K43" s="62">
        <f>K44+K48+K46</f>
        <v>1950</v>
      </c>
      <c r="L43" s="63">
        <f t="shared" si="91"/>
        <v>-20</v>
      </c>
      <c r="M43" s="64">
        <f t="shared" si="92"/>
        <v>-1.0256410256410256E-2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13486</v>
      </c>
      <c r="C44" s="80">
        <f>C45</f>
        <v>12626</v>
      </c>
      <c r="D44" s="80">
        <f t="shared" si="87"/>
        <v>860</v>
      </c>
      <c r="E44" s="81">
        <f t="shared" si="88"/>
        <v>6.8113416759068582E-2</v>
      </c>
      <c r="F44" s="82">
        <f>F45</f>
        <v>10188</v>
      </c>
      <c r="G44" s="84">
        <f>G45</f>
        <v>9157</v>
      </c>
      <c r="H44" s="84">
        <f t="shared" si="89"/>
        <v>1031</v>
      </c>
      <c r="I44" s="85">
        <f t="shared" si="90"/>
        <v>0.11259146008518074</v>
      </c>
      <c r="J44" s="86">
        <f>J45</f>
        <v>1825</v>
      </c>
      <c r="K44" s="88">
        <f>K45</f>
        <v>1835</v>
      </c>
      <c r="L44" s="88">
        <f t="shared" si="91"/>
        <v>-10</v>
      </c>
      <c r="M44" s="89">
        <f t="shared" si="92"/>
        <v>-5.4495912806539508E-3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13486</v>
      </c>
      <c r="C45" s="249">
        <v>12626</v>
      </c>
      <c r="D45" s="183">
        <f t="shared" ref="D45" si="97">IF(ISERROR(B45-C45),"n/a",B45-C45)</f>
        <v>860</v>
      </c>
      <c r="E45" s="247">
        <f t="shared" ref="E45" si="98">IF(ISERROR(D45/C45),"n/a",(D45/C45))</f>
        <v>6.8113416759068582E-2</v>
      </c>
      <c r="F45" s="287">
        <v>10188</v>
      </c>
      <c r="G45" s="283">
        <v>9157</v>
      </c>
      <c r="H45" s="283">
        <f t="shared" ref="H45" si="99">IF(ISERROR(F45-G45),"n/a",F45-G45)</f>
        <v>1031</v>
      </c>
      <c r="I45" s="284">
        <f t="shared" ref="I45" si="100">IF(ISERROR(H45/G45),"n/a",(H45/G45))</f>
        <v>0.11259146008518074</v>
      </c>
      <c r="J45" s="256">
        <v>1825</v>
      </c>
      <c r="K45" s="285">
        <v>1835</v>
      </c>
      <c r="L45" s="285">
        <f t="shared" ref="L45" si="101">IF(ISERROR(J45-K45),"n/a",J45-K45)</f>
        <v>-10</v>
      </c>
      <c r="M45" s="286">
        <f t="shared" ref="M45" si="102">IF(ISERROR(L45/K45),"n/a",(L45/K45))</f>
        <v>-5.4495912806539508E-3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1151</v>
      </c>
      <c r="C46" s="94">
        <f>C47</f>
        <v>1050</v>
      </c>
      <c r="D46" s="95">
        <f>IF(ISERROR(B46-C46),"n/a",B46-C46)</f>
        <v>101</v>
      </c>
      <c r="E46" s="96">
        <f>IF(ISERROR(D46/C46),"n/a",(D46/C46))</f>
        <v>9.6190476190476187E-2</v>
      </c>
      <c r="F46" s="175">
        <f>F47</f>
        <v>940</v>
      </c>
      <c r="G46" s="176">
        <f>G47</f>
        <v>843</v>
      </c>
      <c r="H46" s="97">
        <f>IF(ISERROR(F46-G46),"n/a",F46-G46)</f>
        <v>97</v>
      </c>
      <c r="I46" s="98">
        <f>IF(ISERROR(H46/G46),"n/a",(H46/G46))</f>
        <v>0.11506524317912219</v>
      </c>
      <c r="J46" s="177">
        <f>J47</f>
        <v>72</v>
      </c>
      <c r="K46" s="178">
        <f>K47</f>
        <v>81</v>
      </c>
      <c r="L46" s="99">
        <f>IF(ISERROR(J46-K46),"n/a",J46-K46)</f>
        <v>-9</v>
      </c>
      <c r="M46" s="100">
        <f>IF(ISERROR(L46/K46),"n/a",(L46/K46))</f>
        <v>-0.1111111111111111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1151</v>
      </c>
      <c r="C47" s="105">
        <v>1050</v>
      </c>
      <c r="D47" s="106">
        <f>IF(ISERROR(B47-C47),"n/a",B47-C47)</f>
        <v>101</v>
      </c>
      <c r="E47" s="107">
        <f>IF(ISERROR(D47/C47),"n/a",(D47/C47))</f>
        <v>9.6190476190476187E-2</v>
      </c>
      <c r="F47" s="108">
        <v>940</v>
      </c>
      <c r="G47" s="109">
        <v>843</v>
      </c>
      <c r="H47" s="110">
        <f>IF(ISERROR(F47-G47),"n/a",F47-G47)</f>
        <v>97</v>
      </c>
      <c r="I47" s="111">
        <f>IF(ISERROR(H47/G47),"n/a",(H47/G47))</f>
        <v>0.11506524317912219</v>
      </c>
      <c r="J47" s="112">
        <v>72</v>
      </c>
      <c r="K47" s="113">
        <v>81</v>
      </c>
      <c r="L47" s="114">
        <f>IF(ISERROR(J47-K47),"n/a",J47-K47)</f>
        <v>-9</v>
      </c>
      <c r="M47" s="115">
        <f>IF(ISERROR(L47/K47),"n/a",(L47/K47))</f>
        <v>-0.1111111111111111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665</v>
      </c>
      <c r="C48" s="94">
        <f>C49</f>
        <v>633</v>
      </c>
      <c r="D48" s="95">
        <f t="shared" si="87"/>
        <v>32</v>
      </c>
      <c r="E48" s="96">
        <f t="shared" si="88"/>
        <v>5.0552922590837282E-2</v>
      </c>
      <c r="F48" s="175">
        <f>F49</f>
        <v>573</v>
      </c>
      <c r="G48" s="176">
        <f>G49</f>
        <v>545</v>
      </c>
      <c r="H48" s="97">
        <f t="shared" si="89"/>
        <v>28</v>
      </c>
      <c r="I48" s="98">
        <f t="shared" si="90"/>
        <v>5.1376146788990829E-2</v>
      </c>
      <c r="J48" s="177">
        <f>J49</f>
        <v>33</v>
      </c>
      <c r="K48" s="178">
        <f>K49</f>
        <v>34</v>
      </c>
      <c r="L48" s="99">
        <f t="shared" si="91"/>
        <v>-1</v>
      </c>
      <c r="M48" s="100">
        <f t="shared" si="92"/>
        <v>-2.9411764705882353E-2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665</v>
      </c>
      <c r="C49" s="105">
        <v>633</v>
      </c>
      <c r="D49" s="106">
        <f t="shared" si="87"/>
        <v>32</v>
      </c>
      <c r="E49" s="107">
        <f t="shared" si="88"/>
        <v>5.0552922590837282E-2</v>
      </c>
      <c r="F49" s="108">
        <v>573</v>
      </c>
      <c r="G49" s="109">
        <v>545</v>
      </c>
      <c r="H49" s="110">
        <f t="shared" si="89"/>
        <v>28</v>
      </c>
      <c r="I49" s="111">
        <f t="shared" si="90"/>
        <v>5.1376146788990829E-2</v>
      </c>
      <c r="J49" s="112">
        <v>33</v>
      </c>
      <c r="K49" s="113">
        <v>34</v>
      </c>
      <c r="L49" s="114">
        <f t="shared" si="91"/>
        <v>-1</v>
      </c>
      <c r="M49" s="115">
        <f t="shared" si="92"/>
        <v>-2.9411764705882353E-2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1955</v>
      </c>
      <c r="C50" s="54">
        <f>C51+C56+C54</f>
        <v>2205</v>
      </c>
      <c r="D50" s="55">
        <f t="shared" si="87"/>
        <v>-250</v>
      </c>
      <c r="E50" s="56">
        <f t="shared" si="88"/>
        <v>-0.11337868480725624</v>
      </c>
      <c r="F50" s="57">
        <f>F51+F56+F54</f>
        <v>1076</v>
      </c>
      <c r="G50" s="58">
        <f>G51+G56+G54</f>
        <v>1339</v>
      </c>
      <c r="H50" s="59">
        <f t="shared" si="89"/>
        <v>-263</v>
      </c>
      <c r="I50" s="60">
        <f t="shared" si="90"/>
        <v>-0.1964152352501867</v>
      </c>
      <c r="J50" s="61">
        <f>J51+J56+J54</f>
        <v>127</v>
      </c>
      <c r="K50" s="62">
        <f>K51+K56+K54</f>
        <v>147</v>
      </c>
      <c r="L50" s="63">
        <f t="shared" si="91"/>
        <v>-20</v>
      </c>
      <c r="M50" s="64">
        <f t="shared" si="92"/>
        <v>-0.1360544217687075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1809</v>
      </c>
      <c r="C51" s="79">
        <f>SUM(C52:C53)</f>
        <v>2057</v>
      </c>
      <c r="D51" s="80">
        <f t="shared" si="87"/>
        <v>-248</v>
      </c>
      <c r="E51" s="81">
        <f t="shared" si="88"/>
        <v>-0.12056392805055907</v>
      </c>
      <c r="F51" s="82">
        <f>SUM(F52:F53)</f>
        <v>1019</v>
      </c>
      <c r="G51" s="83">
        <f>SUM(G52:G53)</f>
        <v>1276</v>
      </c>
      <c r="H51" s="84">
        <f t="shared" si="89"/>
        <v>-257</v>
      </c>
      <c r="I51" s="85">
        <f t="shared" si="90"/>
        <v>-0.20141065830721003</v>
      </c>
      <c r="J51" s="86">
        <f>SUM(J52:J53)</f>
        <v>121</v>
      </c>
      <c r="K51" s="87">
        <f>SUM(K52:K53)</f>
        <v>141</v>
      </c>
      <c r="L51" s="88">
        <f t="shared" si="91"/>
        <v>-20</v>
      </c>
      <c r="M51" s="89">
        <f t="shared" si="92"/>
        <v>-0.14184397163120568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1809</v>
      </c>
      <c r="C52" s="249">
        <v>2057</v>
      </c>
      <c r="D52" s="250">
        <f>IF(ISERROR(B52-C52),"n/a",B52-C52)</f>
        <v>-248</v>
      </c>
      <c r="E52" s="251">
        <f>IF(ISERROR(D52/C52),"n/a",(D52/C52))</f>
        <v>-0.12056392805055907</v>
      </c>
      <c r="F52" s="252">
        <v>1019</v>
      </c>
      <c r="G52" s="253">
        <v>1276</v>
      </c>
      <c r="H52" s="254">
        <f>IF(ISERROR(F52-G52),"n/a",F52-G52)</f>
        <v>-257</v>
      </c>
      <c r="I52" s="255">
        <f>IF(ISERROR(H52/G52),"n/a",(H52/G52))</f>
        <v>-0.20141065830721003</v>
      </c>
      <c r="J52" s="256">
        <v>121</v>
      </c>
      <c r="K52" s="257">
        <v>141</v>
      </c>
      <c r="L52" s="258">
        <f>IF(ISERROR(J52-K52),"n/a",J52-K52)</f>
        <v>-20</v>
      </c>
      <c r="M52" s="259">
        <f>IF(ISERROR(L52/K52),"n/a",(L52/K52))</f>
        <v>-0.14184397163120568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89</v>
      </c>
      <c r="C54" s="94">
        <f>C55</f>
        <v>111</v>
      </c>
      <c r="D54" s="95">
        <f>IF(ISERROR(B54-C54),"n/a",B54-C54)</f>
        <v>-22</v>
      </c>
      <c r="E54" s="96">
        <f>IF(ISERROR(D54/C54),"n/a",(D54/C54))</f>
        <v>-0.1981981981981982</v>
      </c>
      <c r="F54" s="175">
        <f>F55</f>
        <v>49</v>
      </c>
      <c r="G54" s="176">
        <f>G55</f>
        <v>57</v>
      </c>
      <c r="H54" s="97">
        <f>IF(ISERROR(F54-G54),"n/a",F54-G54)</f>
        <v>-8</v>
      </c>
      <c r="I54" s="98">
        <f>IF(ISERROR(H54/G54),"n/a",(H54/G54))</f>
        <v>-0.14035087719298245</v>
      </c>
      <c r="J54" s="177">
        <f>J55</f>
        <v>6</v>
      </c>
      <c r="K54" s="178">
        <f>K55</f>
        <v>6</v>
      </c>
      <c r="L54" s="99">
        <f>IF(ISERROR(J54-K54),"n/a",J54-K54)</f>
        <v>0</v>
      </c>
      <c r="M54" s="100">
        <f>IF(ISERROR(L54/K54),"n/a",(L54/K54))</f>
        <v>0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89</v>
      </c>
      <c r="C55" s="105">
        <v>111</v>
      </c>
      <c r="D55" s="106">
        <f>IF(ISERROR(B55-C55),"n/a",B55-C55)</f>
        <v>-22</v>
      </c>
      <c r="E55" s="107">
        <f>IF(ISERROR(D55/C55),"n/a",(D55/C55))</f>
        <v>-0.1981981981981982</v>
      </c>
      <c r="F55" s="108">
        <v>49</v>
      </c>
      <c r="G55" s="109">
        <v>57</v>
      </c>
      <c r="H55" s="110">
        <f>IF(ISERROR(F55-G55),"n/a",F55-G55)</f>
        <v>-8</v>
      </c>
      <c r="I55" s="111">
        <f>IF(ISERROR(H55/G55),"n/a",(H55/G55))</f>
        <v>-0.14035087719298245</v>
      </c>
      <c r="J55" s="112">
        <v>6</v>
      </c>
      <c r="K55" s="113">
        <v>6</v>
      </c>
      <c r="L55" s="114">
        <f>IF(ISERROR(J55-K55),"n/a",J55-K55)</f>
        <v>0</v>
      </c>
      <c r="M55" s="115">
        <f>IF(ISERROR(L55/K55),"n/a",(L55/K55))</f>
        <v>0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37</v>
      </c>
      <c r="D56" s="95">
        <f t="shared" si="87"/>
        <v>20</v>
      </c>
      <c r="E56" s="96">
        <f t="shared" si="88"/>
        <v>0.54054054054054057</v>
      </c>
      <c r="F56" s="175">
        <f>F57</f>
        <v>8</v>
      </c>
      <c r="G56" s="176">
        <f>G57</f>
        <v>6</v>
      </c>
      <c r="H56" s="97">
        <f t="shared" si="89"/>
        <v>2</v>
      </c>
      <c r="I56" s="98">
        <f t="shared" si="90"/>
        <v>0.33333333333333331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37</v>
      </c>
      <c r="D57" s="106">
        <f t="shared" si="87"/>
        <v>20</v>
      </c>
      <c r="E57" s="107">
        <f t="shared" si="88"/>
        <v>0.54054054054054057</v>
      </c>
      <c r="F57" s="108">
        <v>8</v>
      </c>
      <c r="G57" s="109">
        <v>6</v>
      </c>
      <c r="H57" s="110">
        <f t="shared" si="89"/>
        <v>2</v>
      </c>
      <c r="I57" s="111">
        <f t="shared" si="90"/>
        <v>0.33333333333333331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1250</v>
      </c>
      <c r="C58" s="54">
        <f>C59+C66</f>
        <v>1253</v>
      </c>
      <c r="D58" s="55">
        <f t="shared" ref="D58:D61" si="111">IF(ISERROR(B58-C58),"n/a",B58-C58)</f>
        <v>-3</v>
      </c>
      <c r="E58" s="56">
        <f t="shared" ref="E58:E61" si="112">IF(ISERROR(D58/C58),"n/a",(D58/C58))</f>
        <v>-2.3942537909018356E-3</v>
      </c>
      <c r="F58" s="57">
        <f>F59+F66</f>
        <v>936</v>
      </c>
      <c r="G58" s="58">
        <f>G59+G66</f>
        <v>887</v>
      </c>
      <c r="H58" s="59">
        <f t="shared" ref="H58:H61" si="113">IF(ISERROR(F58-G58),"n/a",F58-G58)</f>
        <v>49</v>
      </c>
      <c r="I58" s="60">
        <f t="shared" ref="I58:I61" si="114">IF(ISERROR(H58/G58),"n/a",(H58/G58))</f>
        <v>5.5242390078917701E-2</v>
      </c>
      <c r="J58" s="61">
        <f>J59+J66</f>
        <v>153</v>
      </c>
      <c r="K58" s="62">
        <f>K59+K66</f>
        <v>122</v>
      </c>
      <c r="L58" s="63">
        <f t="shared" ref="L58:L61" si="115">IF(ISERROR(J58-K58),"n/a",J58-K58)</f>
        <v>31</v>
      </c>
      <c r="M58" s="64">
        <f t="shared" ref="M58:M61" si="116">IF(ISERROR(L58/K58),"n/a",(L58/K58))</f>
        <v>0.25409836065573771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1063</v>
      </c>
      <c r="C59" s="54">
        <f>C60+C64+C62</f>
        <v>1074</v>
      </c>
      <c r="D59" s="55">
        <f t="shared" si="111"/>
        <v>-11</v>
      </c>
      <c r="E59" s="56">
        <f t="shared" si="112"/>
        <v>-1.0242085661080074E-2</v>
      </c>
      <c r="F59" s="57">
        <f>F60+F64+F62</f>
        <v>770</v>
      </c>
      <c r="G59" s="58">
        <f>G60+G64+G62</f>
        <v>725</v>
      </c>
      <c r="H59" s="59">
        <f t="shared" si="113"/>
        <v>45</v>
      </c>
      <c r="I59" s="60">
        <f t="shared" si="114"/>
        <v>6.2068965517241378E-2</v>
      </c>
      <c r="J59" s="61">
        <f>J60+J64+J62</f>
        <v>129</v>
      </c>
      <c r="K59" s="62">
        <f>K60+K64+K62</f>
        <v>100</v>
      </c>
      <c r="L59" s="63">
        <f t="shared" si="115"/>
        <v>29</v>
      </c>
      <c r="M59" s="64">
        <f t="shared" si="116"/>
        <v>0.28999999999999998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960</v>
      </c>
      <c r="C60" s="80">
        <f>C61</f>
        <v>973</v>
      </c>
      <c r="D60" s="80">
        <f t="shared" si="111"/>
        <v>-13</v>
      </c>
      <c r="E60" s="81">
        <f t="shared" si="112"/>
        <v>-1.3360739979445015E-2</v>
      </c>
      <c r="F60" s="82">
        <f>F61</f>
        <v>701</v>
      </c>
      <c r="G60" s="84">
        <f>G61</f>
        <v>643</v>
      </c>
      <c r="H60" s="84">
        <f t="shared" si="113"/>
        <v>58</v>
      </c>
      <c r="I60" s="85">
        <f t="shared" si="114"/>
        <v>9.0202177293934677E-2</v>
      </c>
      <c r="J60" s="86">
        <f>J61</f>
        <v>128</v>
      </c>
      <c r="K60" s="88">
        <f>K61</f>
        <v>94</v>
      </c>
      <c r="L60" s="88">
        <f t="shared" si="115"/>
        <v>34</v>
      </c>
      <c r="M60" s="89">
        <f t="shared" si="116"/>
        <v>0.36170212765957449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960</v>
      </c>
      <c r="C61" s="249">
        <v>973</v>
      </c>
      <c r="D61" s="183">
        <f t="shared" si="111"/>
        <v>-13</v>
      </c>
      <c r="E61" s="247">
        <f t="shared" si="112"/>
        <v>-1.3360739979445015E-2</v>
      </c>
      <c r="F61" s="287">
        <v>701</v>
      </c>
      <c r="G61" s="283">
        <v>643</v>
      </c>
      <c r="H61" s="283">
        <f t="shared" si="113"/>
        <v>58</v>
      </c>
      <c r="I61" s="284">
        <f t="shared" si="114"/>
        <v>9.0202177293934677E-2</v>
      </c>
      <c r="J61" s="256">
        <v>128</v>
      </c>
      <c r="K61" s="285">
        <v>94</v>
      </c>
      <c r="L61" s="285">
        <f t="shared" si="115"/>
        <v>34</v>
      </c>
      <c r="M61" s="286">
        <f t="shared" si="116"/>
        <v>0.36170212765957449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88</v>
      </c>
      <c r="C62" s="94">
        <f>C63</f>
        <v>76</v>
      </c>
      <c r="D62" s="95">
        <f>IF(ISERROR(B62-C62),"n/a",B62-C62)</f>
        <v>12</v>
      </c>
      <c r="E62" s="96">
        <f>IF(ISERROR(D62/C62),"n/a",(D62/C62))</f>
        <v>0.15789473684210525</v>
      </c>
      <c r="F62" s="175">
        <f>F63</f>
        <v>60</v>
      </c>
      <c r="G62" s="176">
        <f>G63</f>
        <v>56</v>
      </c>
      <c r="H62" s="97">
        <f>IF(ISERROR(F62-G62),"n/a",F62-G62)</f>
        <v>4</v>
      </c>
      <c r="I62" s="98">
        <f>IF(ISERROR(H62/G62),"n/a",(H62/G62))</f>
        <v>7.1428571428571425E-2</v>
      </c>
      <c r="J62" s="177">
        <f>J63</f>
        <v>1</v>
      </c>
      <c r="K62" s="178">
        <f>K63</f>
        <v>6</v>
      </c>
      <c r="L62" s="99">
        <f>IF(ISERROR(J62-K62),"n/a",J62-K62)</f>
        <v>-5</v>
      </c>
      <c r="M62" s="100">
        <f>IF(ISERROR(L62/K62),"n/a",(L62/K62))</f>
        <v>-0.83333333333333337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88</v>
      </c>
      <c r="C63" s="105">
        <v>76</v>
      </c>
      <c r="D63" s="106">
        <f>IF(ISERROR(B63-C63),"n/a",B63-C63)</f>
        <v>12</v>
      </c>
      <c r="E63" s="107">
        <f>IF(ISERROR(D63/C63),"n/a",(D63/C63))</f>
        <v>0.15789473684210525</v>
      </c>
      <c r="F63" s="108">
        <v>60</v>
      </c>
      <c r="G63" s="109">
        <v>56</v>
      </c>
      <c r="H63" s="110">
        <f>IF(ISERROR(F63-G63),"n/a",F63-G63)</f>
        <v>4</v>
      </c>
      <c r="I63" s="111">
        <f>IF(ISERROR(H63/G63),"n/a",(H63/G63))</f>
        <v>7.1428571428571425E-2</v>
      </c>
      <c r="J63" s="112">
        <v>1</v>
      </c>
      <c r="K63" s="113">
        <v>6</v>
      </c>
      <c r="L63" s="114">
        <f>IF(ISERROR(J63-K63),"n/a",J63-K63)</f>
        <v>-5</v>
      </c>
      <c r="M63" s="115">
        <f>IF(ISERROR(L63/K63),"n/a",(L63/K63))</f>
        <v>-0.83333333333333337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26</v>
      </c>
      <c r="H64" s="97">
        <f t="shared" ref="H64:H67" si="123">IF(ISERROR(F64-G64),"n/a",F64-G64)</f>
        <v>-17</v>
      </c>
      <c r="I64" s="98">
        <f t="shared" ref="I64:I67" si="124">IF(ISERROR(H64/G64),"n/a",(H64/G64))</f>
        <v>-0.65384615384615385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26</v>
      </c>
      <c r="H65" s="110">
        <f t="shared" si="123"/>
        <v>-17</v>
      </c>
      <c r="I65" s="111">
        <f t="shared" si="124"/>
        <v>-0.65384615384615385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187</v>
      </c>
      <c r="C66" s="54">
        <f>C67+C72+C70</f>
        <v>179</v>
      </c>
      <c r="D66" s="55">
        <f t="shared" si="121"/>
        <v>8</v>
      </c>
      <c r="E66" s="56">
        <f t="shared" si="122"/>
        <v>4.4692737430167599E-2</v>
      </c>
      <c r="F66" s="57">
        <f>F67+F72+F70</f>
        <v>166</v>
      </c>
      <c r="G66" s="58">
        <f>G67+G72+G70</f>
        <v>162</v>
      </c>
      <c r="H66" s="59">
        <f t="shared" si="123"/>
        <v>4</v>
      </c>
      <c r="I66" s="60">
        <f t="shared" si="124"/>
        <v>2.4691358024691357E-2</v>
      </c>
      <c r="J66" s="61">
        <f>J67+J72+J70</f>
        <v>24</v>
      </c>
      <c r="K66" s="62">
        <f>K67+K72+K70</f>
        <v>22</v>
      </c>
      <c r="L66" s="63">
        <f t="shared" si="125"/>
        <v>2</v>
      </c>
      <c r="M66" s="64">
        <f t="shared" si="126"/>
        <v>9.0909090909090912E-2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180</v>
      </c>
      <c r="C67" s="79">
        <f>SUM(C68:C69)</f>
        <v>153</v>
      </c>
      <c r="D67" s="80">
        <f t="shared" si="121"/>
        <v>27</v>
      </c>
      <c r="E67" s="81">
        <f t="shared" si="122"/>
        <v>0.17647058823529413</v>
      </c>
      <c r="F67" s="82">
        <f>SUM(F68:F69)</f>
        <v>162</v>
      </c>
      <c r="G67" s="83">
        <f>SUM(G68:G69)</f>
        <v>146</v>
      </c>
      <c r="H67" s="84">
        <f t="shared" si="123"/>
        <v>16</v>
      </c>
      <c r="I67" s="85">
        <f t="shared" si="124"/>
        <v>0.1095890410958904</v>
      </c>
      <c r="J67" s="86">
        <f>SUM(J68:J69)</f>
        <v>24</v>
      </c>
      <c r="K67" s="87">
        <f>SUM(K68:K69)</f>
        <v>22</v>
      </c>
      <c r="L67" s="88">
        <f t="shared" si="125"/>
        <v>2</v>
      </c>
      <c r="M67" s="89">
        <f t="shared" si="126"/>
        <v>9.0909090909090912E-2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180</v>
      </c>
      <c r="C68" s="249">
        <v>153</v>
      </c>
      <c r="D68" s="250">
        <f>IF(ISERROR(B68-C68),"n/a",B68-C68)</f>
        <v>27</v>
      </c>
      <c r="E68" s="251">
        <f>IF(ISERROR(D68/C68),"n/a",(D68/C68))</f>
        <v>0.17647058823529413</v>
      </c>
      <c r="F68" s="252">
        <v>162</v>
      </c>
      <c r="G68" s="253">
        <v>146</v>
      </c>
      <c r="H68" s="254">
        <f>IF(ISERROR(F68-G68),"n/a",F68-G68)</f>
        <v>16</v>
      </c>
      <c r="I68" s="255">
        <f>IF(ISERROR(H68/G68),"n/a",(H68/G68))</f>
        <v>0.1095890410958904</v>
      </c>
      <c r="J68" s="256">
        <v>24</v>
      </c>
      <c r="K68" s="257">
        <v>22</v>
      </c>
      <c r="L68" s="258">
        <f>IF(ISERROR(J68-K68),"n/a",J68-K68)</f>
        <v>2</v>
      </c>
      <c r="M68" s="259">
        <f>IF(ISERROR(L68/K68),"n/a",(L68/K68))</f>
        <v>9.0909090909090912E-2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4</v>
      </c>
      <c r="G70" s="176">
        <f>G71</f>
        <v>13</v>
      </c>
      <c r="H70" s="97">
        <f>IF(ISERROR(F70-G70),"n/a",F70-G70)</f>
        <v>-9</v>
      </c>
      <c r="I70" s="98">
        <f>IF(ISERROR(H70/G70),"n/a",(H70/G70))</f>
        <v>-0.69230769230769229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4</v>
      </c>
      <c r="G71" s="109">
        <v>13</v>
      </c>
      <c r="H71" s="110">
        <f>IF(ISERROR(F71-G71),"n/a",F71-G71)</f>
        <v>-9</v>
      </c>
      <c r="I71" s="111">
        <f>IF(ISERROR(H71/G71),"n/a",(H71/G71))</f>
        <v>-0.69230769230769229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3</v>
      </c>
      <c r="H72" s="97">
        <f t="shared" ref="H72:H73" si="133">IF(ISERROR(F72-G72),"n/a",F72-G72)</f>
        <v>-3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3</v>
      </c>
      <c r="H73" s="110">
        <f t="shared" si="133"/>
        <v>-3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3054</v>
      </c>
      <c r="C74" s="54">
        <f>C75+C82</f>
        <v>1846</v>
      </c>
      <c r="D74" s="55">
        <f>IF(ISERROR(B74-C74),"n/a",B74-C74)</f>
        <v>1208</v>
      </c>
      <c r="E74" s="56">
        <f>IF(ISERROR(D74/C74),"n/a",(D74/C74))</f>
        <v>0.65438786565547125</v>
      </c>
      <c r="F74" s="57">
        <f>F75+F82</f>
        <v>1400</v>
      </c>
      <c r="G74" s="58">
        <f>G75+G82</f>
        <v>806</v>
      </c>
      <c r="H74" s="59">
        <f>IF(ISERROR(F74-G74),"n/a",F74-G74)</f>
        <v>594</v>
      </c>
      <c r="I74" s="60">
        <f>IF(ISERROR(H74/G74),"n/a",(H74/G74))</f>
        <v>0.73697270471464016</v>
      </c>
      <c r="J74" s="61">
        <f>J75+J82</f>
        <v>211</v>
      </c>
      <c r="K74" s="62">
        <f>K75+K82</f>
        <v>128</v>
      </c>
      <c r="L74" s="63">
        <f>IF(ISERROR(J74-K74),"n/a",J74-K74)</f>
        <v>83</v>
      </c>
      <c r="M74" s="64">
        <f>IF(ISERROR(L74/K74),"n/a",(L74/K74))</f>
        <v>0.6484375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1334</v>
      </c>
      <c r="C75" s="54">
        <f>C76+C80+C78</f>
        <v>4</v>
      </c>
      <c r="D75" s="55">
        <f t="shared" ref="D75:D77" si="141">IF(ISERROR(B75-C75),"n/a",B75-C75)</f>
        <v>1330</v>
      </c>
      <c r="E75" s="56">
        <f t="shared" ref="E75:E77" si="142">IF(ISERROR(D75/C75),"n/a",(D75/C75))</f>
        <v>332.5</v>
      </c>
      <c r="F75" s="57">
        <f>F76+F80+F78</f>
        <v>441</v>
      </c>
      <c r="G75" s="58">
        <f>G76+G80+G78</f>
        <v>8</v>
      </c>
      <c r="H75" s="59">
        <f t="shared" ref="H75:H77" si="143">IF(ISERROR(F75-G75),"n/a",F75-G75)</f>
        <v>433</v>
      </c>
      <c r="I75" s="60">
        <f t="shared" ref="I75:I77" si="144">IF(ISERROR(H75/G75),"n/a",(H75/G75))</f>
        <v>54.125</v>
      </c>
      <c r="J75" s="61">
        <f>J76+J80+J78</f>
        <v>52</v>
      </c>
      <c r="K75" s="62">
        <f>K76+K80+K78</f>
        <v>7</v>
      </c>
      <c r="L75" s="63">
        <f t="shared" ref="L75:L77" si="145">IF(ISERROR(J75-K75),"n/a",J75-K75)</f>
        <v>45</v>
      </c>
      <c r="M75" s="64">
        <f t="shared" ref="M75:M77" si="146">IF(ISERROR(L75/K75),"n/a",(L75/K75))</f>
        <v>6.4285714285714288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1151</v>
      </c>
      <c r="C76" s="80">
        <f>C77</f>
        <v>4</v>
      </c>
      <c r="D76" s="80">
        <f t="shared" si="141"/>
        <v>1147</v>
      </c>
      <c r="E76" s="81">
        <f t="shared" si="142"/>
        <v>286.75</v>
      </c>
      <c r="F76" s="82">
        <f>F77</f>
        <v>308</v>
      </c>
      <c r="G76" s="84">
        <f>G77</f>
        <v>8</v>
      </c>
      <c r="H76" s="84">
        <f t="shared" si="143"/>
        <v>300</v>
      </c>
      <c r="I76" s="85">
        <f t="shared" si="144"/>
        <v>37.5</v>
      </c>
      <c r="J76" s="86">
        <f>J77</f>
        <v>48</v>
      </c>
      <c r="K76" s="88">
        <f>K77</f>
        <v>7</v>
      </c>
      <c r="L76" s="88">
        <f t="shared" si="145"/>
        <v>41</v>
      </c>
      <c r="M76" s="89">
        <f t="shared" si="146"/>
        <v>5.8571428571428568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1151</v>
      </c>
      <c r="C77" s="249">
        <v>4</v>
      </c>
      <c r="D77" s="183">
        <f t="shared" si="141"/>
        <v>1147</v>
      </c>
      <c r="E77" s="247">
        <f t="shared" si="142"/>
        <v>286.75</v>
      </c>
      <c r="F77" s="287">
        <v>308</v>
      </c>
      <c r="G77" s="283">
        <v>8</v>
      </c>
      <c r="H77" s="283">
        <f t="shared" si="143"/>
        <v>300</v>
      </c>
      <c r="I77" s="284">
        <f t="shared" si="144"/>
        <v>37.5</v>
      </c>
      <c r="J77" s="256">
        <v>48</v>
      </c>
      <c r="K77" s="285">
        <v>7</v>
      </c>
      <c r="L77" s="285">
        <f t="shared" si="145"/>
        <v>41</v>
      </c>
      <c r="M77" s="286">
        <f t="shared" si="146"/>
        <v>5.8571428571428568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108</v>
      </c>
      <c r="C78" s="94">
        <f>C79</f>
        <v>0</v>
      </c>
      <c r="D78" s="95">
        <f>IF(ISERROR(B78-C78),"n/a",B78-C78)</f>
        <v>108</v>
      </c>
      <c r="E78" s="96" t="str">
        <f>IF(ISERROR(D78/C78),"n/a",(D78/C78))</f>
        <v>n/a</v>
      </c>
      <c r="F78" s="175">
        <f>F79</f>
        <v>72</v>
      </c>
      <c r="G78" s="176">
        <f>G79</f>
        <v>0</v>
      </c>
      <c r="H78" s="97">
        <f>IF(ISERROR(F78-G78),"n/a",F78-G78)</f>
        <v>72</v>
      </c>
      <c r="I78" s="98" t="str">
        <f>IF(ISERROR(H78/G78),"n/a",(H78/G78))</f>
        <v>n/a</v>
      </c>
      <c r="J78" s="177">
        <f>J79</f>
        <v>2</v>
      </c>
      <c r="K78" s="178">
        <f>K79</f>
        <v>0</v>
      </c>
      <c r="L78" s="99">
        <f>IF(ISERROR(J78-K78),"n/a",J78-K78)</f>
        <v>2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108</v>
      </c>
      <c r="C79" s="105">
        <v>0</v>
      </c>
      <c r="D79" s="106">
        <f>IF(ISERROR(B79-C79),"n/a",B79-C79)</f>
        <v>108</v>
      </c>
      <c r="E79" s="107" t="str">
        <f>IF(ISERROR(D79/C79),"n/a",(D79/C79))</f>
        <v>n/a</v>
      </c>
      <c r="F79" s="108">
        <v>72</v>
      </c>
      <c r="G79" s="109">
        <v>0</v>
      </c>
      <c r="H79" s="110">
        <f>IF(ISERROR(F79-G79),"n/a",F79-G79)</f>
        <v>72</v>
      </c>
      <c r="I79" s="111" t="str">
        <f>IF(ISERROR(H79/G79),"n/a",(H79/G79))</f>
        <v>n/a</v>
      </c>
      <c r="J79" s="112">
        <v>2</v>
      </c>
      <c r="K79" s="113">
        <v>0</v>
      </c>
      <c r="L79" s="114">
        <f>IF(ISERROR(J79-K79),"n/a",J79-K79)</f>
        <v>2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61</v>
      </c>
      <c r="G80" s="176">
        <f>G81</f>
        <v>0</v>
      </c>
      <c r="H80" s="97">
        <f t="shared" ref="H80:H81" si="153">IF(ISERROR(F80-G80),"n/a",F80-G80)</f>
        <v>61</v>
      </c>
      <c r="I80" s="98" t="str">
        <f t="shared" ref="I80:I81" si="154">IF(ISERROR(H80/G80),"n/a",(H80/G80))</f>
        <v>n/a</v>
      </c>
      <c r="J80" s="177">
        <f>J81</f>
        <v>2</v>
      </c>
      <c r="K80" s="178">
        <f>K81</f>
        <v>0</v>
      </c>
      <c r="L80" s="99">
        <f t="shared" ref="L80:L81" si="155">IF(ISERROR(J80-K80),"n/a",J80-K80)</f>
        <v>2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61</v>
      </c>
      <c r="G81" s="109">
        <v>0</v>
      </c>
      <c r="H81" s="110">
        <f t="shared" si="153"/>
        <v>61</v>
      </c>
      <c r="I81" s="111" t="str">
        <f t="shared" si="154"/>
        <v>n/a</v>
      </c>
      <c r="J81" s="112">
        <v>2</v>
      </c>
      <c r="K81" s="113">
        <v>0</v>
      </c>
      <c r="L81" s="114">
        <f t="shared" si="155"/>
        <v>2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1720</v>
      </c>
      <c r="C82" s="54">
        <f>C83+C88+C86</f>
        <v>1842</v>
      </c>
      <c r="D82" s="55">
        <f t="shared" ref="D82:D93" si="161">IF(ISERROR(B82-C82),"n/a",B82-C82)</f>
        <v>-122</v>
      </c>
      <c r="E82" s="56">
        <f t="shared" ref="E82:E93" si="162">IF(ISERROR(D82/C82),"n/a",(D82/C82))</f>
        <v>-6.6232356134636267E-2</v>
      </c>
      <c r="F82" s="57">
        <f>F83+F88+F86</f>
        <v>959</v>
      </c>
      <c r="G82" s="58">
        <f>G83+G88+G86</f>
        <v>798</v>
      </c>
      <c r="H82" s="59">
        <f t="shared" ref="H82:H93" si="163">IF(ISERROR(F82-G82),"n/a",F82-G82)</f>
        <v>161</v>
      </c>
      <c r="I82" s="60">
        <f t="shared" ref="I82:I93" si="164">IF(ISERROR(H82/G82),"n/a",(H82/G82))</f>
        <v>0.20175438596491227</v>
      </c>
      <c r="J82" s="61">
        <f>J83+J88+J86</f>
        <v>159</v>
      </c>
      <c r="K82" s="62">
        <f>K83+K88+K86</f>
        <v>121</v>
      </c>
      <c r="L82" s="63">
        <f t="shared" ref="L82:L93" si="165">IF(ISERROR(J82-K82),"n/a",J82-K82)</f>
        <v>38</v>
      </c>
      <c r="M82" s="64">
        <f t="shared" ref="M82:M93" si="166">IF(ISERROR(L82/K82),"n/a",(L82/K82))</f>
        <v>0.31404958677685951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1578</v>
      </c>
      <c r="C83" s="79">
        <f>SUM(C84:C85)</f>
        <v>1690</v>
      </c>
      <c r="D83" s="80">
        <f t="shared" si="161"/>
        <v>-112</v>
      </c>
      <c r="E83" s="81">
        <f t="shared" si="162"/>
        <v>-6.6272189349112429E-2</v>
      </c>
      <c r="F83" s="82">
        <f>SUM(F84:F85)</f>
        <v>904</v>
      </c>
      <c r="G83" s="83">
        <f>SUM(G84:G85)</f>
        <v>760</v>
      </c>
      <c r="H83" s="84">
        <f t="shared" si="163"/>
        <v>144</v>
      </c>
      <c r="I83" s="85">
        <f t="shared" si="164"/>
        <v>0.18947368421052632</v>
      </c>
      <c r="J83" s="86">
        <f>SUM(J84:J85)</f>
        <v>153</v>
      </c>
      <c r="K83" s="87">
        <f>SUM(K84:K85)</f>
        <v>118</v>
      </c>
      <c r="L83" s="88">
        <f t="shared" si="165"/>
        <v>35</v>
      </c>
      <c r="M83" s="89">
        <f t="shared" si="166"/>
        <v>0.29661016949152541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1578</v>
      </c>
      <c r="C84" s="249">
        <v>1690</v>
      </c>
      <c r="D84" s="250">
        <f>IF(ISERROR(B84-C84),"n/a",B84-C84)</f>
        <v>-112</v>
      </c>
      <c r="E84" s="251">
        <f>IF(ISERROR(D84/C84),"n/a",(D84/C84))</f>
        <v>-6.6272189349112429E-2</v>
      </c>
      <c r="F84" s="252">
        <v>904</v>
      </c>
      <c r="G84" s="253">
        <v>760</v>
      </c>
      <c r="H84" s="254">
        <f>IF(ISERROR(F84-G84),"n/a",F84-G84)</f>
        <v>144</v>
      </c>
      <c r="I84" s="255">
        <f>IF(ISERROR(H84/G84),"n/a",(H84/G84))</f>
        <v>0.18947368421052632</v>
      </c>
      <c r="J84" s="256">
        <v>153</v>
      </c>
      <c r="K84" s="257">
        <v>118</v>
      </c>
      <c r="L84" s="258">
        <f>IF(ISERROR(J84-K84),"n/a",J84-K84)</f>
        <v>35</v>
      </c>
      <c r="M84" s="259">
        <f>IF(ISERROR(L84/K84),"n/a",(L84/K84))</f>
        <v>0.29661016949152541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128</v>
      </c>
      <c r="D86" s="95">
        <f>IF(ISERROR(B86-C86),"n/a",B86-C86)</f>
        <v>-14</v>
      </c>
      <c r="E86" s="96">
        <f>IF(ISERROR(D86/C86),"n/a",(D86/C86))</f>
        <v>-0.109375</v>
      </c>
      <c r="F86" s="175">
        <f>F87</f>
        <v>52</v>
      </c>
      <c r="G86" s="176">
        <f>G87</f>
        <v>34</v>
      </c>
      <c r="H86" s="97">
        <f>IF(ISERROR(F86-G86),"n/a",F86-G86)</f>
        <v>18</v>
      </c>
      <c r="I86" s="98">
        <f>IF(ISERROR(H86/G86),"n/a",(H86/G86))</f>
        <v>0.52941176470588236</v>
      </c>
      <c r="J86" s="177">
        <f>J87</f>
        <v>6</v>
      </c>
      <c r="K86" s="178">
        <f>K87</f>
        <v>3</v>
      </c>
      <c r="L86" s="99">
        <f>IF(ISERROR(J86-K86),"n/a",J86-K86)</f>
        <v>3</v>
      </c>
      <c r="M86" s="100">
        <f>IF(ISERROR(L86/K86),"n/a",(L86/K86))</f>
        <v>1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128</v>
      </c>
      <c r="D87" s="106">
        <f>IF(ISERROR(B87-C87),"n/a",B87-C87)</f>
        <v>-14</v>
      </c>
      <c r="E87" s="107">
        <f>IF(ISERROR(D87/C87),"n/a",(D87/C87))</f>
        <v>-0.109375</v>
      </c>
      <c r="F87" s="108">
        <v>52</v>
      </c>
      <c r="G87" s="109">
        <v>34</v>
      </c>
      <c r="H87" s="110">
        <f>IF(ISERROR(F87-G87),"n/a",F87-G87)</f>
        <v>18</v>
      </c>
      <c r="I87" s="111">
        <f>IF(ISERROR(H87/G87),"n/a",(H87/G87))</f>
        <v>0.52941176470588236</v>
      </c>
      <c r="J87" s="112">
        <v>6</v>
      </c>
      <c r="K87" s="113">
        <v>3</v>
      </c>
      <c r="L87" s="114">
        <f>IF(ISERROR(J87-K87),"n/a",J87-K87)</f>
        <v>3</v>
      </c>
      <c r="M87" s="115">
        <f>IF(ISERROR(L87/K87),"n/a",(L87/K87))</f>
        <v>1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24</v>
      </c>
      <c r="D88" s="95">
        <f t="shared" si="161"/>
        <v>4</v>
      </c>
      <c r="E88" s="96">
        <f t="shared" si="162"/>
        <v>0.16666666666666666</v>
      </c>
      <c r="F88" s="175">
        <f>F89</f>
        <v>3</v>
      </c>
      <c r="G88" s="176">
        <f>G89</f>
        <v>4</v>
      </c>
      <c r="H88" s="97">
        <f t="shared" si="163"/>
        <v>-1</v>
      </c>
      <c r="I88" s="98">
        <f t="shared" si="164"/>
        <v>-0.25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24</v>
      </c>
      <c r="D89" s="116">
        <f t="shared" si="161"/>
        <v>4</v>
      </c>
      <c r="E89" s="197">
        <f t="shared" si="162"/>
        <v>0.16666666666666666</v>
      </c>
      <c r="F89" s="198">
        <v>3</v>
      </c>
      <c r="G89" s="199">
        <v>4</v>
      </c>
      <c r="H89" s="200">
        <f t="shared" si="163"/>
        <v>-1</v>
      </c>
      <c r="I89" s="201">
        <f t="shared" si="164"/>
        <v>-0.25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579</v>
      </c>
      <c r="C90" s="54">
        <f>C91+C98</f>
        <v>412</v>
      </c>
      <c r="D90" s="55">
        <f t="shared" si="161"/>
        <v>167</v>
      </c>
      <c r="E90" s="56">
        <f t="shared" si="162"/>
        <v>0.4053398058252427</v>
      </c>
      <c r="F90" s="57">
        <f>F91+F98</f>
        <v>545</v>
      </c>
      <c r="G90" s="58">
        <f>G91+G98</f>
        <v>376</v>
      </c>
      <c r="H90" s="59">
        <f t="shared" si="163"/>
        <v>169</v>
      </c>
      <c r="I90" s="60">
        <f t="shared" si="164"/>
        <v>0.44946808510638298</v>
      </c>
      <c r="J90" s="61">
        <f>J91+J98</f>
        <v>61</v>
      </c>
      <c r="K90" s="62">
        <f>K91+K98</f>
        <v>57</v>
      </c>
      <c r="L90" s="63">
        <f t="shared" si="165"/>
        <v>4</v>
      </c>
      <c r="M90" s="64">
        <f t="shared" si="166"/>
        <v>7.0175438596491224E-2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482</v>
      </c>
      <c r="C91" s="54">
        <f>C92+C96+C94</f>
        <v>319</v>
      </c>
      <c r="D91" s="55">
        <f t="shared" si="161"/>
        <v>163</v>
      </c>
      <c r="E91" s="56">
        <f t="shared" si="162"/>
        <v>0.5109717868338558</v>
      </c>
      <c r="F91" s="57">
        <f>F92+F96+F94</f>
        <v>457</v>
      </c>
      <c r="G91" s="58">
        <f>G92+G96+G94</f>
        <v>282</v>
      </c>
      <c r="H91" s="59">
        <f t="shared" si="163"/>
        <v>175</v>
      </c>
      <c r="I91" s="60">
        <f t="shared" si="164"/>
        <v>0.62056737588652477</v>
      </c>
      <c r="J91" s="61">
        <f>J92+J96+J94</f>
        <v>48</v>
      </c>
      <c r="K91" s="62">
        <f>K92+K96+K94</f>
        <v>43</v>
      </c>
      <c r="L91" s="63">
        <f t="shared" si="165"/>
        <v>5</v>
      </c>
      <c r="M91" s="64">
        <f t="shared" si="166"/>
        <v>0.11627906976744186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416</v>
      </c>
      <c r="C92" s="80">
        <f>C93</f>
        <v>272</v>
      </c>
      <c r="D92" s="80">
        <f t="shared" si="161"/>
        <v>144</v>
      </c>
      <c r="E92" s="81">
        <f t="shared" si="162"/>
        <v>0.52941176470588236</v>
      </c>
      <c r="F92" s="82">
        <f>F93</f>
        <v>408</v>
      </c>
      <c r="G92" s="84">
        <f>G93</f>
        <v>239</v>
      </c>
      <c r="H92" s="84">
        <f t="shared" si="163"/>
        <v>169</v>
      </c>
      <c r="I92" s="85">
        <f t="shared" si="164"/>
        <v>0.70711297071129708</v>
      </c>
      <c r="J92" s="86">
        <f>J93</f>
        <v>45</v>
      </c>
      <c r="K92" s="88">
        <f>K93</f>
        <v>39</v>
      </c>
      <c r="L92" s="88">
        <f t="shared" si="165"/>
        <v>6</v>
      </c>
      <c r="M92" s="89">
        <f t="shared" si="166"/>
        <v>0.15384615384615385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416</v>
      </c>
      <c r="C93" s="249">
        <v>272</v>
      </c>
      <c r="D93" s="183">
        <f t="shared" si="161"/>
        <v>144</v>
      </c>
      <c r="E93" s="247">
        <f t="shared" si="162"/>
        <v>0.52941176470588236</v>
      </c>
      <c r="F93" s="287">
        <v>408</v>
      </c>
      <c r="G93" s="283">
        <v>239</v>
      </c>
      <c r="H93" s="283">
        <f t="shared" si="163"/>
        <v>169</v>
      </c>
      <c r="I93" s="284">
        <f t="shared" si="164"/>
        <v>0.70711297071129708</v>
      </c>
      <c r="J93" s="256">
        <v>45</v>
      </c>
      <c r="K93" s="285">
        <v>39</v>
      </c>
      <c r="L93" s="285">
        <f t="shared" si="165"/>
        <v>6</v>
      </c>
      <c r="M93" s="286">
        <f t="shared" si="166"/>
        <v>0.15384615384615385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25</v>
      </c>
      <c r="G94" s="176">
        <f>G95</f>
        <v>20</v>
      </c>
      <c r="H94" s="97">
        <f>IF(ISERROR(F94-G94),"n/a",F94-G94)</f>
        <v>5</v>
      </c>
      <c r="I94" s="98">
        <f>IF(ISERROR(H94/G94),"n/a",(H94/G94))</f>
        <v>0.25</v>
      </c>
      <c r="J94" s="177">
        <f>J95</f>
        <v>2</v>
      </c>
      <c r="K94" s="178">
        <f>K95</f>
        <v>3</v>
      </c>
      <c r="L94" s="99">
        <f>IF(ISERROR(J94-K94),"n/a",J94-K94)</f>
        <v>-1</v>
      </c>
      <c r="M94" s="100">
        <f>IF(ISERROR(L94/K94),"n/a",(L94/K94))</f>
        <v>-0.33333333333333331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25</v>
      </c>
      <c r="G95" s="109">
        <v>20</v>
      </c>
      <c r="H95" s="110">
        <f>IF(ISERROR(F95-G95),"n/a",F95-G95)</f>
        <v>5</v>
      </c>
      <c r="I95" s="111">
        <f>IF(ISERROR(H95/G95),"n/a",(H95/G95))</f>
        <v>0.25</v>
      </c>
      <c r="J95" s="112">
        <v>2</v>
      </c>
      <c r="K95" s="113">
        <v>3</v>
      </c>
      <c r="L95" s="114">
        <f>IF(ISERROR(J95-K95),"n/a",J95-K95)</f>
        <v>-1</v>
      </c>
      <c r="M95" s="115">
        <f>IF(ISERROR(L95/K95),"n/a",(L95/K95))</f>
        <v>-0.33333333333333331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24</v>
      </c>
      <c r="G96" s="176">
        <f>G97</f>
        <v>23</v>
      </c>
      <c r="H96" s="97">
        <f t="shared" ref="H96:H99" si="177">IF(ISERROR(F96-G96),"n/a",F96-G96)</f>
        <v>1</v>
      </c>
      <c r="I96" s="98">
        <f t="shared" ref="I96:I99" si="178">IF(ISERROR(H96/G96),"n/a",(H96/G96))</f>
        <v>4.3478260869565216E-2</v>
      </c>
      <c r="J96" s="177">
        <f>J97</f>
        <v>1</v>
      </c>
      <c r="K96" s="178">
        <f>K97</f>
        <v>1</v>
      </c>
      <c r="L96" s="99">
        <f t="shared" ref="L96:L99" si="179">IF(ISERROR(J96-K96),"n/a",J96-K96)</f>
        <v>0</v>
      </c>
      <c r="M96" s="100">
        <f t="shared" ref="M96:M99" si="180">IF(ISERROR(L96/K96),"n/a",(L96/K96))</f>
        <v>0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24</v>
      </c>
      <c r="G97" s="109">
        <v>23</v>
      </c>
      <c r="H97" s="110">
        <f t="shared" si="177"/>
        <v>1</v>
      </c>
      <c r="I97" s="111">
        <f t="shared" si="178"/>
        <v>4.3478260869565216E-2</v>
      </c>
      <c r="J97" s="112">
        <v>1</v>
      </c>
      <c r="K97" s="113">
        <v>1</v>
      </c>
      <c r="L97" s="114">
        <f t="shared" si="179"/>
        <v>0</v>
      </c>
      <c r="M97" s="115">
        <f t="shared" si="180"/>
        <v>0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93</v>
      </c>
      <c r="D98" s="55">
        <f t="shared" si="175"/>
        <v>4</v>
      </c>
      <c r="E98" s="56">
        <f t="shared" si="176"/>
        <v>4.3010752688172046E-2</v>
      </c>
      <c r="F98" s="57">
        <f>F99+F104+F102</f>
        <v>88</v>
      </c>
      <c r="G98" s="58">
        <f>G99+G104+G102</f>
        <v>94</v>
      </c>
      <c r="H98" s="59">
        <f t="shared" si="177"/>
        <v>-6</v>
      </c>
      <c r="I98" s="60">
        <f t="shared" si="178"/>
        <v>-6.3829787234042548E-2</v>
      </c>
      <c r="J98" s="61">
        <f>J99+J104+J102</f>
        <v>13</v>
      </c>
      <c r="K98" s="62">
        <f>K99+K104+K102</f>
        <v>14</v>
      </c>
      <c r="L98" s="63">
        <f t="shared" si="179"/>
        <v>-1</v>
      </c>
      <c r="M98" s="64">
        <f t="shared" si="180"/>
        <v>-7.1428571428571425E-2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87</v>
      </c>
      <c r="D99" s="80">
        <f t="shared" si="175"/>
        <v>4</v>
      </c>
      <c r="E99" s="81">
        <f t="shared" si="176"/>
        <v>4.5977011494252873E-2</v>
      </c>
      <c r="F99" s="82">
        <f>SUM(F100:F101)</f>
        <v>85</v>
      </c>
      <c r="G99" s="83">
        <f>SUM(G100:G101)</f>
        <v>89</v>
      </c>
      <c r="H99" s="84">
        <f t="shared" si="177"/>
        <v>-4</v>
      </c>
      <c r="I99" s="85">
        <f t="shared" si="178"/>
        <v>-4.49438202247191E-2</v>
      </c>
      <c r="J99" s="86">
        <f>SUM(J100:J101)</f>
        <v>13</v>
      </c>
      <c r="K99" s="87">
        <f>SUM(K100:K101)</f>
        <v>14</v>
      </c>
      <c r="L99" s="88">
        <f t="shared" si="179"/>
        <v>-1</v>
      </c>
      <c r="M99" s="89">
        <f t="shared" si="180"/>
        <v>-7.1428571428571425E-2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91</v>
      </c>
      <c r="C100" s="249">
        <v>87</v>
      </c>
      <c r="D100" s="250">
        <f>IF(ISERROR(B100-C100),"n/a",B100-C100)</f>
        <v>4</v>
      </c>
      <c r="E100" s="251">
        <f>IF(ISERROR(D100/C100),"n/a",(D100/C100))</f>
        <v>4.5977011494252873E-2</v>
      </c>
      <c r="F100" s="252">
        <v>85</v>
      </c>
      <c r="G100" s="253">
        <v>89</v>
      </c>
      <c r="H100" s="254">
        <v>0</v>
      </c>
      <c r="I100" s="255">
        <f>IF(ISERROR(H100/G100),"n/a",(H100/G100))</f>
        <v>0</v>
      </c>
      <c r="J100" s="256">
        <v>13</v>
      </c>
      <c r="K100" s="257">
        <v>14</v>
      </c>
      <c r="L100" s="258">
        <f>IF(ISERROR(J100-K100),"n/a",J100-K100)</f>
        <v>-1</v>
      </c>
      <c r="M100" s="259">
        <f>IF(ISERROR(L100/K100),"n/a",(L100/K100))</f>
        <v>-7.1428571428571425E-2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2</v>
      </c>
      <c r="G102" s="176">
        <f>G103</f>
        <v>5</v>
      </c>
      <c r="H102" s="97">
        <f>IF(ISERROR(F102-G102),"n/a",F102-G102)</f>
        <v>-3</v>
      </c>
      <c r="I102" s="98">
        <f>IF(ISERROR(H102/G102),"n/a",(H102/G102))</f>
        <v>-0.6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2</v>
      </c>
      <c r="G103" s="109">
        <v>5</v>
      </c>
      <c r="H103" s="110">
        <f>IF(ISERROR(F103-G103),"n/a",F103-G103)</f>
        <v>-3</v>
      </c>
      <c r="I103" s="111">
        <f>IF(ISERROR(H103/G103),"n/a",(H103/G103))</f>
        <v>-0.6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1</v>
      </c>
      <c r="G104" s="176">
        <f>G105</f>
        <v>0</v>
      </c>
      <c r="H104" s="97">
        <f t="shared" ref="H104:H105" si="187">IF(ISERROR(F104-G104),"n/a",F104-G104)</f>
        <v>1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1</v>
      </c>
      <c r="G105" s="199">
        <v>0</v>
      </c>
      <c r="H105" s="200">
        <f t="shared" si="187"/>
        <v>1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5/5/2023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May 5,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5/5/23</v>
      </c>
      <c r="C8" s="326" t="str">
        <f>Summary!C7</f>
        <v>as of 5/5/22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0.67872118432190875</v>
      </c>
      <c r="C10" s="9">
        <f>IF(ISERROR(Summary!C48/Summary!C10),"n/a",Summary!C48/Summary!C10)</f>
        <v>0.6246727046400824</v>
      </c>
      <c r="D10" s="11">
        <f>IF(ISERROR(B10-C10),"n/a",B10-C10)</f>
        <v>5.4048479681826356E-2</v>
      </c>
    </row>
    <row r="11" spans="1:4" ht="15" x14ac:dyDescent="0.2">
      <c r="A11" s="13" t="s">
        <v>13</v>
      </c>
      <c r="B11" s="9">
        <f>IF(ISERROR(Summary!B67/Summary!B48),"n/a",Summary!B67/Summary!B48)</f>
        <v>0.18136728833715229</v>
      </c>
      <c r="C11" s="9">
        <f>IF(ISERROR(Summary!C67/Summary!C48),"n/a",Summary!C67/Summary!C48)</f>
        <v>0.19088847660276231</v>
      </c>
      <c r="D11" s="11">
        <f>IF(ISERROR(B11-C11),"n/a",B11-C11)</f>
        <v>-9.52118826561002E-3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0.84208633093525176</v>
      </c>
      <c r="C16" s="9">
        <f>IF(ISERROR(Summary!C53/Summary!C15),"n/a",Summary!C53/Summary!C15)</f>
        <v>0.83399209486166004</v>
      </c>
      <c r="D16" s="11">
        <f>IF(ISERROR(B16-C16),"n/a",B16-C16)</f>
        <v>8.0942360735917207E-3</v>
      </c>
    </row>
    <row r="17" spans="1:4" ht="15" x14ac:dyDescent="0.2">
      <c r="A17" s="13" t="s">
        <v>13</v>
      </c>
      <c r="B17" s="9">
        <f>IF(ISERROR(Summary!B72/Summary!B53),"n/a",Summary!B72/Summary!B53)</f>
        <v>5.8521999145664243E-2</v>
      </c>
      <c r="C17" s="9">
        <f>IF(ISERROR(Summary!C72/Summary!C53),"n/a",Summary!C72/Summary!C53)</f>
        <v>7.5355450236966826E-2</v>
      </c>
      <c r="D17" s="11">
        <f>IF(ISERROR(B17-C17),"n/a",B17-C17)</f>
        <v>-1.6833451091302583E-2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0.77347972972972978</v>
      </c>
      <c r="C22" s="9">
        <f>IF(ISERROR(Summary!C51/Summary!C13),"n/a",Summary!C51/Summary!C13)</f>
        <v>0.76363308053448897</v>
      </c>
      <c r="D22" s="11">
        <f>IF(ISERROR(B22-C22),"n/a",B22-C22)</f>
        <v>9.8466491952408086E-3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9.4125354880978382E-2</v>
      </c>
      <c r="C23" s="9">
        <f>IF(ISERROR(Summary!C70/Summary!C51),"n/a",Summary!C70/Summary!C51)</f>
        <v>0.11066445968314022</v>
      </c>
      <c r="D23" s="11">
        <f>IF(ISERROR(B23-C23),"n/a",B23-C23)</f>
        <v>-1.6539104802161836E-2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0.69578298065448674</v>
      </c>
      <c r="C28" s="9">
        <f>IF(ISERROR(Summary!C47/Summary!C9),"n/a",Summary!C47/Summary!C9)</f>
        <v>0.64843950093300651</v>
      </c>
      <c r="D28" s="11">
        <f>IF(ISERROR(B28-C28),"n/a",B28-C28)</f>
        <v>4.7343479721480231E-2</v>
      </c>
    </row>
    <row r="29" spans="1:4" ht="15" x14ac:dyDescent="0.2">
      <c r="A29" s="13" t="s">
        <v>13</v>
      </c>
      <c r="B29" s="9">
        <f>IF(ISERROR(Summary!B66/Summary!B47),"n/a",Summary!B66/Summary!B47)</f>
        <v>0.16477039398990265</v>
      </c>
      <c r="C29" s="9">
        <f>IF(ISERROR(Summary!C66/Summary!C47),"n/a",Summary!C66/Summary!C47)</f>
        <v>0.17443927211172239</v>
      </c>
      <c r="D29" s="11">
        <f>IF(ISERROR(B29-C29),"n/a",B29-C29)</f>
        <v>-9.6688781218197406E-3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5/5/23</v>
      </c>
      <c r="C36" s="326" t="str">
        <f>Summary!C7</f>
        <v>as of 5/5/22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0.56562786434463797</v>
      </c>
      <c r="C39" s="9">
        <f>IF(ISERROR(Summary!C56/Summary!C18),"n/a",Summary!C56/Summary!C18)</f>
        <v>0.60704799008323007</v>
      </c>
      <c r="D39" s="11">
        <f>IF(ISERROR(B39-C39),"n/a",B39-C39)</f>
        <v>-4.1420125738592106E-2</v>
      </c>
    </row>
    <row r="40" spans="1:4" ht="15" x14ac:dyDescent="0.2">
      <c r="A40" s="13" t="s">
        <v>13</v>
      </c>
      <c r="B40" s="9">
        <f>IF(ISERROR(Summary!B75/Summary!B56),"n/a",Summary!B75/Summary!B56)</f>
        <v>0.12396694214876033</v>
      </c>
      <c r="C40" s="9">
        <f>IF(ISERROR(Summary!C75/Summary!C56),"n/a",Summary!C75/Summary!C56)</f>
        <v>0.11624854142357059</v>
      </c>
      <c r="D40" s="11">
        <f>IF(ISERROR(B40-C40),"n/a",B40-C40)</f>
        <v>7.7184007251897419E-3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0.29343629343629346</v>
      </c>
      <c r="C51" s="9">
        <f>IF(ISERROR(Summary!C62/Summary!C24),"n/a",Summary!C62/Summary!C24)</f>
        <v>0.31818181818181818</v>
      </c>
      <c r="D51" s="11">
        <f>IF(ISERROR(B51-C51),"n/a",B51-C51)</f>
        <v>-2.4745524745524716E-2</v>
      </c>
    </row>
    <row r="52" spans="1:4" ht="15" x14ac:dyDescent="0.2">
      <c r="A52" s="13" t="s">
        <v>13</v>
      </c>
      <c r="B52" s="9">
        <f>IF(ISERROR(Summary!B81/Summary!B62),"n/a",Summary!B81/Summary!B62)</f>
        <v>6.5789473684210523E-2</v>
      </c>
      <c r="C52" s="9">
        <f>IF(ISERROR(Summary!C81/Summary!C62),"n/a",Summary!C81/Summary!C62)</f>
        <v>7.1428571428571425E-2</v>
      </c>
      <c r="D52" s="11">
        <f>IF(ISERROR(B52-C52),"n/a",B52-C52)</f>
        <v>-5.6390977443609019E-3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0.62940461725394892</v>
      </c>
      <c r="C57" s="9">
        <f>IF(ISERROR(Summary!C59/Summary!C21),"n/a",Summary!C59/Summary!C21)</f>
        <v>0.68177339901477829</v>
      </c>
      <c r="D57" s="11">
        <f>IF(ISERROR(B57-C57),"n/a",B57-C57)</f>
        <v>-5.2368781760829375E-2</v>
      </c>
    </row>
    <row r="58" spans="1:4" ht="15" x14ac:dyDescent="0.2">
      <c r="A58" s="13" t="s">
        <v>13</v>
      </c>
      <c r="B58" s="9">
        <f>IF(ISERROR(Summary!B78/Summary!B59),"n/a",Summary!B78/Summary!B59)</f>
        <v>9.45945945945946E-2</v>
      </c>
      <c r="C58" s="9">
        <f>IF(ISERROR(Summary!C78/Summary!C59),"n/a",Summary!C78/Summary!C59)</f>
        <v>7.3699421965317924E-2</v>
      </c>
      <c r="D58" s="11">
        <f>IF(ISERROR(B58-C58),"n/a",B58-C58)</f>
        <v>2.0895172629276676E-2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IF(ISERROR(Summary!B121/Summary!B78),"n/a",Summary!B121/Summary!B78)</f>
        <v>0</v>
      </c>
      <c r="C60" s="9">
        <f>IF(ISERROR(Summary!C121/Summary!C78),"n/a",Summary!C121/Summary!C78)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0.56412608405603737</v>
      </c>
      <c r="C63" s="9">
        <f>IF(ISERROR(Summary!C54/Summary!C16),"n/a",Summary!C54/Summary!C16)</f>
        <v>0.60802937185729111</v>
      </c>
      <c r="D63" s="11">
        <f>IF(ISERROR(B63-C63),"n/a",B63-C63)</f>
        <v>-4.3903287801253743E-2</v>
      </c>
    </row>
    <row r="64" spans="1:4" ht="15" x14ac:dyDescent="0.2">
      <c r="A64" s="13" t="s">
        <v>13</v>
      </c>
      <c r="B64" s="9">
        <f>IF(ISERROR(Summary!B73/Summary!B54),"n/a",Summary!B73/Summary!B54)</f>
        <v>0.12106430155210643</v>
      </c>
      <c r="C64" s="9">
        <f>IF(ISERROR(Summary!C73/Summary!C54),"n/a",Summary!C73/Summary!C54)</f>
        <v>0.11197164610133893</v>
      </c>
      <c r="D64" s="11">
        <f>IF(ISERROR(B64-C64),"n/a",B64-C64)</f>
        <v>9.0926554507674978E-3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5/5/2023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May 5,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5/5/23</v>
      </c>
      <c r="C9" s="328" t="str">
        <f>Summary!C7</f>
        <v>as of 5/5/22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0.44600093911410238</v>
      </c>
      <c r="C11" s="9">
        <f>IF(ISERROR(College!G13/College!C13),"n/a",College!G13/College!C13)</f>
        <v>0.51910112359550564</v>
      </c>
      <c r="D11" s="11">
        <f>IF(ISERROR(B11-C11),"n/a",B11-C11)</f>
        <v>-7.3100184481403263E-2</v>
      </c>
    </row>
    <row r="12" spans="1:5" ht="15" x14ac:dyDescent="0.2">
      <c r="A12" s="13" t="s">
        <v>13</v>
      </c>
      <c r="B12" s="9">
        <f>IF(ISERROR(College!J13/College!F13),"n/a",College!J13/College!F13)</f>
        <v>0.13476048429549042</v>
      </c>
      <c r="C12" s="9">
        <f>IF(ISERROR(College!K13/College!G13),"n/a",College!K13/College!G13)</f>
        <v>0.16935064935064936</v>
      </c>
      <c r="D12" s="11">
        <f>IF(ISERROR(B12-C12),"n/a",B12-C12)</f>
        <v>-3.4590165055158939E-2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0.83815028901734101</v>
      </c>
      <c r="C17" s="9">
        <f>IF(ISERROR(College!G17/College!C17),"n/a",College!G17/College!C17)</f>
        <v>0.78253424657534243</v>
      </c>
      <c r="D17" s="11">
        <f>IF(ISERROR(B17-C17),"n/a",B17-C17)</f>
        <v>5.5616042441998581E-2</v>
      </c>
    </row>
    <row r="18" spans="1:4" ht="15" x14ac:dyDescent="0.2">
      <c r="A18" s="13" t="s">
        <v>13</v>
      </c>
      <c r="B18" s="9">
        <f>IF(ISERROR(College!J17/College!F17),"n/a",College!J17/College!F17)</f>
        <v>7.0689655172413796E-2</v>
      </c>
      <c r="C18" s="9">
        <f>IF(ISERROR(College!K17/College!G17),"n/a",College!K17/College!G17)</f>
        <v>6.7833698030634576E-2</v>
      </c>
      <c r="D18" s="11">
        <f>IF(ISERROR(B18-C18),"n/a",B18-C18)</f>
        <v>2.8559571417792196E-3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0.76287878787878793</v>
      </c>
      <c r="C23" s="9">
        <f>IF(ISERROR(College!G15/College!C15),"n/a",College!G15/College!C15)</f>
        <v>0.735973597359736</v>
      </c>
      <c r="D23" s="11">
        <f>IF(ISERROR(B23-C23),"n/a",B23-C23)</f>
        <v>2.6905190519051936E-2</v>
      </c>
    </row>
    <row r="24" spans="1:4" ht="15" x14ac:dyDescent="0.2">
      <c r="A24" s="13" t="s">
        <v>13</v>
      </c>
      <c r="B24" s="9">
        <f>IF(ISERROR(College!J15/College!F15),"n/a",College!J15/College!F15)</f>
        <v>0.11817279046673287</v>
      </c>
      <c r="C24" s="9">
        <f>IF(ISERROR(College!K15/College!G15),"n/a",College!K15/College!G15)</f>
        <v>0.14237668161434977</v>
      </c>
      <c r="D24" s="11">
        <f>IF(ISERROR(B24-C24),"n/a",B24-C24)</f>
        <v>-2.4203891147616896E-2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0.49263015551048006</v>
      </c>
      <c r="C29" s="9">
        <f>IF(ISERROR(College!G11/College!C11),"n/a",College!G11/College!C11)</f>
        <v>0.55135051466604756</v>
      </c>
      <c r="D29" s="11">
        <f>IF(ISERROR(B29-C29),"n/a",B29-C29)</f>
        <v>-5.8720359155567503E-2</v>
      </c>
    </row>
    <row r="30" spans="1:4" ht="15" x14ac:dyDescent="0.2">
      <c r="A30" s="13" t="s">
        <v>13</v>
      </c>
      <c r="B30" s="9">
        <f>IF(ISERROR(College!J11/College!F11),"n/a",College!J11/College!F11)</f>
        <v>0.12736755421356025</v>
      </c>
      <c r="C30" s="9">
        <f>IF(ISERROR(College!K11/College!G11),"n/a",College!K11/College!G11)</f>
        <v>0.15946097697922515</v>
      </c>
      <c r="D30" s="11">
        <f>IF(ISERROR(B30-C30),"n/a",B30-C30)</f>
        <v>-3.2093422765664903E-2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5/5/23</v>
      </c>
      <c r="C36" s="326" t="str">
        <f>(Summary!C7)</f>
        <v>as of 5/5/22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0.28012279355333847</v>
      </c>
      <c r="C39" s="9">
        <f>IF(ISERROR(College!G20/College!C20),"n/a",College!G20/College!C20)</f>
        <v>0.37163002903359604</v>
      </c>
      <c r="D39" s="11">
        <f>IF(ISERROR(B39-C39),"n/a",B39-C39)</f>
        <v>-9.1507235480257576E-2</v>
      </c>
    </row>
    <row r="40" spans="1:4" ht="15" x14ac:dyDescent="0.2">
      <c r="A40" s="13" t="s">
        <v>13</v>
      </c>
      <c r="B40" s="9">
        <f>IF(ISERROR(College!J20/College!F20),"n/a",College!J20/College!F20)</f>
        <v>8.9041095890410954E-2</v>
      </c>
      <c r="C40" s="9">
        <f>IF(ISERROR(College!K20/College!G20),"n/a",College!K20/College!G20)</f>
        <v>9.1517857142857137E-2</v>
      </c>
      <c r="D40" s="11">
        <f>IF(ISERROR(B40-C40),"n/a",B40-C40)</f>
        <v>-2.4767612524461829E-3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0.14545454545454545</v>
      </c>
      <c r="C51" s="9">
        <f>IF(ISERROR(College!G25/College!C25),"n/a",College!G25/College!C25)</f>
        <v>0.18</v>
      </c>
      <c r="D51" s="11">
        <f>IF(ISERROR(B51-C51),"n/a",B51-C51)</f>
        <v>-3.4545454545454546E-2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0.34449760765550241</v>
      </c>
      <c r="C57" s="9">
        <f>IF(ISERROR(College!G23/College!C23),"n/a",College!G23/College!C23)</f>
        <v>0.47465437788018433</v>
      </c>
      <c r="D57" s="11">
        <f>IF(ISERROR(B57-C57),"n/a",B57-C57)</f>
        <v>-0.13015677022468192</v>
      </c>
    </row>
    <row r="58" spans="1:4" ht="15" x14ac:dyDescent="0.2">
      <c r="A58" s="13" t="s">
        <v>13</v>
      </c>
      <c r="B58" s="9">
        <f>IF(ISERROR(College!J23/College!F23),"n/a",College!J23/College!F23)</f>
        <v>0.16666666666666666</v>
      </c>
      <c r="C58" s="9">
        <f>IF(ISERROR(College!K23/College!G23),"n/a",College!K23/College!G23)</f>
        <v>6.7961165048543687E-2</v>
      </c>
      <c r="D58" s="11">
        <f>IF(ISERROR(B58-C58),"n/a",B58-C58)</f>
        <v>9.8705501618122971E-2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0.28222996515679444</v>
      </c>
      <c r="C63" s="9">
        <f>IF(ISERROR(College!G18/College!C18),"n/a",College!G18/College!C18)</f>
        <v>0.37640029873039582</v>
      </c>
      <c r="D63" s="11">
        <f>IF(ISERROR(B63-C63),"n/a",B63-C63)</f>
        <v>-9.4170333573601384E-2</v>
      </c>
    </row>
    <row r="64" spans="1:4" ht="15" x14ac:dyDescent="0.2">
      <c r="A64" s="13" t="s">
        <v>13</v>
      </c>
      <c r="B64" s="9">
        <f>IF(ISERROR(College!J18/College!F18),"n/a",College!J18/College!F18)</f>
        <v>9.5061728395061731E-2</v>
      </c>
      <c r="C64" s="9">
        <f>IF(ISERROR(College!K18/College!G18),"n/a",College!K18/College!G18)</f>
        <v>8.8293650793650799E-2</v>
      </c>
      <c r="D64" s="11">
        <f>IF(ISERROR(B64-C64),"n/a",B64-C64)</f>
        <v>6.7680776014109323E-3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5/5/2023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May 5,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5/5/23</v>
      </c>
      <c r="C9" s="328" t="str">
        <f>Summary!C7</f>
        <v>as of 5/5/22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0.78037807870580755</v>
      </c>
      <c r="C11" s="9">
        <f>IF(ISERROR(College!G29/College!C29),"n/a",College!G29/College!C29)</f>
        <v>0.61517088080022231</v>
      </c>
      <c r="D11" s="11">
        <f>IF(ISERROR(B11-C11),"n/a",B11-C11)</f>
        <v>0.16520719790558525</v>
      </c>
    </row>
    <row r="12" spans="1:19" ht="15" x14ac:dyDescent="0.2">
      <c r="A12" s="13" t="s">
        <v>13</v>
      </c>
      <c r="B12" s="9">
        <f>IF(ISERROR(College!J29/College!F29),"n/a",College!J29/College!F29)</f>
        <v>0.19222034589180689</v>
      </c>
      <c r="C12" s="9">
        <f>IF(ISERROR(College!K29/College!G29),"n/a",College!K29/College!G29)</f>
        <v>0.18992773261065943</v>
      </c>
      <c r="D12" s="11">
        <f>IF(ISERROR(B12-C12),"n/a",B12-C12)</f>
        <v>2.2926132811474653E-3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0.84089162182936206</v>
      </c>
      <c r="C17" s="9">
        <f>IF(ISERROR(College!G33/College!C33),"n/a",College!G33/College!C33)</f>
        <v>0.83583267561168118</v>
      </c>
      <c r="D17" s="11">
        <f>IF(ISERROR(B17-C17),"n/a",B17-C17)</f>
        <v>5.0589462176808819E-3</v>
      </c>
    </row>
    <row r="18" spans="1:4" ht="15" x14ac:dyDescent="0.2">
      <c r="A18" s="13" t="s">
        <v>13</v>
      </c>
      <c r="B18" s="9">
        <f>IF(ISERROR(College!J33/College!F33),"n/a",College!J33/College!F33)</f>
        <v>5.2102376599634369E-2</v>
      </c>
      <c r="C18" s="9">
        <f>IF(ISERROR(College!K33/College!G33),"n/a",College!K33/College!G33)</f>
        <v>8.3097261567516525E-2</v>
      </c>
      <c r="D18" s="11">
        <f>IF(ISERROR(B18-C18),"n/a",B18-C18)</f>
        <v>-3.0994884967882157E-2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0.76887232059645849</v>
      </c>
      <c r="C23" s="9">
        <f>IF(ISERROR(College!G31/College!C31),"n/a",College!G31/College!C31)</f>
        <v>0.76181474480151223</v>
      </c>
      <c r="D23" s="11">
        <f>IF(ISERROR(B23-C23),"n/a",B23-C23)</f>
        <v>7.0575757949462581E-3</v>
      </c>
    </row>
    <row r="24" spans="1:4" ht="15" x14ac:dyDescent="0.2">
      <c r="A24" s="13" t="s">
        <v>13</v>
      </c>
      <c r="B24" s="9">
        <f>IF(ISERROR(College!J31/College!F31),"n/a",College!J31/College!F31)</f>
        <v>8.9292929292929299E-2</v>
      </c>
      <c r="C24" s="9">
        <f>IF(ISERROR(College!K31/College!G31),"n/a",College!K31/College!G31)</f>
        <v>0.10215053763440861</v>
      </c>
      <c r="D24" s="11">
        <f>IF(ISERROR(B24-C24),"n/a",B24-C24)</f>
        <v>-1.285760834147931E-2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0.78194978511648949</v>
      </c>
      <c r="C29" s="9">
        <f>IF(ISERROR(College!G27/College!C27),"n/a",College!G27/College!C27)</f>
        <v>0.64378720952563862</v>
      </c>
      <c r="D29" s="11">
        <f>IF(ISERROR(B29-C29),"n/a",B29-C29)</f>
        <v>0.13816257559085088</v>
      </c>
    </row>
    <row r="30" spans="1:4" ht="15" x14ac:dyDescent="0.2">
      <c r="A30" s="13" t="s">
        <v>13</v>
      </c>
      <c r="B30" s="9">
        <f>IF(ISERROR(College!J27/College!F27),"n/a",College!J27/College!F27)</f>
        <v>0.17254845241538908</v>
      </c>
      <c r="C30" s="9">
        <f>IF(ISERROR(College!K27/College!G27),"n/a",College!K27/College!G27)</f>
        <v>0.17051488574667384</v>
      </c>
      <c r="D30" s="11">
        <f>IF(ISERROR(B30-C30),"n/a",B30-C30)</f>
        <v>2.0335666687152365E-3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5/5/23</v>
      </c>
      <c r="C36" s="326" t="str">
        <f>(Summary!C7)</f>
        <v>as of 5/5/22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0.70404649160568233</v>
      </c>
      <c r="C39" s="9">
        <f>IF(ISERROR(College!G36/College!C36),"n/a",College!G36/College!C36)</f>
        <v>0.75347222222222221</v>
      </c>
      <c r="D39" s="11">
        <f>IF(ISERROR(B39-C39),"n/a",B39-C39)</f>
        <v>-4.9425730616539876E-2</v>
      </c>
    </row>
    <row r="40" spans="1:4" ht="15" x14ac:dyDescent="0.2">
      <c r="A40" s="13" t="s">
        <v>13</v>
      </c>
      <c r="B40" s="9">
        <f>IF(ISERROR(College!J36/College!F36),"n/a",College!J36/College!F36)</f>
        <v>0.11372668908590645</v>
      </c>
      <c r="C40" s="9">
        <f>IF(ISERROR(College!K36/College!G36),"n/a",College!K36/College!G36)</f>
        <v>0.11087015451341826</v>
      </c>
      <c r="D40" s="11">
        <f>IF(ISERROR(B40-C40),"n/a",B40-C40)</f>
        <v>2.8565345724881896E-3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0.10416666666666667</v>
      </c>
      <c r="C51" s="9">
        <f>IF(ISERROR(College!G41/College!C41),"n/a",College!G41/College!C41)</f>
        <v>0.47058823529411764</v>
      </c>
      <c r="D51" s="11">
        <f>IF(ISERROR(B51-C51),"n/a",B51-C51)</f>
        <v>-0.36642156862745096</v>
      </c>
    </row>
    <row r="52" spans="1:4" ht="15" x14ac:dyDescent="0.2">
      <c r="A52" s="13" t="s">
        <v>13</v>
      </c>
      <c r="B52" s="9">
        <f>IF(ISERROR(College!J41/College!F41),"n/a",College!J41/College!F41)</f>
        <v>7.1428571428571425E-2</v>
      </c>
      <c r="C52" s="9">
        <f>IF(ISERROR(College!K41/College!G41),"n/a",College!K41/College!G41)</f>
        <v>0.10416666666666667</v>
      </c>
      <c r="D52" s="11">
        <f>IF(ISERROR(B52-C52),"n/a",B52-C52)</f>
        <v>-3.2738095238095247E-2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0.84119106699751856</v>
      </c>
      <c r="C57" s="9">
        <f>IF(ISERROR(College!G39/College!C39),"n/a",College!G39/College!C39)</f>
        <v>0.898876404494382</v>
      </c>
      <c r="D57" s="11">
        <f>IF(ISERROR(B57-C57),"n/a",B57-C57)</f>
        <v>-5.7685337496863442E-2</v>
      </c>
    </row>
    <row r="58" spans="1:4" ht="15" x14ac:dyDescent="0.2">
      <c r="A58" s="13" t="s">
        <v>13</v>
      </c>
      <c r="B58" s="9">
        <f>IF(ISERROR(College!J39/College!F39),"n/a",College!J39/College!F39)</f>
        <v>7.3746312684365781E-2</v>
      </c>
      <c r="C58" s="9">
        <f>IF(ISERROR(College!K39/College!G39),"n/a",College!K39/College!G39)</f>
        <v>7.2916666666666671E-2</v>
      </c>
      <c r="D58" s="11">
        <f>IF(ISERROR(B58-C58),"n/a",B58-C58)</f>
        <v>8.2964601769910939E-4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0.71005229517722257</v>
      </c>
      <c r="C63" s="9">
        <f>IF(ISERROR(College!G34/College!C34),"n/a",College!G34/College!C34)</f>
        <v>0.762292118582791</v>
      </c>
      <c r="D63" s="11">
        <f>IF(ISERROR(B63-C63),"n/a",B63-C63)</f>
        <v>-5.2239823405568431E-2</v>
      </c>
    </row>
    <row r="64" spans="1:4" ht="15" x14ac:dyDescent="0.2">
      <c r="A64" s="13" t="s">
        <v>13</v>
      </c>
      <c r="B64" s="9">
        <f>IF(ISERROR(College!J34/College!F34),"n/a",College!J34/College!F34)</f>
        <v>0.10938352427714129</v>
      </c>
      <c r="C64" s="9">
        <f>IF(ISERROR(College!K34/College!G34),"n/a",College!K34/College!G34)</f>
        <v>0.1064737965378231</v>
      </c>
      <c r="D64" s="11">
        <f>IF(ISERROR(B64-C64),"n/a",B64-C64)</f>
        <v>2.9097277393181908E-3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5/5/2023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May 5,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5/5/23</v>
      </c>
      <c r="C9" s="328" t="str">
        <f>Summary!C7</f>
        <v>as of 5/5/22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0.75545009639626282</v>
      </c>
      <c r="C11" s="9">
        <f>IF(ISERROR(College!G45/College!C45),"n/a",College!G45/College!C45)</f>
        <v>0.72524948518929189</v>
      </c>
      <c r="D11" s="11">
        <f>IF(ISERROR(B11-C11),"n/a",B11-C11)</f>
        <v>3.0200611206970929E-2</v>
      </c>
    </row>
    <row r="12" spans="1:4" ht="15" x14ac:dyDescent="0.2">
      <c r="A12" s="13" t="s">
        <v>13</v>
      </c>
      <c r="B12" s="9">
        <f>IF(ISERROR(College!J45/College!F45),"n/a",College!J45/College!F45)</f>
        <v>0.17913231252453868</v>
      </c>
      <c r="C12" s="9">
        <f>IF(ISERROR(College!K45/College!G45),"n/a",College!K45/College!G45)</f>
        <v>0.20039314185868734</v>
      </c>
      <c r="D12" s="11">
        <f>IF(ISERROR(B12-C12),"n/a",B12-C12)</f>
        <v>-2.1260829334148662E-2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0.86165413533834589</v>
      </c>
      <c r="C17" s="9">
        <f>IF(ISERROR(College!G49/College!C49),"n/a",College!G49/College!C49)</f>
        <v>0.86097946287519744</v>
      </c>
      <c r="D17" s="11">
        <f>IF(ISERROR(B17-C17),"n/a",B17-C17)</f>
        <v>6.7467246314845131E-4</v>
      </c>
    </row>
    <row r="18" spans="1:4" ht="15" x14ac:dyDescent="0.2">
      <c r="A18" s="13" t="s">
        <v>13</v>
      </c>
      <c r="B18" s="9">
        <f>IF(ISERROR(College!J49/College!F49),"n/a",College!J49/College!F49)</f>
        <v>5.7591623036649213E-2</v>
      </c>
      <c r="C18" s="9">
        <f>IF(ISERROR(College!K49/College!G49),"n/a",College!K49/College!G49)</f>
        <v>6.2385321100917435E-2</v>
      </c>
      <c r="D18" s="11">
        <f>IF(ISERROR(B18-C18),"n/a",B18-C18)</f>
        <v>-4.7936980642682217E-3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0.81668114682884452</v>
      </c>
      <c r="C23" s="9">
        <f>IF(ISERROR(College!G47/College!C47),"n/a",College!G47/College!C47)</f>
        <v>0.80285714285714282</v>
      </c>
      <c r="D23" s="11">
        <f>IF(ISERROR(B23-C23),"n/a",B23-C23)</f>
        <v>1.3824003971701693E-2</v>
      </c>
    </row>
    <row r="24" spans="1:4" ht="15" x14ac:dyDescent="0.2">
      <c r="A24" s="13" t="s">
        <v>13</v>
      </c>
      <c r="B24" s="9">
        <f>IF(ISERROR(College!J47/College!F47),"n/a",College!J47/College!F47)</f>
        <v>7.6595744680851063E-2</v>
      </c>
      <c r="C24" s="9">
        <f>IF(ISERROR(College!K47/College!G47),"n/a",College!K47/College!G47)</f>
        <v>9.6085409252669035E-2</v>
      </c>
      <c r="D24" s="11">
        <f>IF(ISERROR(B24-C24),"n/a",B24-C24)</f>
        <v>-1.9489664571817972E-2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0.76467128479937263</v>
      </c>
      <c r="C29" s="9">
        <f>IF(ISERROR(College!G43/College!C43),"n/a",College!G43/College!C43)</f>
        <v>0.7369487734991963</v>
      </c>
      <c r="D29" s="11">
        <f>IF(ISERROR(B29-C29),"n/a",B29-C29)</f>
        <v>2.7722511300176333E-2</v>
      </c>
    </row>
    <row r="30" spans="1:4" ht="15" x14ac:dyDescent="0.2">
      <c r="A30" s="13" t="s">
        <v>13</v>
      </c>
      <c r="B30" s="9">
        <f>IF(ISERROR(College!J43/College!F43),"n/a",College!J43/College!F43)</f>
        <v>0.16494316725066233</v>
      </c>
      <c r="C30" s="9">
        <f>IF(ISERROR(College!K43/College!G43),"n/a",College!K43/College!G43)</f>
        <v>0.18492176386913228</v>
      </c>
      <c r="D30" s="11">
        <f>IF(ISERROR(B30-C30),"n/a",B30-C30)</f>
        <v>-1.9978596618469957E-2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5/5/23</v>
      </c>
      <c r="C36" s="326" t="str">
        <f>(Summary!C7)</f>
        <v>as of 5/5/22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0.56329463792150358</v>
      </c>
      <c r="C39" s="9">
        <f>IF(ISERROR(College!G52/College!C52),"n/a",College!G52/College!C52)</f>
        <v>0.6203208556149733</v>
      </c>
      <c r="D39" s="11">
        <f>IF(ISERROR(B39-C39),"n/a",B39-C39)</f>
        <v>-5.7026217693469716E-2</v>
      </c>
    </row>
    <row r="40" spans="1:4" ht="15" x14ac:dyDescent="0.2">
      <c r="A40" s="13" t="s">
        <v>13</v>
      </c>
      <c r="B40" s="9">
        <f>IF(ISERROR(College!J52/College!F52),"n/a",College!J52/College!F52)</f>
        <v>0.11874386653581943</v>
      </c>
      <c r="C40" s="9">
        <f>IF(ISERROR(College!K52/College!G52),"n/a",College!K52/College!G52)</f>
        <v>0.11050156739811912</v>
      </c>
      <c r="D40" s="11">
        <f>IF(ISERROR(B40-C40),"n/a",B40-C40)</f>
        <v>8.242299137700318E-3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0.16216216216216217</v>
      </c>
      <c r="D51" s="11">
        <f>IF(ISERROR(B51-C51),"n/a",B51-C51)</f>
        <v>-0.16216216216216217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0.550561797752809</v>
      </c>
      <c r="C57" s="9">
        <f>IF(ISERROR(College!G55/College!C55),"n/a",College!G55/College!C55)</f>
        <v>0.51351351351351349</v>
      </c>
      <c r="D57" s="11">
        <f>IF(ISERROR(B57-C57),"n/a",B57-C57)</f>
        <v>3.7048284239295515E-2</v>
      </c>
    </row>
    <row r="58" spans="1:4" ht="15" x14ac:dyDescent="0.2">
      <c r="A58" s="13" t="s">
        <v>13</v>
      </c>
      <c r="B58" s="9">
        <f>IF(ISERROR(College!J55/College!F55),"n/a",College!J55/College!F55)</f>
        <v>0.12244897959183673</v>
      </c>
      <c r="C58" s="9">
        <f>IF(ISERROR(College!K55/College!G55),"n/a",College!K55/College!G55)</f>
        <v>0.10526315789473684</v>
      </c>
      <c r="D58" s="11">
        <f>IF(ISERROR(B58-C58),"n/a",B58-C58)</f>
        <v>1.7185821697099896E-2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0.55038363171355498</v>
      </c>
      <c r="C63" s="9">
        <f>IF(ISERROR(College!G50/College!C50),"n/a",College!G50/College!C50)</f>
        <v>0.60725623582766441</v>
      </c>
      <c r="D63" s="11">
        <f>IF(ISERROR(B63-C63),"n/a",B63-C63)</f>
        <v>-5.6872604114109437E-2</v>
      </c>
    </row>
    <row r="64" spans="1:4" ht="15" x14ac:dyDescent="0.2">
      <c r="A64" s="13" t="s">
        <v>13</v>
      </c>
      <c r="B64" s="9">
        <f>IF(ISERROR(College!J50/College!F50),"n/a",College!J50/College!F50)</f>
        <v>0.11802973977695168</v>
      </c>
      <c r="C64" s="9">
        <f>IF(ISERROR(College!K50/College!G50),"n/a",College!K50/College!G50)</f>
        <v>0.10978342046303212</v>
      </c>
      <c r="D64" s="11">
        <f>IF(ISERROR(B64-C64),"n/a",B64-C64)</f>
        <v>8.246319313919559E-3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5/5/2023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May 5,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5/5/23</v>
      </c>
      <c r="C9" s="328" t="str">
        <f>Summary!C7</f>
        <v>as of 5/5/22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0.73020833333333335</v>
      </c>
      <c r="C11" s="9">
        <f>IF(ISERROR(College!G61/College!C61),"n/a",College!G61/College!C61)</f>
        <v>0.66084275436793427</v>
      </c>
      <c r="D11" s="11">
        <f>IF(ISERROR(B11-C11),"n/a",B11-C11)</f>
        <v>6.9365578965399077E-2</v>
      </c>
    </row>
    <row r="12" spans="1:4" ht="15" x14ac:dyDescent="0.2">
      <c r="A12" s="13" t="s">
        <v>13</v>
      </c>
      <c r="B12" s="9">
        <f>IF(ISERROR(College!J61/College!F61),"n/a",College!J61/College!F61)</f>
        <v>0.18259629101283881</v>
      </c>
      <c r="C12" s="9">
        <f>IF(ISERROR(College!K61/College!G61),"n/a",College!K61/College!G61)</f>
        <v>0.14618973561430793</v>
      </c>
      <c r="D12" s="11">
        <f>IF(ISERROR(B12-C12),"n/a",B12-C12)</f>
        <v>3.6406555398530882E-2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0.68181818181818177</v>
      </c>
      <c r="C23" s="9">
        <f>IF(ISERROR(College!G63/College!C63),"n/a",College!G63/College!C63)</f>
        <v>0.73684210526315785</v>
      </c>
      <c r="D23" s="11">
        <f>IF(ISERROR(B23-C23),"n/a",B23-C23)</f>
        <v>-5.5023923444976086E-2</v>
      </c>
    </row>
    <row r="24" spans="1:4" ht="15" x14ac:dyDescent="0.2">
      <c r="A24" s="13" t="s">
        <v>13</v>
      </c>
      <c r="B24" s="9">
        <f>IF(ISERROR(College!J63/College!F63),"n/a",College!J63/College!F63)</f>
        <v>1.6666666666666666E-2</v>
      </c>
      <c r="C24" s="9">
        <f>IF(ISERROR(College!K63/College!G63),"n/a",College!K63/College!G63)</f>
        <v>0.10714285714285714</v>
      </c>
      <c r="D24" s="11">
        <f>IF(ISERROR(B24-C24),"n/a",B24-C24)</f>
        <v>-9.0476190476190474E-2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>
        <f>IF(ISERROR(College!O63/College!K63),"n/a",College!O63/College!K63)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0.72436500470366882</v>
      </c>
      <c r="C29" s="9">
        <f>IF(ISERROR(College!G59/College!C59),"n/a",College!G59/College!C59)</f>
        <v>0.67504655493482313</v>
      </c>
      <c r="D29" s="11">
        <f>IF(ISERROR(B29-C29),"n/a",B29-C29)</f>
        <v>4.9318449768845696E-2</v>
      </c>
    </row>
    <row r="30" spans="1:4" ht="15" x14ac:dyDescent="0.2">
      <c r="A30" s="13" t="s">
        <v>13</v>
      </c>
      <c r="B30" s="9">
        <f>IF(ISERROR(College!J59/College!F59),"n/a",College!J59/College!F59)</f>
        <v>0.16753246753246753</v>
      </c>
      <c r="C30" s="9">
        <f>IF(ISERROR(College!K59/College!G59),"n/a",College!K59/College!G59)</f>
        <v>0.13793103448275862</v>
      </c>
      <c r="D30" s="11">
        <f>IF(ISERROR(B30-C30),"n/a",B30-C30)</f>
        <v>2.9601433049708914E-2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5/5/23</v>
      </c>
      <c r="C36" s="326" t="str">
        <f>(Summary!C7)</f>
        <v>as of 5/5/22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0.9</v>
      </c>
      <c r="C39" s="9">
        <f>IF(ISERROR(College!G68/College!C68),"n/a",College!G68/College!C68)</f>
        <v>0.95424836601307195</v>
      </c>
      <c r="D39" s="11">
        <f>IF(ISERROR(B39-C39),"n/a",B39-C39)</f>
        <v>-5.4248366013071925E-2</v>
      </c>
    </row>
    <row r="40" spans="1:4" ht="15" x14ac:dyDescent="0.2">
      <c r="A40" s="13" t="s">
        <v>13</v>
      </c>
      <c r="B40" s="9">
        <f>IF(ISERROR(College!J68/College!F68),"n/a",College!J68/College!F68)</f>
        <v>0.14814814814814814</v>
      </c>
      <c r="C40" s="9">
        <f>IF(ISERROR(College!K68/College!G68),"n/a",College!K68/College!G68)</f>
        <v>0.15068493150684931</v>
      </c>
      <c r="D40" s="11">
        <f>IF(ISERROR(B40-C40),"n/a",B40-C40)</f>
        <v>-2.5367833587011668E-3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0.8</v>
      </c>
      <c r="C57" s="9">
        <f>IF(ISERROR(College!G71/College!C71),"n/a",College!G71/College!C71)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0.88770053475935828</v>
      </c>
      <c r="C63" s="9">
        <f>IF(ISERROR(College!G66/College!C66),"n/a",College!G66/College!C66)</f>
        <v>0.9050279329608939</v>
      </c>
      <c r="D63" s="11">
        <f>IF(ISERROR(B63-C63),"n/a",B63-C63)</f>
        <v>-1.7327398201535615E-2</v>
      </c>
    </row>
    <row r="64" spans="1:4" ht="15" x14ac:dyDescent="0.2">
      <c r="A64" s="13" t="s">
        <v>13</v>
      </c>
      <c r="B64" s="9">
        <f>IF(ISERROR(College!J66/College!F66),"n/a",College!J66/College!F66)</f>
        <v>0.14457831325301204</v>
      </c>
      <c r="C64" s="9">
        <f>IF(ISERROR(College!K66/College!G66),"n/a",College!K66/College!G66)</f>
        <v>0.13580246913580246</v>
      </c>
      <c r="D64" s="11">
        <f>IF(ISERROR(B64-C64),"n/a",B64-C64)</f>
        <v>8.7758441172095802E-3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5/5/2023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May 5,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5/5/23</v>
      </c>
      <c r="C9" s="326" t="str">
        <f>(Summary!C7)</f>
        <v>as of 5/5/22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0.57287705956907475</v>
      </c>
      <c r="C12" s="9">
        <f>IF(ISERROR(College!G84/College!C84),"n/a",College!G84/College!C84)</f>
        <v>0.44970414201183434</v>
      </c>
      <c r="D12" s="11">
        <f>IF(ISERROR(B12-C12),"n/a",B12-C12)</f>
        <v>0.12317291755724041</v>
      </c>
    </row>
    <row r="13" spans="1:4" ht="15" x14ac:dyDescent="0.2">
      <c r="A13" s="13" t="s">
        <v>13</v>
      </c>
      <c r="B13" s="9">
        <f>IF(ISERROR(College!J84/College!F84),"n/a",College!J84/College!F84)</f>
        <v>0.16924778761061948</v>
      </c>
      <c r="C13" s="9">
        <f>IF(ISERROR(College!K84/College!G84),"n/a",College!K84/College!G84)</f>
        <v>0.15526315789473685</v>
      </c>
      <c r="D13" s="11">
        <f>IF(ISERROR(B13-C13),"n/a",B13-C13)</f>
        <v>1.3984629715882629E-2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0.45614035087719296</v>
      </c>
      <c r="C30" s="9">
        <f>IF(ISERROR(College!G87/College!C87),"n/a",College!G87/College!C87)</f>
        <v>0.265625</v>
      </c>
      <c r="D30" s="11">
        <f>IF(ISERROR(B30-C30),"n/a",B30-C30)</f>
        <v>0.19051535087719296</v>
      </c>
    </row>
    <row r="31" spans="1:4" ht="15" x14ac:dyDescent="0.2">
      <c r="A31" s="13" t="s">
        <v>13</v>
      </c>
      <c r="B31" s="9">
        <f>IF(ISERROR(College!J87/College!F87),"n/a",College!J87/College!F87)</f>
        <v>0.11538461538461539</v>
      </c>
      <c r="C31" s="9">
        <f>IF(ISERROR(College!K87/College!G87),"n/a",College!K87/College!G87)</f>
        <v>8.8235294117647065E-2</v>
      </c>
      <c r="D31" s="11">
        <f>IF(ISERROR(B31-C31),"n/a",B31-C31)</f>
        <v>2.7149321266968326E-2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0.55755813953488376</v>
      </c>
      <c r="C36" s="9">
        <f>IF(ISERROR(College!G82/College!C82),"n/a",College!G82/College!C82)</f>
        <v>0.43322475570032576</v>
      </c>
      <c r="D36" s="11">
        <f>IF(ISERROR(B36-C36),"n/a",B36-C36)</f>
        <v>0.124333383834558</v>
      </c>
    </row>
    <row r="37" spans="1:4" ht="15" x14ac:dyDescent="0.2">
      <c r="A37" s="13" t="s">
        <v>13</v>
      </c>
      <c r="B37" s="9">
        <f>IF(ISERROR(College!J82/College!F82),"n/a",College!J82/College!F82)</f>
        <v>0.16579770594369134</v>
      </c>
      <c r="C37" s="9">
        <f>IF(ISERROR(College!K82/College!G82),"n/a",College!K82/College!G82)</f>
        <v>0.15162907268170425</v>
      </c>
      <c r="D37" s="11">
        <f>IF(ISERROR(B37-C37),"n/a",B37-C37)</f>
        <v>1.4168633261987085E-2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5/5/2023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May 5,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5/5/23</v>
      </c>
      <c r="C9" s="328" t="str">
        <f>Summary!C7</f>
        <v>as of 5/5/22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0.98076923076923073</v>
      </c>
      <c r="C11" s="9">
        <f>IF(ISERROR(College!G93/College!C93),"n/a",College!G93/College!C93)</f>
        <v>0.87867647058823528</v>
      </c>
      <c r="D11" s="11">
        <f>IF(ISERROR(B11-C11),"n/a",B11-C11)</f>
        <v>0.10209276018099545</v>
      </c>
    </row>
    <row r="12" spans="1:4" ht="15" x14ac:dyDescent="0.2">
      <c r="A12" s="13" t="s">
        <v>13</v>
      </c>
      <c r="B12" s="9">
        <f>IF(ISERROR(College!J93/College!F93),"n/a",College!J93/College!F93)</f>
        <v>0.11029411764705882</v>
      </c>
      <c r="C12" s="9">
        <f>IF(ISERROR(College!K93/College!G93),"n/a",College!K93/College!G93)</f>
        <v>0.16317991631799164</v>
      </c>
      <c r="D12" s="11">
        <f>IF(ISERROR(B12-C12),"n/a",B12-C12)</f>
        <v>-5.2885798670932821E-2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0.75</v>
      </c>
      <c r="C17" s="9">
        <f>IF(ISERROR(College!G97/College!C97),"n/a",College!G97/College!C97)</f>
        <v>1.0952380952380953</v>
      </c>
      <c r="D17" s="11">
        <f>IF(ISERROR(B17-C17),"n/a",B17-C17)</f>
        <v>-0.34523809523809534</v>
      </c>
    </row>
    <row r="18" spans="1:4" ht="15" x14ac:dyDescent="0.2">
      <c r="A18" s="13" t="s">
        <v>13</v>
      </c>
      <c r="B18" s="9">
        <f>IF(ISERROR(College!J97/College!F97),"n/a",College!J97/College!F97)</f>
        <v>4.1666666666666664E-2</v>
      </c>
      <c r="C18" s="9">
        <f>IF(ISERROR(College!K97/College!G97),"n/a",College!K97/College!G97)</f>
        <v>4.3478260869565216E-2</v>
      </c>
      <c r="D18" s="11">
        <f>IF(ISERROR(B18-C18),"n/a",B18-C18)</f>
        <v>-1.8115942028985518E-3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IF(ISERROR(College!N97/College!J97),"n/a",College!N97/College!J97)</f>
        <v>0</v>
      </c>
      <c r="C20" s="9">
        <f>IF(ISERROR(College!O97/College!K97),"n/a",College!O97/College!K97)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0.73529411764705888</v>
      </c>
      <c r="C23" s="9">
        <f>IF(ISERROR(College!G95/College!C95),"n/a",College!G95/College!C95)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IF(ISERROR(College!J95/College!F95),"n/a",College!J95/College!F95)</f>
        <v>0.08</v>
      </c>
      <c r="C24" s="9">
        <f>IF(ISERROR(College!K95/College!G95),"n/a",College!K95/College!G95)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0.94813278008298751</v>
      </c>
      <c r="C29" s="9">
        <f>IF(ISERROR(College!G91/College!C91),"n/a",College!G91/College!C91)</f>
        <v>0.88401253918495293</v>
      </c>
      <c r="D29" s="11">
        <f>IF(ISERROR(B29-C29),"n/a",B29-C29)</f>
        <v>6.4120240898034586E-2</v>
      </c>
    </row>
    <row r="30" spans="1:4" ht="15" x14ac:dyDescent="0.2">
      <c r="A30" s="13" t="s">
        <v>13</v>
      </c>
      <c r="B30" s="9">
        <f>IF(ISERROR(College!J91/College!F91),"n/a",College!J91/College!F91)</f>
        <v>0.10503282275711159</v>
      </c>
      <c r="C30" s="9">
        <f>IF(ISERROR(College!K91/College!G91),"n/a",College!K91/College!G91)</f>
        <v>0.1524822695035461</v>
      </c>
      <c r="D30" s="11">
        <f>IF(ISERROR(B30-C30),"n/a",B30-C30)</f>
        <v>-4.7449446746434504E-2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5/5/23</v>
      </c>
      <c r="C36" s="326" t="str">
        <f>(Summary!C7)</f>
        <v>as of 5/5/22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0.93406593406593408</v>
      </c>
      <c r="C39" s="9">
        <f>IF(ISERROR(College!G100/College!C100),"n/a",College!G100/College!C100)</f>
        <v>1.0229885057471264</v>
      </c>
      <c r="D39" s="11">
        <f>IF(ISERROR(B39-C39),"n/a",B39-C39)</f>
        <v>-8.8922571681192331E-2</v>
      </c>
    </row>
    <row r="40" spans="1:4" ht="15" x14ac:dyDescent="0.2">
      <c r="A40" s="13" t="s">
        <v>13</v>
      </c>
      <c r="B40" s="9">
        <f>IF(ISERROR(College!J100/College!F100),"n/a",College!J100/College!F100)</f>
        <v>0.15294117647058825</v>
      </c>
      <c r="C40" s="9">
        <f>IF(ISERROR(College!K100/College!G100),"n/a",College!K100/College!G100)</f>
        <v>0.15730337078651685</v>
      </c>
      <c r="D40" s="11">
        <f>IF(ISERROR(B40-C40),"n/a",B40-C40)</f>
        <v>-4.3621943159286025E-3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0.66666666666666663</v>
      </c>
      <c r="C57" s="9">
        <f>IF(ISERROR(College!G103/College!C103),"n/a",College!G103/College!C103)</f>
        <v>0.83333333333333337</v>
      </c>
      <c r="D57" s="11">
        <f>IF(ISERROR(B57-C57),"n/a",B57-C57)</f>
        <v>-0.16666666666666674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0.90721649484536082</v>
      </c>
      <c r="C63" s="9">
        <f>IF(ISERROR(College!G98/College!C98),"n/a",College!G98/College!C98)</f>
        <v>1.010752688172043</v>
      </c>
      <c r="D63" s="11">
        <f>IF(ISERROR(B63-C63),"n/a",B63-C63)</f>
        <v>-0.10353619332668218</v>
      </c>
    </row>
    <row r="64" spans="1:4" ht="15" x14ac:dyDescent="0.2">
      <c r="A64" s="13" t="s">
        <v>13</v>
      </c>
      <c r="B64" s="9">
        <f>IF(ISERROR(College!J98/College!F98),"n/a",College!J98/College!F98)</f>
        <v>0.14772727272727273</v>
      </c>
      <c r="C64" s="9">
        <f>IF(ISERROR(College!K98/College!G98),"n/a",College!K98/College!G98)</f>
        <v>0.14893617021276595</v>
      </c>
      <c r="D64" s="11">
        <f>IF(ISERROR(B64-C64),"n/a",B64-C64)</f>
        <v>-1.2088974854932155E-3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5/5/2023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2023-05-05T15:30:11Z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