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4" documentId="8_{D6FD50F0-FF39-45E5-8141-A8C3A4951F4F}" xr6:coauthVersionLast="47" xr6:coauthVersionMax="47" xr10:uidLastSave="{21D9E7B8-3E74-457E-AFA6-1DABE0D07C25}"/>
  <bookViews>
    <workbookView xWindow="-12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G75" i="6" s="1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P75" i="6" l="1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<sst xmlns="http://schemas.openxmlformats.org/spreadsheetml/2006/main" count="948" uniqueCount="90">
  <si>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</si>
  <si>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</si>
  <si>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</si>
  <si>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</si>
  <si>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</si>
  <si>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</si>
  <si>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</si>
  <si>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</si>
  <si>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</si>
  <si>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</si>
  <si>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</si>
  <si>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</si>
  <si>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</si>
  <si>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</si>
  <si>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</si>
  <si>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</si>
  <si>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</si>
  <si>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</si>
  <si>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</si>
  <si>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</si>
  <si>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</si>
  <si>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</si>
  <si>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</si>
  <si>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</si>
  <si>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</si>
  <si>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</si>
  <si>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</si>
  <si>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</si>
  <si>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</si>
  <si>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</si>
  <si>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</si>
  <si>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</si>
  <si>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</si>
  <si>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</si>
  <si>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</si>
  <si>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</si>
  <si>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</si>
  <si>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</si>
  <si>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</si>
  <si>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</si>
  <si>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</si>
  <si>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</si>
  <si>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</si>
  <si>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</si>
  <si>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</si>
  <si>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</si>
  <si>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</si>
  <si>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</si>
  <si>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</si>
  <si>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</si>
  <si>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</si>
  <si>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</si>
  <si>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</si>
  <si>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</si>
  <si>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</si>
  <si>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</si>
  <si>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</si>
  <si>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</si>
  <si>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</si>
  <si>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</si>
  <si>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</si>
  <si>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</si>
  <si>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</si>
  <si>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</si>
  <si>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</si>
  <si>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</si>
  <si>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</si>
  <si>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</si>
  <si>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</si>
  <si>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</si>
  <si>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</si>
  <si>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</si>
  <si>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</si>
  <si>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</si>
  <si>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</si>
  <si>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</si>
  <si>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</si>
  <si>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</si>
  <si>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</si>
  <si>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</si>
  <si>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</si>
  <si>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</si>
  <si>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as of Friday, March 10, 2023</t>
  </si>
  <si>
    <t>as of 3/10/23</t>
  </si>
  <si>
    <t>as of 3/10/22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</si>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</sst>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5" fillId="17" borderId="9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82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56463</v>
      </c>
      <c r="C9" s="71">
        <f>(C10+C14+C12)</f>
        <v>54365</v>
      </c>
      <c r="D9" s="71">
        <f>IF(ISERROR(B9-C9),"n/a",B9-C9)</f>
        <v>2098</v>
      </c>
      <c r="E9" s="142">
        <f>IF(ISERROR(D9/C9),"n/a",(D9/C9))</f>
        <v>3.8591005242343421E-2</v>
      </c>
    </row>
    <row r="10" spans="1:7" x14ac:dyDescent="0.2">
      <c r="A10" s="143" t="s">
        <v>30</v>
      </c>
      <c r="B10" s="191">
        <f>B11</f>
        <v>48013</v>
      </c>
      <c r="C10" s="191">
        <f>C11</f>
        <v>46584</v>
      </c>
      <c r="D10" s="7">
        <f t="shared" ref="D10:D16" si="0">IF(ISERROR(B10-C10),"n/a",B10-C10)</f>
        <v>1429</v>
      </c>
      <c r="E10" s="144">
        <f t="shared" ref="E10:E16" si="1">IF(ISERROR(D10/C10),"n/a",(D10/C10))</f>
        <v>3.0675768504207453E-2</v>
      </c>
    </row>
    <row r="11" spans="1:7" x14ac:dyDescent="0.2">
      <c r="A11" s="145" t="s">
        <v>31</v>
      </c>
      <c r="B11" s="260">
        <v>48013</v>
      </c>
      <c r="C11" s="260">
        <v>46584</v>
      </c>
      <c r="D11" s="261">
        <f t="shared" ref="D11" si="2">IF(ISERROR(B11-C11),"n/a",B11-C11)</f>
        <v>1429</v>
      </c>
      <c r="E11" s="262">
        <f t="shared" ref="E11" si="3">IF(ISERROR(D11/C11),"n/a",(D11/C11))</f>
        <v>3.0675768504207453E-2</v>
      </c>
    </row>
    <row r="12" spans="1:7" x14ac:dyDescent="0.2">
      <c r="A12" s="143" t="s">
        <v>29</v>
      </c>
      <c r="B12" s="7">
        <f>B13</f>
        <v>5727</v>
      </c>
      <c r="C12" s="191">
        <f>C13</f>
        <v>5321</v>
      </c>
      <c r="D12" s="7">
        <f>IF(ISERROR(B12-C12),"n/a",B12-C12)</f>
        <v>406</v>
      </c>
      <c r="E12" s="144">
        <f>IF(ISERROR(D12/C12),"n/a",(D12/C12))</f>
        <v>7.6301447096410444E-2</v>
      </c>
    </row>
    <row r="13" spans="1:7" x14ac:dyDescent="0.2">
      <c r="A13" s="145" t="s">
        <v>31</v>
      </c>
      <c r="B13" s="192">
        <v>5727</v>
      </c>
      <c r="C13" s="192">
        <v>5321</v>
      </c>
      <c r="D13" s="6">
        <f>IF(ISERROR(B13-C13),"n/a",B13-C13)</f>
        <v>406</v>
      </c>
      <c r="E13" s="146">
        <f>IF(ISERROR(D13/C13),"n/a",(D13/C13))</f>
        <v>7.6301447096410444E-2</v>
      </c>
    </row>
    <row r="14" spans="1:7" x14ac:dyDescent="0.2">
      <c r="A14" s="143" t="s">
        <v>32</v>
      </c>
      <c r="B14" s="7">
        <f>B15</f>
        <v>2723</v>
      </c>
      <c r="C14" s="7">
        <f>C15</f>
        <v>2460</v>
      </c>
      <c r="D14" s="7">
        <f t="shared" si="0"/>
        <v>263</v>
      </c>
      <c r="E14" s="144">
        <f t="shared" si="1"/>
        <v>0.10691056910569105</v>
      </c>
    </row>
    <row r="15" spans="1:7" x14ac:dyDescent="0.2">
      <c r="A15" s="145" t="s">
        <v>31</v>
      </c>
      <c r="B15" s="192">
        <v>2723</v>
      </c>
      <c r="C15" s="192">
        <v>2460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11959</v>
      </c>
      <c r="C16" s="71">
        <f>(C17+C23+C20)</f>
        <v>12490</v>
      </c>
      <c r="D16" s="71">
        <f t="shared" si="0"/>
        <v>-531</v>
      </c>
      <c r="E16" s="142">
        <f t="shared" si="1"/>
        <v>-4.2514011208967174E-2</v>
      </c>
    </row>
    <row r="17" spans="1:5" x14ac:dyDescent="0.2">
      <c r="A17" s="143" t="s">
        <v>30</v>
      </c>
      <c r="B17" s="191">
        <f>SUM(B18:B19)</f>
        <v>10898</v>
      </c>
      <c r="C17" s="191">
        <f>SUM(C18:C19)</f>
        <v>11285</v>
      </c>
      <c r="D17" s="7">
        <f t="shared" ref="D17:D23" si="4">IF(ISERROR(B17-C17),"n/a",B17-C17)</f>
        <v>-387</v>
      </c>
      <c r="E17" s="144">
        <f t="shared" ref="E17:E24" si="5">IF(ISERROR(D17/C17),"n/a",(D17/C17))</f>
        <v>-3.4293309703145772E-2</v>
      </c>
    </row>
    <row r="18" spans="1:5" x14ac:dyDescent="0.2">
      <c r="A18" s="145" t="s">
        <v>31</v>
      </c>
      <c r="B18" s="260">
        <v>10898</v>
      </c>
      <c r="C18" s="261">
        <v>11285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801</v>
      </c>
      <c r="C20" s="7">
        <f>C21+C22</f>
        <v>987</v>
      </c>
      <c r="D20" s="7">
        <f>IF(ISERROR(B20-C20),"n/a",B20-C20)</f>
        <v>-186</v>
      </c>
      <c r="E20" s="144">
        <f>IF(ISERROR(D20/C20),"n/a",(D20/C20))</f>
        <v>-0.18844984802431611</v>
      </c>
    </row>
    <row r="21" spans="1:5" x14ac:dyDescent="0.2">
      <c r="A21" s="145" t="s">
        <v>31</v>
      </c>
      <c r="B21" s="192">
        <v>801</v>
      </c>
      <c r="C21" s="192">
        <v>987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260</v>
      </c>
      <c r="C23" s="7">
        <f>C24</f>
        <v>218</v>
      </c>
      <c r="D23" s="7">
        <f t="shared" si="4"/>
        <v>42</v>
      </c>
      <c r="E23" s="144">
        <f t="shared" si="5"/>
        <v>0.19266055045871561</v>
      </c>
    </row>
    <row r="24" spans="1:5" x14ac:dyDescent="0.2">
      <c r="A24" s="145" t="s">
        <v>31</v>
      </c>
      <c r="B24" s="192">
        <v>260</v>
      </c>
      <c r="C24" s="192">
        <v>218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68422</v>
      </c>
      <c r="C25" s="71">
        <f>(C9+C16)</f>
        <v>66855</v>
      </c>
      <c r="D25" s="71">
        <f>IF(ISERROR(B25-C25),"n/a",B25-C25)</f>
        <v>1567</v>
      </c>
      <c r="E25" s="142">
        <f>IF(ISERROR(D25/C25),"n/a",(D25/C25))</f>
        <v>2.3438785431156982E-2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14278</v>
      </c>
      <c r="C28" s="71">
        <f>(C29+C33+C31)</f>
        <v>19101</v>
      </c>
      <c r="D28" s="71">
        <f t="shared" ref="D28:D44" si="6">IF(ISERROR(B28-C28),"n/a",B28-C28)</f>
        <v>-4823</v>
      </c>
      <c r="E28" s="142">
        <f t="shared" ref="E28:E44" si="7">IF(ISERROR(D28/C28),"n/a",(D28/C28))</f>
        <v>-0.25249986911680017</v>
      </c>
    </row>
    <row r="29" spans="1:5" x14ac:dyDescent="0.2">
      <c r="A29" s="143" t="s">
        <v>30</v>
      </c>
      <c r="B29" s="191">
        <f>B30</f>
        <v>12727</v>
      </c>
      <c r="C29" s="191">
        <f>C30</f>
        <v>15972</v>
      </c>
      <c r="D29" s="7">
        <f t="shared" si="6"/>
        <v>-3245</v>
      </c>
      <c r="E29" s="144">
        <f t="shared" si="7"/>
        <v>-0.20316804407713498</v>
      </c>
    </row>
    <row r="30" spans="1:5" x14ac:dyDescent="0.2">
      <c r="A30" s="145" t="s">
        <v>31</v>
      </c>
      <c r="B30" s="260">
        <v>12727</v>
      </c>
      <c r="C30" s="260">
        <v>15972</v>
      </c>
      <c r="D30" s="261">
        <f t="shared" ref="D30" si="8">IF(ISERROR(B30-C30),"n/a",B30-C30)</f>
        <v>-3245</v>
      </c>
      <c r="E30" s="262">
        <f t="shared" ref="E30" si="9">IF(ISERROR(D30/C30),"n/a",(D30/C30))</f>
        <v>-0.20316804407713498</v>
      </c>
    </row>
    <row r="31" spans="1:5" x14ac:dyDescent="0.2">
      <c r="A31" s="143" t="s">
        <v>29</v>
      </c>
      <c r="B31" s="7">
        <f>B32</f>
        <v>1097</v>
      </c>
      <c r="C31" s="7">
        <f>C32</f>
        <v>2273</v>
      </c>
      <c r="D31" s="7">
        <f>IF(ISERROR(B31-C31),"n/a",B31-C31)</f>
        <v>-1176</v>
      </c>
      <c r="E31" s="144">
        <f>IF(ISERROR(D31/C31),"n/a",(D31/C31))</f>
        <v>-0.51737791465024197</v>
      </c>
    </row>
    <row r="32" spans="1:5" x14ac:dyDescent="0.2">
      <c r="A32" s="145" t="s">
        <v>31</v>
      </c>
      <c r="B32" s="192">
        <v>1097</v>
      </c>
      <c r="C32" s="192">
        <v>2273</v>
      </c>
      <c r="D32" s="6">
        <f>IF(ISERROR(B32-C32),"n/a",B32-C32)</f>
        <v>-1176</v>
      </c>
      <c r="E32" s="146">
        <f>IF(ISERROR(D32/C32),"n/a",(D32/C32))</f>
        <v>-0.51737791465024197</v>
      </c>
    </row>
    <row r="33" spans="1:5" x14ac:dyDescent="0.2">
      <c r="A33" s="143" t="s">
        <v>32</v>
      </c>
      <c r="B33" s="7">
        <f>B34</f>
        <v>454</v>
      </c>
      <c r="C33" s="7">
        <f>C34</f>
        <v>856</v>
      </c>
      <c r="D33" s="7">
        <f t="shared" si="6"/>
        <v>-402</v>
      </c>
      <c r="E33" s="144">
        <f t="shared" si="7"/>
        <v>-0.46962616822429909</v>
      </c>
    </row>
    <row r="34" spans="1:5" x14ac:dyDescent="0.2">
      <c r="A34" s="145" t="s">
        <v>31</v>
      </c>
      <c r="B34" s="192">
        <v>454</v>
      </c>
      <c r="C34" s="192">
        <v>856</v>
      </c>
      <c r="D34" s="6">
        <f t="shared" si="6"/>
        <v>-402</v>
      </c>
      <c r="E34" s="146">
        <f t="shared" si="7"/>
        <v>-0.46962616822429909</v>
      </c>
    </row>
    <row r="35" spans="1:5" x14ac:dyDescent="0.2">
      <c r="A35" s="141" t="s">
        <v>7</v>
      </c>
      <c r="B35" s="71">
        <f>(B36+B42+B39)</f>
        <v>5857</v>
      </c>
      <c r="C35" s="71">
        <f>(C36+C42+C39)</f>
        <v>6257</v>
      </c>
      <c r="D35" s="71">
        <f t="shared" si="6"/>
        <v>-400</v>
      </c>
      <c r="E35" s="142">
        <f t="shared" si="7"/>
        <v>-6.3928400191785195E-2</v>
      </c>
    </row>
    <row r="36" spans="1:5" x14ac:dyDescent="0.2">
      <c r="A36" s="143" t="s">
        <v>30</v>
      </c>
      <c r="B36" s="191">
        <f>SUM(B37:B38)</f>
        <v>5381</v>
      </c>
      <c r="C36" s="191">
        <f>SUM(C37:C38)</f>
        <v>5514</v>
      </c>
      <c r="D36" s="7">
        <f t="shared" si="6"/>
        <v>-133</v>
      </c>
      <c r="E36" s="144">
        <f t="shared" si="7"/>
        <v>-2.4120420747188974E-2</v>
      </c>
    </row>
    <row r="37" spans="1:5" x14ac:dyDescent="0.2">
      <c r="A37" s="145" t="s">
        <v>31</v>
      </c>
      <c r="B37" s="260">
        <v>5381</v>
      </c>
      <c r="C37" s="261">
        <v>5514</v>
      </c>
      <c r="D37" s="261">
        <f t="shared" si="6"/>
        <v>-133</v>
      </c>
      <c r="E37" s="262">
        <f t="shared" si="7"/>
        <v>-2.4120420747188974E-2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358</v>
      </c>
      <c r="C39" s="7">
        <f>C40+C41</f>
        <v>591</v>
      </c>
      <c r="D39" s="7">
        <f>IF(ISERROR(B39-C39),"n/a",B39-C39)</f>
        <v>-233</v>
      </c>
      <c r="E39" s="144">
        <f>IF(ISERROR(D39/C39),"n/a",(D39/C39))</f>
        <v>-0.39424703891708968</v>
      </c>
    </row>
    <row r="40" spans="1:5" x14ac:dyDescent="0.2">
      <c r="A40" s="145" t="s">
        <v>31</v>
      </c>
      <c r="B40" s="192">
        <v>358</v>
      </c>
      <c r="C40" s="192">
        <v>591</v>
      </c>
      <c r="D40" s="6">
        <f>IF(ISERROR(B40-C40),"n/a",B40-C40)</f>
        <v>-233</v>
      </c>
      <c r="E40" s="146">
        <f>IF(ISERROR(D40/C40),"n/a",(D40/C40))</f>
        <v>-0.39424703891708968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118</v>
      </c>
      <c r="C42" s="7">
        <f>SUM(C43:C43)</f>
        <v>152</v>
      </c>
      <c r="D42" s="7">
        <f t="shared" si="6"/>
        <v>-34</v>
      </c>
      <c r="E42" s="144">
        <f t="shared" si="7"/>
        <v>-0.22368421052631579</v>
      </c>
    </row>
    <row r="43" spans="1:5" x14ac:dyDescent="0.2">
      <c r="A43" s="145" t="s">
        <v>31</v>
      </c>
      <c r="B43" s="192">
        <v>118</v>
      </c>
      <c r="C43" s="192">
        <v>152</v>
      </c>
      <c r="D43" s="6">
        <f t="shared" si="6"/>
        <v>-34</v>
      </c>
      <c r="E43" s="146">
        <f t="shared" si="7"/>
        <v>-0.22368421052631579</v>
      </c>
    </row>
    <row r="44" spans="1:5" x14ac:dyDescent="0.2">
      <c r="A44" s="147" t="s">
        <v>5</v>
      </c>
      <c r="B44" s="71">
        <f>(B28+B35)</f>
        <v>20135</v>
      </c>
      <c r="C44" s="71">
        <f>(C28+C35)</f>
        <v>25358</v>
      </c>
      <c r="D44" s="71">
        <f t="shared" si="6"/>
        <v>-5223</v>
      </c>
      <c r="E44" s="142">
        <f t="shared" si="7"/>
        <v>-0.20597050240555248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36955</v>
      </c>
      <c r="C47" s="71">
        <f>(C48+C52+C50)</f>
        <v>30628</v>
      </c>
      <c r="D47" s="71">
        <f t="shared" ref="D47:D53" si="10">IF(ISERROR(B47-C47),"n/a",B47-C47)</f>
        <v>6327</v>
      </c>
      <c r="E47" s="142">
        <f t="shared" ref="E47:E53" si="11">IF(ISERROR(D47/C47),"n/a",(D47/C47))</f>
        <v>0.206575682382134</v>
      </c>
    </row>
    <row r="48" spans="1:5" x14ac:dyDescent="0.2">
      <c r="A48" s="143" t="s">
        <v>30</v>
      </c>
      <c r="B48" s="191">
        <f>B49</f>
        <v>31572</v>
      </c>
      <c r="C48" s="191">
        <f>C49</f>
        <v>27397</v>
      </c>
      <c r="D48" s="7">
        <f t="shared" si="10"/>
        <v>4175</v>
      </c>
      <c r="E48" s="144">
        <f t="shared" si="11"/>
        <v>0.15238894769500311</v>
      </c>
    </row>
    <row r="49" spans="1:5" x14ac:dyDescent="0.2">
      <c r="A49" s="145" t="s">
        <v>31</v>
      </c>
      <c r="B49" s="260">
        <v>31572</v>
      </c>
      <c r="C49" s="260">
        <v>27397</v>
      </c>
      <c r="D49" s="261">
        <f t="shared" ref="D49" si="12">IF(ISERROR(B49-C49),"n/a",B49-C49)</f>
        <v>4175</v>
      </c>
      <c r="E49" s="262">
        <f t="shared" ref="E49" si="13">IF(ISERROR(D49/C49),"n/a",(D49/C49))</f>
        <v>0.15238894769500311</v>
      </c>
    </row>
    <row r="50" spans="1:5" x14ac:dyDescent="0.2">
      <c r="A50" s="143" t="s">
        <v>29</v>
      </c>
      <c r="B50" s="7">
        <f>B51</f>
        <v>3495</v>
      </c>
      <c r="C50" s="7">
        <f>C51</f>
        <v>1976</v>
      </c>
      <c r="D50" s="7">
        <f>IF(ISERROR(B50-C50),"n/a",B50-C50)</f>
        <v>1519</v>
      </c>
      <c r="E50" s="144">
        <f>IF(ISERROR(D50/C50),"n/a",(D50/C50))</f>
        <v>0.76872469635627527</v>
      </c>
    </row>
    <row r="51" spans="1:5" x14ac:dyDescent="0.2">
      <c r="A51" s="145" t="s">
        <v>31</v>
      </c>
      <c r="B51" s="192">
        <v>3495</v>
      </c>
      <c r="C51" s="192">
        <v>1976</v>
      </c>
      <c r="D51" s="6">
        <f>IF(ISERROR(B51-C51),"n/a",B51-C51)</f>
        <v>1519</v>
      </c>
      <c r="E51" s="146">
        <f>IF(ISERROR(D51/C51),"n/a",(D51/C51))</f>
        <v>0.76872469635627527</v>
      </c>
    </row>
    <row r="52" spans="1:5" x14ac:dyDescent="0.2">
      <c r="A52" s="143" t="s">
        <v>32</v>
      </c>
      <c r="B52" s="7">
        <f>B53</f>
        <v>1888</v>
      </c>
      <c r="C52" s="7">
        <f>C53</f>
        <v>1255</v>
      </c>
      <c r="D52" s="7">
        <f t="shared" si="10"/>
        <v>633</v>
      </c>
      <c r="E52" s="144">
        <f t="shared" si="11"/>
        <v>0.50438247011952186</v>
      </c>
    </row>
    <row r="53" spans="1:5" x14ac:dyDescent="0.2">
      <c r="A53" s="145" t="s">
        <v>31</v>
      </c>
      <c r="B53" s="192">
        <v>1888</v>
      </c>
      <c r="C53" s="192">
        <v>1255</v>
      </c>
      <c r="D53" s="6">
        <f t="shared" si="10"/>
        <v>633</v>
      </c>
      <c r="E53" s="146">
        <f t="shared" si="11"/>
        <v>0.50438247011952186</v>
      </c>
    </row>
    <row r="54" spans="1:5" x14ac:dyDescent="0.2">
      <c r="A54" s="141" t="s">
        <v>7</v>
      </c>
      <c r="B54" s="71">
        <f>(B55+B61+B58)</f>
        <v>3962</v>
      </c>
      <c r="C54" s="71">
        <f>(C55+C61+C58)</f>
        <v>4256</v>
      </c>
      <c r="D54" s="71">
        <f t="shared" ref="D54:D63" si="14">IF(ISERROR(B54-C54),"n/a",B54-C54)</f>
        <v>-294</v>
      </c>
      <c r="E54" s="142">
        <f t="shared" ref="E54:E63" si="15">IF(ISERROR(D54/C54),"n/a",(D54/C54))</f>
        <v>-6.9078947368421059E-2</v>
      </c>
    </row>
    <row r="55" spans="1:5" x14ac:dyDescent="0.2">
      <c r="A55" s="143" t="s">
        <v>30</v>
      </c>
      <c r="B55" s="191">
        <f>SUM(B56:B57)</f>
        <v>3639</v>
      </c>
      <c r="C55" s="191">
        <f>SUM(C56:C57)</f>
        <v>3966</v>
      </c>
      <c r="D55" s="7">
        <f t="shared" si="14"/>
        <v>-327</v>
      </c>
      <c r="E55" s="144">
        <f t="shared" si="15"/>
        <v>-8.2450832072617247E-2</v>
      </c>
    </row>
    <row r="56" spans="1:5" x14ac:dyDescent="0.2">
      <c r="A56" s="145" t="s">
        <v>31</v>
      </c>
      <c r="B56" s="260">
        <v>3639</v>
      </c>
      <c r="C56" s="260">
        <v>3966</v>
      </c>
      <c r="D56" s="261">
        <f t="shared" si="14"/>
        <v>-327</v>
      </c>
      <c r="E56" s="262">
        <f t="shared" si="15"/>
        <v>-8.2450832072617247E-2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291</v>
      </c>
      <c r="C58" s="7">
        <f>C59+C60</f>
        <v>270</v>
      </c>
      <c r="D58" s="7">
        <f>IF(ISERROR(B58-C58),"n/a",B58-C58)</f>
        <v>21</v>
      </c>
      <c r="E58" s="144">
        <f>IF(ISERROR(D58/C58),"n/a",(D58/C58))</f>
        <v>7.7777777777777779E-2</v>
      </c>
    </row>
    <row r="59" spans="1:5" s="2" customFormat="1" x14ac:dyDescent="0.2">
      <c r="A59" s="145" t="s">
        <v>31</v>
      </c>
      <c r="B59" s="192">
        <v>291</v>
      </c>
      <c r="C59" s="192">
        <v>270</v>
      </c>
      <c r="D59" s="6">
        <f>IF(ISERROR(B59-C59),"n/a",B59-C59)</f>
        <v>21</v>
      </c>
      <c r="E59" s="146">
        <f>IF(ISERROR(D59/C59),"n/a",(D59/C59))</f>
        <v>7.7777777777777779E-2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32</v>
      </c>
      <c r="C61" s="7">
        <f>C62</f>
        <v>20</v>
      </c>
      <c r="D61" s="7">
        <f t="shared" si="14"/>
        <v>12</v>
      </c>
      <c r="E61" s="144">
        <f t="shared" si="15"/>
        <v>0.6</v>
      </c>
    </row>
    <row r="62" spans="1:5" s="2" customFormat="1" x14ac:dyDescent="0.2">
      <c r="A62" s="145" t="s">
        <v>31</v>
      </c>
      <c r="B62" s="192">
        <v>32</v>
      </c>
      <c r="C62" s="192">
        <v>20</v>
      </c>
      <c r="D62" s="6">
        <f t="shared" si="14"/>
        <v>12</v>
      </c>
      <c r="E62" s="146">
        <f t="shared" si="15"/>
        <v>0.6</v>
      </c>
    </row>
    <row r="63" spans="1:5" ht="15.75" customHeight="1" x14ac:dyDescent="0.2">
      <c r="A63" s="147" t="s">
        <v>5</v>
      </c>
      <c r="B63" s="71">
        <f>(B47+B54)</f>
        <v>40917</v>
      </c>
      <c r="C63" s="71">
        <f>(C47+C54)</f>
        <v>34884</v>
      </c>
      <c r="D63" s="71">
        <f t="shared" si="14"/>
        <v>6033</v>
      </c>
      <c r="E63" s="142">
        <f t="shared" si="15"/>
        <v>0.17294461644306847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65</v>
      </c>
      <c r="C66" s="71">
        <f>(C67+C71+C69)</f>
        <v>39</v>
      </c>
      <c r="D66" s="71">
        <f t="shared" ref="D66:D82" si="16">IF(ISERROR(B66-C66),"n/a",B66-C66)</f>
        <v>26</v>
      </c>
      <c r="E66" s="142">
        <f t="shared" ref="E66:E82" si="17">IF(ISERROR(D66/C66),"n/a",(D66/C66))</f>
        <v>0.66666666666666663</v>
      </c>
    </row>
    <row r="67" spans="1:5" ht="14.25" customHeight="1" x14ac:dyDescent="0.2">
      <c r="A67" s="143" t="s">
        <v>30</v>
      </c>
      <c r="B67" s="191">
        <f>B68</f>
        <v>62</v>
      </c>
      <c r="C67" s="191">
        <f>C68</f>
        <v>36</v>
      </c>
      <c r="D67" s="7">
        <f t="shared" si="16"/>
        <v>26</v>
      </c>
      <c r="E67" s="144">
        <f t="shared" si="17"/>
        <v>0.72222222222222221</v>
      </c>
    </row>
    <row r="68" spans="1:5" ht="14.25" customHeight="1" x14ac:dyDescent="0.2">
      <c r="A68" s="145" t="s">
        <v>31</v>
      </c>
      <c r="B68" s="260">
        <v>62</v>
      </c>
      <c r="C68" s="260">
        <v>36</v>
      </c>
      <c r="D68" s="261">
        <f t="shared" ref="D68" si="18">IF(ISERROR(B68-C68),"n/a",B68-C68)</f>
        <v>26</v>
      </c>
      <c r="E68" s="262">
        <f t="shared" ref="E68" si="19">IF(ISERROR(D68/C68),"n/a",(D68/C68))</f>
        <v>0.72222222222222221</v>
      </c>
    </row>
    <row r="69" spans="1:5" ht="14.25" customHeight="1" x14ac:dyDescent="0.2">
      <c r="A69" s="143" t="s">
        <v>29</v>
      </c>
      <c r="B69" s="7">
        <f>B70</f>
        <v>1</v>
      </c>
      <c r="C69" s="7">
        <f>C70</f>
        <v>2</v>
      </c>
      <c r="D69" s="7">
        <f>IF(ISERROR(B69-C69),"n/a",B69-C69)</f>
        <v>-1</v>
      </c>
      <c r="E69" s="144">
        <f>IF(ISERROR(D69/C69),"n/a",(D69/C69))</f>
        <v>-0.5</v>
      </c>
    </row>
    <row r="70" spans="1:5" ht="14.25" customHeight="1" x14ac:dyDescent="0.2">
      <c r="A70" s="145" t="s">
        <v>31</v>
      </c>
      <c r="B70" s="192">
        <v>1</v>
      </c>
      <c r="C70" s="192">
        <v>2</v>
      </c>
      <c r="D70" s="6">
        <f>IF(ISERROR(B70-C70),"n/a",B70-C70)</f>
        <v>-1</v>
      </c>
      <c r="E70" s="146">
        <f>IF(ISERROR(D70/C70),"n/a",(D70/C70))</f>
        <v>-0.5</v>
      </c>
    </row>
    <row r="71" spans="1:5" ht="14.25" customHeight="1" x14ac:dyDescent="0.2">
      <c r="A71" s="143" t="s">
        <v>32</v>
      </c>
      <c r="B71" s="7">
        <f>B72</f>
        <v>2</v>
      </c>
      <c r="C71" s="7">
        <f>C72</f>
        <v>1</v>
      </c>
      <c r="D71" s="7">
        <f t="shared" si="16"/>
        <v>1</v>
      </c>
      <c r="E71" s="144">
        <f t="shared" si="17"/>
        <v>1</v>
      </c>
    </row>
    <row r="72" spans="1:5" ht="14.25" customHeight="1" x14ac:dyDescent="0.2">
      <c r="A72" s="145" t="s">
        <v>31</v>
      </c>
      <c r="B72" s="192">
        <v>2</v>
      </c>
      <c r="C72" s="192">
        <v>1</v>
      </c>
      <c r="D72" s="6">
        <f t="shared" si="16"/>
        <v>1</v>
      </c>
      <c r="E72" s="146">
        <f t="shared" si="17"/>
        <v>1</v>
      </c>
    </row>
    <row r="73" spans="1:5" ht="14.25" customHeight="1" x14ac:dyDescent="0.2">
      <c r="A73" s="141" t="s">
        <v>7</v>
      </c>
      <c r="B73" s="71">
        <f>(B74+B80+B77)</f>
        <v>123</v>
      </c>
      <c r="C73" s="71">
        <f>(C74+C80+C77)</f>
        <v>78</v>
      </c>
      <c r="D73" s="71">
        <f t="shared" si="16"/>
        <v>45</v>
      </c>
      <c r="E73" s="142">
        <f t="shared" si="17"/>
        <v>0.57692307692307687</v>
      </c>
    </row>
    <row r="74" spans="1:5" x14ac:dyDescent="0.2">
      <c r="A74" s="143" t="s">
        <v>30</v>
      </c>
      <c r="B74" s="191">
        <f>SUM(B75:B76)</f>
        <v>123</v>
      </c>
      <c r="C74" s="191">
        <f>SUM(C75:C76)</f>
        <v>76</v>
      </c>
      <c r="D74" s="7">
        <f t="shared" si="16"/>
        <v>47</v>
      </c>
      <c r="E74" s="144">
        <f t="shared" si="17"/>
        <v>0.61842105263157898</v>
      </c>
    </row>
    <row r="75" spans="1:5" x14ac:dyDescent="0.2">
      <c r="A75" s="145" t="s">
        <v>31</v>
      </c>
      <c r="B75" s="260">
        <v>123</v>
      </c>
      <c r="C75" s="260">
        <v>76</v>
      </c>
      <c r="D75" s="261">
        <f t="shared" si="16"/>
        <v>47</v>
      </c>
      <c r="E75" s="262">
        <f t="shared" si="17"/>
        <v>0.61842105263157898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0</v>
      </c>
      <c r="C77" s="7">
        <f>C78+C79</f>
        <v>1</v>
      </c>
      <c r="D77" s="7">
        <f>IF(ISERROR(B77-C77),"n/a",B77-C77)</f>
        <v>-1</v>
      </c>
      <c r="E77" s="144">
        <f>IF(ISERROR(D77/C77),"n/a",(D77/C77))</f>
        <v>-1</v>
      </c>
    </row>
    <row r="78" spans="1:5" ht="12" customHeight="1" x14ac:dyDescent="0.2">
      <c r="A78" s="145" t="s">
        <v>31</v>
      </c>
      <c r="B78" s="192">
        <v>0</v>
      </c>
      <c r="C78" s="192">
        <v>1</v>
      </c>
      <c r="D78" s="6">
        <f>IF(ISERROR(B78-C78),"n/a",B78-C78)</f>
        <v>-1</v>
      </c>
      <c r="E78" s="146">
        <f>IF(ISERROR(D78/C78),"n/a",(D78/C78))</f>
        <v>-1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0</v>
      </c>
      <c r="C80" s="7">
        <f>C81</f>
        <v>1</v>
      </c>
      <c r="D80" s="7">
        <f t="shared" si="16"/>
        <v>-1</v>
      </c>
      <c r="E80" s="144">
        <f t="shared" si="17"/>
        <v>-1</v>
      </c>
    </row>
    <row r="81" spans="1:5" ht="12" customHeight="1" x14ac:dyDescent="0.2">
      <c r="A81" s="145" t="s">
        <v>31</v>
      </c>
      <c r="B81" s="192">
        <v>0</v>
      </c>
      <c r="C81" s="192">
        <v>1</v>
      </c>
      <c r="D81" s="6">
        <f t="shared" si="16"/>
        <v>-1</v>
      </c>
      <c r="E81" s="146">
        <f t="shared" si="17"/>
        <v>-1</v>
      </c>
    </row>
    <row r="82" spans="1:5" ht="15.75" customHeight="1" x14ac:dyDescent="0.2">
      <c r="A82" s="147" t="s">
        <v>5</v>
      </c>
      <c r="B82" s="71">
        <f>(B66+B73)</f>
        <v>188</v>
      </c>
      <c r="C82" s="71">
        <f>(C66+C73)</f>
        <v>117</v>
      </c>
      <c r="D82" s="71">
        <f t="shared" si="16"/>
        <v>71</v>
      </c>
      <c r="E82" s="142">
        <f t="shared" si="17"/>
        <v>0.60683760683760679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65</v>
      </c>
      <c r="C85" s="71">
        <f>(C86+C90+C88)</f>
        <v>39</v>
      </c>
      <c r="D85" s="71">
        <f t="shared" ref="D85:D101" si="20">IF(ISERROR(B85-C85),"n/a",B85-C85)</f>
        <v>26</v>
      </c>
      <c r="E85" s="142">
        <f t="shared" ref="E85:E101" si="21">IF(ISERROR(D85/C85),"n/a",(D85/C85))</f>
        <v>0.66666666666666663</v>
      </c>
    </row>
    <row r="86" spans="1:5" ht="14.25" customHeight="1" x14ac:dyDescent="0.2">
      <c r="A86" s="143" t="s">
        <v>30</v>
      </c>
      <c r="B86" s="191">
        <f>B87</f>
        <v>62</v>
      </c>
      <c r="C86" s="191">
        <f>C87</f>
        <v>36</v>
      </c>
      <c r="D86" s="7">
        <f t="shared" si="20"/>
        <v>26</v>
      </c>
      <c r="E86" s="144">
        <f t="shared" si="21"/>
        <v>0.72222222222222221</v>
      </c>
    </row>
    <row r="87" spans="1:5" ht="14.25" customHeight="1" x14ac:dyDescent="0.2">
      <c r="A87" s="145" t="s">
        <v>31</v>
      </c>
      <c r="B87" s="260">
        <v>62</v>
      </c>
      <c r="C87" s="260">
        <v>36</v>
      </c>
      <c r="D87" s="261">
        <f t="shared" ref="D87" si="22">IF(ISERROR(B87-C87),"n/a",B87-C87)</f>
        <v>26</v>
      </c>
      <c r="E87" s="262">
        <f t="shared" ref="E87" si="23">IF(ISERROR(D87/C87),"n/a",(D87/C87))</f>
        <v>0.72222222222222221</v>
      </c>
    </row>
    <row r="88" spans="1:5" ht="14.25" customHeight="1" x14ac:dyDescent="0.2">
      <c r="A88" s="143" t="s">
        <v>29</v>
      </c>
      <c r="B88" s="7">
        <f>B89</f>
        <v>1</v>
      </c>
      <c r="C88" s="7">
        <f>C89</f>
        <v>2</v>
      </c>
      <c r="D88" s="7">
        <f>IF(ISERROR(B88-C88),"n/a",B88-C88)</f>
        <v>-1</v>
      </c>
      <c r="E88" s="144">
        <f>IF(ISERROR(D88/C88),"n/a",(D88/C88))</f>
        <v>-0.5</v>
      </c>
    </row>
    <row r="89" spans="1:5" ht="14.25" customHeight="1" x14ac:dyDescent="0.2">
      <c r="A89" s="145" t="s">
        <v>31</v>
      </c>
      <c r="B89" s="192">
        <v>1</v>
      </c>
      <c r="C89" s="192">
        <v>2</v>
      </c>
      <c r="D89" s="6">
        <f>IF(ISERROR(B89-C89),"n/a",B89-C89)</f>
        <v>-1</v>
      </c>
      <c r="E89" s="146">
        <f>IF(ISERROR(D89/C89),"n/a",(D89/C89))</f>
        <v>-0.5</v>
      </c>
    </row>
    <row r="90" spans="1:5" ht="14.25" customHeight="1" x14ac:dyDescent="0.2">
      <c r="A90" s="143" t="s">
        <v>32</v>
      </c>
      <c r="B90" s="7">
        <f>B91</f>
        <v>2</v>
      </c>
      <c r="C90" s="7">
        <f>C91</f>
        <v>1</v>
      </c>
      <c r="D90" s="7">
        <f t="shared" si="20"/>
        <v>1</v>
      </c>
      <c r="E90" s="144">
        <f t="shared" si="21"/>
        <v>1</v>
      </c>
    </row>
    <row r="91" spans="1:5" ht="14.25" customHeight="1" x14ac:dyDescent="0.2">
      <c r="A91" s="145" t="s">
        <v>31</v>
      </c>
      <c r="B91" s="192">
        <v>2</v>
      </c>
      <c r="C91" s="192">
        <v>1</v>
      </c>
      <c r="D91" s="6">
        <f t="shared" si="20"/>
        <v>1</v>
      </c>
      <c r="E91" s="146">
        <f t="shared" si="21"/>
        <v>1</v>
      </c>
    </row>
    <row r="92" spans="1:5" ht="14.25" customHeight="1" x14ac:dyDescent="0.2">
      <c r="A92" s="141" t="s">
        <v>7</v>
      </c>
      <c r="B92" s="71">
        <f>(B93+B99+B96)</f>
        <v>123</v>
      </c>
      <c r="C92" s="71">
        <f>(C93+C99+C96)</f>
        <v>78</v>
      </c>
      <c r="D92" s="71">
        <f t="shared" si="20"/>
        <v>45</v>
      </c>
      <c r="E92" s="142">
        <f t="shared" si="21"/>
        <v>0.57692307692307687</v>
      </c>
    </row>
    <row r="93" spans="1:5" x14ac:dyDescent="0.2">
      <c r="A93" s="143" t="s">
        <v>30</v>
      </c>
      <c r="B93" s="7">
        <f>SUM(B94:B95)</f>
        <v>123</v>
      </c>
      <c r="C93" s="7">
        <f>SUM(C94:C95)</f>
        <v>76</v>
      </c>
      <c r="D93" s="7">
        <f t="shared" si="20"/>
        <v>47</v>
      </c>
      <c r="E93" s="144">
        <f t="shared" si="21"/>
        <v>0.61842105263157898</v>
      </c>
    </row>
    <row r="94" spans="1:5" x14ac:dyDescent="0.2">
      <c r="A94" s="145" t="s">
        <v>31</v>
      </c>
      <c r="B94" s="261">
        <v>123</v>
      </c>
      <c r="C94" s="260">
        <v>76</v>
      </c>
      <c r="D94" s="261">
        <f t="shared" si="20"/>
        <v>47</v>
      </c>
      <c r="E94" s="262">
        <f t="shared" si="21"/>
        <v>0.61842105263157898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0</v>
      </c>
      <c r="C96" s="7">
        <f>C97+C98</f>
        <v>1</v>
      </c>
      <c r="D96" s="7">
        <f>IF(ISERROR(B96-C96),"n/a",B96-C96)</f>
        <v>-1</v>
      </c>
      <c r="E96" s="144">
        <f>IF(ISERROR(D96/C96),"n/a",(D96/C96))</f>
        <v>-1</v>
      </c>
    </row>
    <row r="97" spans="1:5" x14ac:dyDescent="0.2">
      <c r="A97" s="145" t="s">
        <v>31</v>
      </c>
      <c r="B97" s="192">
        <v>0</v>
      </c>
      <c r="C97" s="192">
        <v>1</v>
      </c>
      <c r="D97" s="6">
        <f>IF(ISERROR(B97-C97),"n/a",B97-C97)</f>
        <v>-1</v>
      </c>
      <c r="E97" s="146">
        <f>IF(ISERROR(D97/C97),"n/a",(D97/C97))</f>
        <v>-1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0</v>
      </c>
      <c r="C99" s="7">
        <f>C100</f>
        <v>1</v>
      </c>
      <c r="D99" s="7">
        <f t="shared" si="20"/>
        <v>-1</v>
      </c>
      <c r="E99" s="144">
        <f t="shared" si="21"/>
        <v>-1</v>
      </c>
    </row>
    <row r="100" spans="1:5" x14ac:dyDescent="0.2">
      <c r="A100" s="145" t="s">
        <v>31</v>
      </c>
      <c r="B100" s="192">
        <v>0</v>
      </c>
      <c r="C100" s="192">
        <v>1</v>
      </c>
      <c r="D100" s="6">
        <f t="shared" si="20"/>
        <v>-1</v>
      </c>
      <c r="E100" s="146">
        <f t="shared" si="21"/>
        <v>-1</v>
      </c>
    </row>
    <row r="101" spans="1:5" x14ac:dyDescent="0.2">
      <c r="A101" s="315" t="s">
        <v>5</v>
      </c>
      <c r="B101" s="316">
        <f>(B85+B92)</f>
        <v>188</v>
      </c>
      <c r="C101" s="316">
        <f>(C85+C92)</f>
        <v>117</v>
      </c>
      <c r="D101" s="316">
        <f t="shared" si="20"/>
        <v>71</v>
      </c>
      <c r="E101" s="317">
        <f t="shared" si="21"/>
        <v>0.60683760683760679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85</v>
      </c>
    </row>
    <row r="152" spans="1:5" x14ac:dyDescent="0.2">
      <c r="A152" s="72" t="s">
        <v>86</v>
      </c>
    </row>
    <row r="153" spans="1:5" x14ac:dyDescent="0.2">
      <c r="A153" s="72" t="s">
        <v>87</v>
      </c>
    </row>
    <row r="154" spans="1:5" x14ac:dyDescent="0.2">
      <c r="A154" s="72" t="s">
        <v>88</v>
      </c>
    </row>
    <row r="155" spans="1:5" x14ac:dyDescent="0.2">
      <c r="A155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1/27/2023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March 10,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4" t="s">
        <v>60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6"/>
    </row>
    <row r="7" spans="1:16" x14ac:dyDescent="0.25">
      <c r="A7" s="417" t="s">
        <v>77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</row>
    <row r="8" spans="1:16" ht="15" customHeight="1" x14ac:dyDescent="0.25">
      <c r="B8" s="420" t="s">
        <v>39</v>
      </c>
      <c r="C8" s="420"/>
      <c r="D8" s="420" t="s">
        <v>40</v>
      </c>
      <c r="E8" s="420"/>
      <c r="F8" s="420" t="s">
        <v>43</v>
      </c>
      <c r="G8" s="420"/>
      <c r="H8" s="420" t="s">
        <v>41</v>
      </c>
      <c r="I8" s="420"/>
      <c r="J8" s="420" t="s">
        <v>37</v>
      </c>
      <c r="K8" s="420"/>
      <c r="L8" s="420" t="s">
        <v>38</v>
      </c>
      <c r="M8" s="420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1858</v>
      </c>
      <c r="C10" s="318">
        <f t="shared" ref="C10:M10" si="0">SUM(C43,C74,C105,C136,C167,C198)</f>
        <v>1889</v>
      </c>
      <c r="D10" s="318">
        <f t="shared" si="0"/>
        <v>929</v>
      </c>
      <c r="E10" s="318">
        <f t="shared" si="0"/>
        <v>729</v>
      </c>
      <c r="F10" s="318">
        <f t="shared" si="0"/>
        <v>4</v>
      </c>
      <c r="G10" s="318">
        <f t="shared" si="0"/>
        <v>5</v>
      </c>
      <c r="H10" s="318">
        <f t="shared" si="0"/>
        <v>4</v>
      </c>
      <c r="I10" s="318">
        <f t="shared" si="0"/>
        <v>5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48</v>
      </c>
      <c r="C11" s="318">
        <f t="shared" si="1"/>
        <v>44</v>
      </c>
      <c r="D11" s="318">
        <f t="shared" si="1"/>
        <v>19</v>
      </c>
      <c r="E11" s="318">
        <f t="shared" si="1"/>
        <v>21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18018</v>
      </c>
      <c r="C12" s="318">
        <f t="shared" si="1"/>
        <v>16953</v>
      </c>
      <c r="D12" s="318">
        <f t="shared" si="1"/>
        <v>13082</v>
      </c>
      <c r="E12" s="318">
        <f t="shared" si="1"/>
        <v>11816</v>
      </c>
      <c r="F12" s="318">
        <f t="shared" si="1"/>
        <v>9</v>
      </c>
      <c r="G12" s="318">
        <f t="shared" si="1"/>
        <v>5</v>
      </c>
      <c r="H12" s="318">
        <f t="shared" si="1"/>
        <v>9</v>
      </c>
      <c r="I12" s="318">
        <f t="shared" si="1"/>
        <v>5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78</v>
      </c>
      <c r="C13" s="318">
        <f t="shared" si="1"/>
        <v>81</v>
      </c>
      <c r="D13" s="318">
        <f t="shared" si="1"/>
        <v>50</v>
      </c>
      <c r="E13" s="318">
        <f t="shared" si="1"/>
        <v>41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20918</v>
      </c>
      <c r="C14" s="318">
        <f t="shared" si="1"/>
        <v>20690</v>
      </c>
      <c r="D14" s="318">
        <f t="shared" si="1"/>
        <v>12261</v>
      </c>
      <c r="E14" s="318">
        <f t="shared" si="1"/>
        <v>10278</v>
      </c>
      <c r="F14" s="318">
        <f t="shared" si="1"/>
        <v>32</v>
      </c>
      <c r="G14" s="318">
        <f t="shared" si="1"/>
        <v>23</v>
      </c>
      <c r="H14" s="318">
        <f t="shared" si="1"/>
        <v>32</v>
      </c>
      <c r="I14" s="318">
        <f t="shared" si="1"/>
        <v>23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2685</v>
      </c>
      <c r="C15" s="318">
        <f t="shared" si="1"/>
        <v>2480</v>
      </c>
      <c r="D15" s="318">
        <f t="shared" si="1"/>
        <v>1808</v>
      </c>
      <c r="E15" s="318">
        <f t="shared" si="1"/>
        <v>1463</v>
      </c>
      <c r="F15" s="318">
        <f t="shared" si="1"/>
        <v>3</v>
      </c>
      <c r="G15" s="318">
        <f t="shared" si="1"/>
        <v>1</v>
      </c>
      <c r="H15" s="318">
        <f t="shared" si="1"/>
        <v>3</v>
      </c>
      <c r="I15" s="318">
        <f t="shared" si="1"/>
        <v>1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5750</v>
      </c>
      <c r="C16" s="318">
        <f t="shared" si="1"/>
        <v>5343</v>
      </c>
      <c r="D16" s="318">
        <f t="shared" si="1"/>
        <v>3477</v>
      </c>
      <c r="E16" s="318">
        <f t="shared" si="1"/>
        <v>1990</v>
      </c>
      <c r="F16" s="318">
        <f t="shared" si="1"/>
        <v>1</v>
      </c>
      <c r="G16" s="318">
        <f t="shared" si="1"/>
        <v>2</v>
      </c>
      <c r="H16" s="318">
        <f t="shared" si="1"/>
        <v>1</v>
      </c>
      <c r="I16" s="318">
        <f t="shared" si="1"/>
        <v>2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1239</v>
      </c>
      <c r="C17" s="318">
        <f t="shared" si="1"/>
        <v>1046</v>
      </c>
      <c r="D17" s="318">
        <f t="shared" si="1"/>
        <v>915</v>
      </c>
      <c r="E17" s="318">
        <f t="shared" si="1"/>
        <v>750</v>
      </c>
      <c r="F17" s="318">
        <f t="shared" si="1"/>
        <v>2</v>
      </c>
      <c r="G17" s="318">
        <f t="shared" si="1"/>
        <v>0</v>
      </c>
      <c r="H17" s="318">
        <f t="shared" si="1"/>
        <v>2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5884</v>
      </c>
      <c r="C18" s="318">
        <f t="shared" si="1"/>
        <v>5839</v>
      </c>
      <c r="D18" s="318">
        <f t="shared" si="1"/>
        <v>4041</v>
      </c>
      <c r="E18" s="318">
        <f t="shared" si="1"/>
        <v>3540</v>
      </c>
      <c r="F18" s="318">
        <f t="shared" si="1"/>
        <v>14</v>
      </c>
      <c r="G18" s="318">
        <f t="shared" si="1"/>
        <v>3</v>
      </c>
      <c r="H18" s="318">
        <f t="shared" si="1"/>
        <v>14</v>
      </c>
      <c r="I18" s="318">
        <f t="shared" si="1"/>
        <v>3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55111</v>
      </c>
      <c r="C19" s="336">
        <f>SUM(C52,C83,C114,C145,C207)</f>
        <v>54365</v>
      </c>
      <c r="D19" s="336">
        <f t="shared" ref="D19:M19" si="2">SUM(D10:D18)</f>
        <v>36582</v>
      </c>
      <c r="E19" s="336">
        <f t="shared" si="2"/>
        <v>30628</v>
      </c>
      <c r="F19" s="336">
        <f t="shared" si="2"/>
        <v>65</v>
      </c>
      <c r="G19" s="336">
        <f t="shared" si="2"/>
        <v>39</v>
      </c>
      <c r="H19" s="336">
        <f t="shared" si="2"/>
        <v>65</v>
      </c>
      <c r="I19" s="336">
        <f t="shared" si="2"/>
        <v>39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5" t="s">
        <v>60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7"/>
    </row>
    <row r="21" spans="1:13" x14ac:dyDescent="0.25">
      <c r="A21" s="428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13" t="s">
        <v>39</v>
      </c>
      <c r="C22" s="413"/>
      <c r="D22" s="413" t="s">
        <v>40</v>
      </c>
      <c r="E22" s="413"/>
      <c r="F22" s="413" t="s">
        <v>43</v>
      </c>
      <c r="G22" s="413"/>
      <c r="H22" s="413" t="s">
        <v>41</v>
      </c>
      <c r="I22" s="413"/>
      <c r="J22" s="413" t="s">
        <v>37</v>
      </c>
      <c r="K22" s="413"/>
      <c r="L22" s="413" t="s">
        <v>38</v>
      </c>
      <c r="M22" s="413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494</v>
      </c>
      <c r="C24" s="318">
        <f t="shared" si="3"/>
        <v>459</v>
      </c>
      <c r="D24" s="318">
        <f t="shared" si="3"/>
        <v>112</v>
      </c>
      <c r="E24" s="318">
        <f t="shared" si="3"/>
        <v>137</v>
      </c>
      <c r="F24" s="318">
        <f t="shared" si="3"/>
        <v>7</v>
      </c>
      <c r="G24" s="318">
        <f t="shared" si="3"/>
        <v>6</v>
      </c>
      <c r="H24" s="318">
        <f t="shared" si="3"/>
        <v>7</v>
      </c>
      <c r="I24" s="318">
        <f t="shared" si="3"/>
        <v>6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24</v>
      </c>
      <c r="C25" s="318">
        <f t="shared" si="4"/>
        <v>16</v>
      </c>
      <c r="D25" s="318">
        <f t="shared" si="4"/>
        <v>8</v>
      </c>
      <c r="E25" s="318">
        <f t="shared" si="4"/>
        <v>6</v>
      </c>
      <c r="F25" s="318">
        <f t="shared" si="4"/>
        <v>2</v>
      </c>
      <c r="G25" s="318">
        <f t="shared" si="4"/>
        <v>1</v>
      </c>
      <c r="H25" s="318">
        <f t="shared" si="4"/>
        <v>2</v>
      </c>
      <c r="I25" s="318">
        <f t="shared" si="4"/>
        <v>1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3251</v>
      </c>
      <c r="C26" s="318">
        <f t="shared" si="5"/>
        <v>3352</v>
      </c>
      <c r="D26" s="318">
        <f t="shared" si="5"/>
        <v>1181</v>
      </c>
      <c r="E26" s="318">
        <f t="shared" si="5"/>
        <v>1259</v>
      </c>
      <c r="F26" s="318">
        <f t="shared" si="5"/>
        <v>22</v>
      </c>
      <c r="G26" s="318">
        <f t="shared" si="5"/>
        <v>10</v>
      </c>
      <c r="H26" s="318">
        <f t="shared" si="5"/>
        <v>22</v>
      </c>
      <c r="I26" s="318">
        <f t="shared" si="5"/>
        <v>10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2</v>
      </c>
      <c r="E27" s="318">
        <f t="shared" si="6"/>
        <v>8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4190</v>
      </c>
      <c r="C28" s="318">
        <f t="shared" si="7"/>
        <v>4359</v>
      </c>
      <c r="D28" s="318">
        <f t="shared" si="7"/>
        <v>1342</v>
      </c>
      <c r="E28" s="318">
        <f t="shared" si="7"/>
        <v>1498</v>
      </c>
      <c r="F28" s="318">
        <f t="shared" si="7"/>
        <v>62</v>
      </c>
      <c r="G28" s="318">
        <f t="shared" si="7"/>
        <v>36</v>
      </c>
      <c r="H28" s="318">
        <f t="shared" si="7"/>
        <v>62</v>
      </c>
      <c r="I28" s="318">
        <f t="shared" si="7"/>
        <v>36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680</v>
      </c>
      <c r="C29" s="318">
        <f t="shared" si="8"/>
        <v>692</v>
      </c>
      <c r="D29" s="318">
        <f t="shared" si="8"/>
        <v>207</v>
      </c>
      <c r="E29" s="318">
        <f t="shared" si="8"/>
        <v>242</v>
      </c>
      <c r="F29" s="318">
        <f t="shared" si="8"/>
        <v>11</v>
      </c>
      <c r="G29" s="318">
        <f t="shared" si="8"/>
        <v>9</v>
      </c>
      <c r="H29" s="318">
        <f t="shared" si="8"/>
        <v>11</v>
      </c>
      <c r="I29" s="318">
        <f t="shared" si="8"/>
        <v>9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821</v>
      </c>
      <c r="C30" s="318">
        <f t="shared" si="9"/>
        <v>1013</v>
      </c>
      <c r="D30" s="318">
        <f t="shared" si="9"/>
        <v>295</v>
      </c>
      <c r="E30" s="318">
        <f t="shared" si="9"/>
        <v>276</v>
      </c>
      <c r="F30" s="318">
        <f t="shared" si="9"/>
        <v>0</v>
      </c>
      <c r="G30" s="318">
        <f t="shared" si="9"/>
        <v>1</v>
      </c>
      <c r="H30" s="318">
        <f t="shared" si="9"/>
        <v>0</v>
      </c>
      <c r="I30" s="318">
        <f t="shared" si="9"/>
        <v>1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184</v>
      </c>
      <c r="C31" s="318">
        <f t="shared" si="10"/>
        <v>158</v>
      </c>
      <c r="D31" s="318">
        <f t="shared" si="10"/>
        <v>60</v>
      </c>
      <c r="E31" s="318">
        <f t="shared" si="10"/>
        <v>56</v>
      </c>
      <c r="F31" s="318">
        <f t="shared" si="10"/>
        <v>0</v>
      </c>
      <c r="G31" s="318">
        <f t="shared" si="10"/>
        <v>1</v>
      </c>
      <c r="H31" s="318">
        <f t="shared" si="10"/>
        <v>0</v>
      </c>
      <c r="I31" s="318">
        <f t="shared" si="10"/>
        <v>1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2300</v>
      </c>
      <c r="C32" s="318">
        <f t="shared" si="11"/>
        <v>2418</v>
      </c>
      <c r="D32" s="318">
        <f t="shared" si="11"/>
        <v>755</v>
      </c>
      <c r="E32" s="318">
        <f t="shared" si="11"/>
        <v>774</v>
      </c>
      <c r="F32" s="318">
        <f t="shared" si="11"/>
        <v>19</v>
      </c>
      <c r="G32" s="318">
        <f t="shared" si="11"/>
        <v>14</v>
      </c>
      <c r="H32" s="318">
        <f t="shared" si="11"/>
        <v>19</v>
      </c>
      <c r="I32" s="318">
        <f t="shared" si="11"/>
        <v>14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11959</v>
      </c>
      <c r="C33" s="336">
        <f t="shared" ref="C33:M33" si="12">SUM(C24:C32)</f>
        <v>12490</v>
      </c>
      <c r="D33" s="336">
        <f t="shared" si="12"/>
        <v>3962</v>
      </c>
      <c r="E33" s="336">
        <f t="shared" si="12"/>
        <v>4256</v>
      </c>
      <c r="F33" s="336">
        <f t="shared" si="12"/>
        <v>123</v>
      </c>
      <c r="G33" s="336">
        <f t="shared" si="12"/>
        <v>78</v>
      </c>
      <c r="H33" s="336">
        <f t="shared" si="12"/>
        <v>123</v>
      </c>
      <c r="I33" s="336">
        <f t="shared" si="12"/>
        <v>78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67070</v>
      </c>
      <c r="C35" s="334">
        <f t="shared" si="13"/>
        <v>66855</v>
      </c>
      <c r="D35" s="334">
        <f t="shared" si="13"/>
        <v>40544</v>
      </c>
      <c r="E35" s="334">
        <f t="shared" si="13"/>
        <v>34884</v>
      </c>
      <c r="F35" s="334">
        <f t="shared" si="13"/>
        <v>188</v>
      </c>
      <c r="G35" s="334">
        <f t="shared" si="13"/>
        <v>117</v>
      </c>
      <c r="H35" s="334">
        <f t="shared" si="13"/>
        <v>188</v>
      </c>
      <c r="I35" s="334">
        <f t="shared" si="13"/>
        <v>117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2" t="s">
        <v>44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5"/>
      <c r="L39" s="415"/>
      <c r="M39" s="416"/>
    </row>
    <row r="40" spans="1:13" x14ac:dyDescent="0.25">
      <c r="A40" s="417" t="s">
        <v>77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9"/>
    </row>
    <row r="41" spans="1:13" x14ac:dyDescent="0.25">
      <c r="B41" s="420" t="s">
        <v>39</v>
      </c>
      <c r="C41" s="420"/>
      <c r="D41" s="420" t="s">
        <v>40</v>
      </c>
      <c r="E41" s="420"/>
      <c r="F41" s="420" t="s">
        <v>43</v>
      </c>
      <c r="G41" s="420"/>
      <c r="H41" s="420" t="s">
        <v>41</v>
      </c>
      <c r="I41" s="420"/>
      <c r="J41" s="420" t="s">
        <v>37</v>
      </c>
      <c r="K41" s="420"/>
      <c r="L41" s="420" t="s">
        <v>38</v>
      </c>
      <c r="M41" s="420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348</v>
      </c>
      <c r="C43" s="318">
        <v>331</v>
      </c>
      <c r="D43" s="318">
        <v>105</v>
      </c>
      <c r="E43" s="318">
        <v>89</v>
      </c>
      <c r="F43" s="318">
        <v>0</v>
      </c>
      <c r="G43" s="318">
        <v>1</v>
      </c>
      <c r="H43" s="318">
        <v>0</v>
      </c>
      <c r="I43" s="318">
        <v>1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2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6075</v>
      </c>
      <c r="C45" s="318">
        <v>5450</v>
      </c>
      <c r="D45" s="318">
        <v>3124</v>
      </c>
      <c r="E45" s="318">
        <v>2994</v>
      </c>
      <c r="F45" s="318">
        <v>0</v>
      </c>
      <c r="G45" s="318">
        <v>1</v>
      </c>
      <c r="H45" s="318">
        <v>0</v>
      </c>
      <c r="I45" s="318">
        <v>1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12</v>
      </c>
      <c r="E46" s="318">
        <v>2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4095</v>
      </c>
      <c r="C47" s="318">
        <v>3637</v>
      </c>
      <c r="D47" s="318">
        <v>1372</v>
      </c>
      <c r="E47" s="318">
        <v>1353</v>
      </c>
      <c r="F47" s="318">
        <v>4</v>
      </c>
      <c r="G47" s="318">
        <v>3</v>
      </c>
      <c r="H47" s="318">
        <v>4</v>
      </c>
      <c r="I47" s="318">
        <v>3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667</v>
      </c>
      <c r="C48" s="318">
        <v>593</v>
      </c>
      <c r="D48" s="318">
        <v>289</v>
      </c>
      <c r="E48" s="318">
        <v>281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1233</v>
      </c>
      <c r="C49" s="318">
        <v>1127</v>
      </c>
      <c r="D49" s="318">
        <v>860</v>
      </c>
      <c r="E49" s="318">
        <v>272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511</v>
      </c>
      <c r="C50" s="318">
        <v>410</v>
      </c>
      <c r="D50" s="318">
        <v>279</v>
      </c>
      <c r="E50" s="318">
        <v>262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1334</v>
      </c>
      <c r="C51" s="318">
        <v>1251</v>
      </c>
      <c r="D51" s="318">
        <v>612</v>
      </c>
      <c r="E51" s="318">
        <v>610</v>
      </c>
      <c r="F51" s="318">
        <v>3</v>
      </c>
      <c r="G51" s="318">
        <v>0</v>
      </c>
      <c r="H51" s="318">
        <v>3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14291</v>
      </c>
      <c r="C52" s="321">
        <f t="shared" ref="C52:M52" si="14">SUM(C43:C51)</f>
        <v>12815</v>
      </c>
      <c r="D52" s="321">
        <f t="shared" si="14"/>
        <v>6655</v>
      </c>
      <c r="E52" s="321">
        <f t="shared" si="14"/>
        <v>5865</v>
      </c>
      <c r="F52" s="321">
        <f t="shared" si="14"/>
        <v>7</v>
      </c>
      <c r="G52" s="321">
        <f t="shared" si="14"/>
        <v>5</v>
      </c>
      <c r="H52" s="321">
        <f t="shared" si="14"/>
        <v>7</v>
      </c>
      <c r="I52" s="321">
        <f t="shared" si="14"/>
        <v>5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3" t="s">
        <v>44</v>
      </c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2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13" t="s">
        <v>39</v>
      </c>
      <c r="C55" s="413"/>
      <c r="D55" s="413" t="s">
        <v>40</v>
      </c>
      <c r="E55" s="413"/>
      <c r="F55" s="413" t="s">
        <v>43</v>
      </c>
      <c r="G55" s="413"/>
      <c r="H55" s="413" t="s">
        <v>41</v>
      </c>
      <c r="I55" s="413"/>
      <c r="J55" s="413" t="s">
        <v>37</v>
      </c>
      <c r="K55" s="413"/>
      <c r="L55" s="413" t="s">
        <v>38</v>
      </c>
      <c r="M55" s="413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95</v>
      </c>
      <c r="C57" s="318">
        <v>63</v>
      </c>
      <c r="D57" s="318">
        <v>9</v>
      </c>
      <c r="E57" s="318">
        <v>9</v>
      </c>
      <c r="F57" s="318">
        <v>0</v>
      </c>
      <c r="G57" s="318">
        <v>1</v>
      </c>
      <c r="H57" s="318">
        <v>0</v>
      </c>
      <c r="I57" s="318">
        <v>1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1068</v>
      </c>
      <c r="C59" s="318">
        <v>971</v>
      </c>
      <c r="D59" s="318">
        <v>188</v>
      </c>
      <c r="E59" s="318">
        <v>206</v>
      </c>
      <c r="F59" s="318">
        <v>2</v>
      </c>
      <c r="G59" s="318">
        <v>1</v>
      </c>
      <c r="H59" s="318">
        <v>2</v>
      </c>
      <c r="I59" s="318">
        <v>1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748</v>
      </c>
      <c r="C61" s="318">
        <v>695</v>
      </c>
      <c r="D61" s="318">
        <v>105</v>
      </c>
      <c r="E61" s="318">
        <v>104</v>
      </c>
      <c r="F61" s="318">
        <v>3</v>
      </c>
      <c r="G61" s="318">
        <v>1</v>
      </c>
      <c r="H61" s="318">
        <v>3</v>
      </c>
      <c r="I61" s="318">
        <v>1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167</v>
      </c>
      <c r="C62" s="318">
        <v>150</v>
      </c>
      <c r="D62" s="318">
        <v>23</v>
      </c>
      <c r="E62" s="318">
        <v>29</v>
      </c>
      <c r="F62" s="318">
        <v>1</v>
      </c>
      <c r="G62" s="318">
        <v>1</v>
      </c>
      <c r="H62" s="318">
        <v>1</v>
      </c>
      <c r="I62" s="318">
        <v>1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202</v>
      </c>
      <c r="C63" s="318">
        <v>214</v>
      </c>
      <c r="D63" s="318">
        <v>37</v>
      </c>
      <c r="E63" s="318">
        <v>42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15</v>
      </c>
      <c r="E64" s="318">
        <v>8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505</v>
      </c>
      <c r="C65" s="318">
        <v>523</v>
      </c>
      <c r="D65" s="318">
        <v>85</v>
      </c>
      <c r="E65" s="318">
        <v>87</v>
      </c>
      <c r="F65" s="318">
        <v>1</v>
      </c>
      <c r="G65" s="318">
        <v>1</v>
      </c>
      <c r="H65" s="318">
        <v>1</v>
      </c>
      <c r="I65" s="318">
        <v>1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2859</v>
      </c>
      <c r="C66" s="330">
        <f t="shared" ref="C66:M66" si="15">SUM(C57:C65)</f>
        <v>2671</v>
      </c>
      <c r="D66" s="330">
        <f t="shared" si="15"/>
        <v>462</v>
      </c>
      <c r="E66" s="330">
        <f t="shared" si="15"/>
        <v>486</v>
      </c>
      <c r="F66" s="330">
        <f t="shared" si="15"/>
        <v>7</v>
      </c>
      <c r="G66" s="330">
        <f t="shared" si="15"/>
        <v>5</v>
      </c>
      <c r="H66" s="330">
        <f t="shared" si="15"/>
        <v>7</v>
      </c>
      <c r="I66" s="330">
        <f t="shared" si="15"/>
        <v>5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17150</v>
      </c>
      <c r="C67" s="332">
        <f t="shared" ref="C67:M67" si="16">SUM(C52,C66)</f>
        <v>15486</v>
      </c>
      <c r="D67" s="332">
        <f t="shared" si="16"/>
        <v>7117</v>
      </c>
      <c r="E67" s="332">
        <f t="shared" si="16"/>
        <v>6351</v>
      </c>
      <c r="F67" s="332">
        <f t="shared" si="16"/>
        <v>14</v>
      </c>
      <c r="G67" s="332">
        <f t="shared" si="16"/>
        <v>10</v>
      </c>
      <c r="H67" s="332">
        <f t="shared" si="16"/>
        <v>14</v>
      </c>
      <c r="I67" s="332">
        <f t="shared" si="16"/>
        <v>10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2" t="s">
        <v>45</v>
      </c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416"/>
    </row>
    <row r="71" spans="1:13" x14ac:dyDescent="0.25">
      <c r="A71" s="417" t="s">
        <v>77</v>
      </c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9"/>
    </row>
    <row r="72" spans="1:13" x14ac:dyDescent="0.25">
      <c r="B72" s="420" t="s">
        <v>39</v>
      </c>
      <c r="C72" s="420"/>
      <c r="D72" s="420" t="s">
        <v>40</v>
      </c>
      <c r="E72" s="420"/>
      <c r="F72" s="420" t="s">
        <v>43</v>
      </c>
      <c r="G72" s="420"/>
      <c r="H72" s="420" t="s">
        <v>41</v>
      </c>
      <c r="I72" s="420"/>
      <c r="J72" s="420" t="s">
        <v>37</v>
      </c>
      <c r="K72" s="420"/>
      <c r="L72" s="420" t="s">
        <v>38</v>
      </c>
      <c r="M72" s="420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955</v>
      </c>
      <c r="C74" s="318">
        <v>1054</v>
      </c>
      <c r="D74" s="318">
        <v>545</v>
      </c>
      <c r="E74" s="318">
        <v>381</v>
      </c>
      <c r="F74" s="318">
        <v>1</v>
      </c>
      <c r="G74" s="318">
        <v>4</v>
      </c>
      <c r="H74" s="318">
        <v>1</v>
      </c>
      <c r="I74" s="318">
        <v>4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27</v>
      </c>
      <c r="C75" s="318">
        <v>26</v>
      </c>
      <c r="D75" s="318">
        <v>12</v>
      </c>
      <c r="E75" s="318">
        <v>11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6303</v>
      </c>
      <c r="C76" s="318">
        <v>6426</v>
      </c>
      <c r="D76" s="318">
        <v>5468</v>
      </c>
      <c r="E76" s="318">
        <v>4528</v>
      </c>
      <c r="F76" s="318">
        <v>4</v>
      </c>
      <c r="G76" s="318">
        <v>1</v>
      </c>
      <c r="H76" s="318">
        <v>4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28</v>
      </c>
      <c r="C77" s="318">
        <v>44</v>
      </c>
      <c r="D77" s="318">
        <v>21</v>
      </c>
      <c r="E77" s="318">
        <v>24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10223</v>
      </c>
      <c r="C78" s="318">
        <v>10941</v>
      </c>
      <c r="D78" s="318">
        <v>7136</v>
      </c>
      <c r="E78" s="318">
        <v>5400</v>
      </c>
      <c r="F78" s="318">
        <v>14</v>
      </c>
      <c r="G78" s="318">
        <v>12</v>
      </c>
      <c r="H78" s="318">
        <v>14</v>
      </c>
      <c r="I78" s="318">
        <v>12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1169</v>
      </c>
      <c r="C79" s="318">
        <v>1163</v>
      </c>
      <c r="D79" s="318">
        <v>912</v>
      </c>
      <c r="E79" s="318">
        <v>673</v>
      </c>
      <c r="F79" s="318">
        <v>3</v>
      </c>
      <c r="G79" s="318">
        <v>0</v>
      </c>
      <c r="H79" s="318">
        <v>3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3159</v>
      </c>
      <c r="C80" s="318">
        <v>3099</v>
      </c>
      <c r="D80" s="318">
        <v>1862</v>
      </c>
      <c r="E80" s="318">
        <v>1175</v>
      </c>
      <c r="F80" s="318">
        <v>0</v>
      </c>
      <c r="G80" s="318">
        <v>1</v>
      </c>
      <c r="H80" s="318">
        <v>0</v>
      </c>
      <c r="I80" s="318">
        <v>1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422</v>
      </c>
      <c r="C81" s="318">
        <v>357</v>
      </c>
      <c r="D81" s="318">
        <v>370</v>
      </c>
      <c r="E81" s="318">
        <v>266</v>
      </c>
      <c r="F81" s="318">
        <v>1</v>
      </c>
      <c r="G81" s="318">
        <v>0</v>
      </c>
      <c r="H81" s="318">
        <v>1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2694</v>
      </c>
      <c r="C82" s="318">
        <v>2802</v>
      </c>
      <c r="D82" s="318">
        <v>2104</v>
      </c>
      <c r="E82" s="318">
        <v>1633</v>
      </c>
      <c r="F82" s="318">
        <v>7</v>
      </c>
      <c r="G82" s="318">
        <v>2</v>
      </c>
      <c r="H82" s="318">
        <v>7</v>
      </c>
      <c r="I82" s="318">
        <v>2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24980</v>
      </c>
      <c r="C83" s="321">
        <f t="shared" ref="C83:M83" si="17">SUM(C74:C82)</f>
        <v>25912</v>
      </c>
      <c r="D83" s="321">
        <f t="shared" si="17"/>
        <v>18430</v>
      </c>
      <c r="E83" s="321">
        <f t="shared" si="17"/>
        <v>14091</v>
      </c>
      <c r="F83" s="321">
        <f t="shared" si="17"/>
        <v>30</v>
      </c>
      <c r="G83" s="321">
        <f t="shared" si="17"/>
        <v>20</v>
      </c>
      <c r="H83" s="321">
        <f t="shared" si="17"/>
        <v>30</v>
      </c>
      <c r="I83" s="321">
        <f t="shared" si="17"/>
        <v>20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3" t="s">
        <v>45</v>
      </c>
      <c r="B84" s="411"/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2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13" t="s">
        <v>39</v>
      </c>
      <c r="C86" s="413"/>
      <c r="D86" s="413" t="s">
        <v>40</v>
      </c>
      <c r="E86" s="413"/>
      <c r="F86" s="413" t="s">
        <v>43</v>
      </c>
      <c r="G86" s="413"/>
      <c r="H86" s="413" t="s">
        <v>41</v>
      </c>
      <c r="I86" s="413"/>
      <c r="J86" s="413" t="s">
        <v>37</v>
      </c>
      <c r="K86" s="413"/>
      <c r="L86" s="413" t="s">
        <v>38</v>
      </c>
      <c r="M86" s="413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263</v>
      </c>
      <c r="C88" s="318">
        <v>258</v>
      </c>
      <c r="D88" s="318">
        <v>67</v>
      </c>
      <c r="E88" s="318">
        <v>95</v>
      </c>
      <c r="F88" s="318">
        <v>5</v>
      </c>
      <c r="G88" s="318">
        <v>4</v>
      </c>
      <c r="H88" s="318">
        <v>5</v>
      </c>
      <c r="I88" s="318">
        <v>4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16</v>
      </c>
      <c r="C89" s="318">
        <v>7</v>
      </c>
      <c r="D89" s="318">
        <v>7</v>
      </c>
      <c r="E89" s="318">
        <v>3</v>
      </c>
      <c r="F89" s="318">
        <v>2</v>
      </c>
      <c r="G89" s="318">
        <v>0</v>
      </c>
      <c r="H89" s="318">
        <v>2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1022</v>
      </c>
      <c r="C90" s="318">
        <v>1090</v>
      </c>
      <c r="D90" s="318">
        <v>461</v>
      </c>
      <c r="E90" s="318">
        <v>580</v>
      </c>
      <c r="F90" s="318">
        <v>7</v>
      </c>
      <c r="G90" s="318">
        <v>6</v>
      </c>
      <c r="H90" s="318">
        <v>7</v>
      </c>
      <c r="I90" s="318">
        <v>6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2</v>
      </c>
      <c r="E91" s="318">
        <v>5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2056</v>
      </c>
      <c r="C92" s="318">
        <v>2215</v>
      </c>
      <c r="D92" s="318">
        <v>712</v>
      </c>
      <c r="E92" s="318">
        <v>899</v>
      </c>
      <c r="F92" s="318">
        <v>39</v>
      </c>
      <c r="G92" s="318">
        <v>24</v>
      </c>
      <c r="H92" s="318">
        <v>39</v>
      </c>
      <c r="I92" s="318">
        <v>24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300</v>
      </c>
      <c r="C93" s="318">
        <v>319</v>
      </c>
      <c r="D93" s="318">
        <v>97</v>
      </c>
      <c r="E93" s="318">
        <v>137</v>
      </c>
      <c r="F93" s="318">
        <v>6</v>
      </c>
      <c r="G93" s="318">
        <v>4</v>
      </c>
      <c r="H93" s="318">
        <v>6</v>
      </c>
      <c r="I93" s="318">
        <v>4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404</v>
      </c>
      <c r="C94" s="318">
        <v>529</v>
      </c>
      <c r="D94" s="318">
        <v>179</v>
      </c>
      <c r="E94" s="318">
        <v>186</v>
      </c>
      <c r="F94" s="318">
        <v>0</v>
      </c>
      <c r="G94" s="318">
        <v>1</v>
      </c>
      <c r="H94" s="318">
        <v>0</v>
      </c>
      <c r="I94" s="318">
        <v>1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50</v>
      </c>
      <c r="D95" s="318">
        <v>20</v>
      </c>
      <c r="E95" s="318">
        <v>23</v>
      </c>
      <c r="F95" s="318">
        <v>0</v>
      </c>
      <c r="G95" s="318">
        <v>1</v>
      </c>
      <c r="H95" s="318">
        <v>0</v>
      </c>
      <c r="I95" s="318">
        <v>1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1021</v>
      </c>
      <c r="C96" s="318">
        <v>1032</v>
      </c>
      <c r="D96" s="318">
        <v>363</v>
      </c>
      <c r="E96" s="318">
        <v>428</v>
      </c>
      <c r="F96" s="318">
        <v>11</v>
      </c>
      <c r="G96" s="318">
        <v>6</v>
      </c>
      <c r="H96" s="318">
        <v>11</v>
      </c>
      <c r="I96" s="318">
        <v>6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5151</v>
      </c>
      <c r="C97" s="321">
        <f t="shared" ref="C97:M97" si="18">SUM(C88:C96)</f>
        <v>5511</v>
      </c>
      <c r="D97" s="321">
        <f t="shared" si="18"/>
        <v>1908</v>
      </c>
      <c r="E97" s="321">
        <f t="shared" si="18"/>
        <v>2356</v>
      </c>
      <c r="F97" s="321">
        <f t="shared" si="18"/>
        <v>70</v>
      </c>
      <c r="G97" s="321">
        <f t="shared" si="18"/>
        <v>46</v>
      </c>
      <c r="H97" s="321">
        <f t="shared" si="18"/>
        <v>70</v>
      </c>
      <c r="I97" s="321">
        <f t="shared" si="18"/>
        <v>46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30131</v>
      </c>
      <c r="C98" s="334">
        <f t="shared" ref="C98:M98" si="19">SUM(C83,C97)</f>
        <v>31423</v>
      </c>
      <c r="D98" s="334">
        <f t="shared" si="19"/>
        <v>20338</v>
      </c>
      <c r="E98" s="334">
        <f t="shared" si="19"/>
        <v>16447</v>
      </c>
      <c r="F98" s="334">
        <f t="shared" si="19"/>
        <v>100</v>
      </c>
      <c r="G98" s="334">
        <f t="shared" si="19"/>
        <v>66</v>
      </c>
      <c r="H98" s="334">
        <f t="shared" si="19"/>
        <v>100</v>
      </c>
      <c r="I98" s="334">
        <f t="shared" si="19"/>
        <v>66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2" t="s">
        <v>46</v>
      </c>
      <c r="B101" s="415"/>
      <c r="C101" s="415"/>
      <c r="D101" s="415"/>
      <c r="E101" s="415"/>
      <c r="F101" s="415"/>
      <c r="G101" s="415"/>
      <c r="H101" s="415"/>
      <c r="I101" s="415"/>
      <c r="J101" s="415"/>
      <c r="K101" s="415"/>
      <c r="L101" s="415"/>
      <c r="M101" s="416"/>
    </row>
    <row r="102" spans="1:13" x14ac:dyDescent="0.25">
      <c r="A102" s="417" t="s">
        <v>77</v>
      </c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9"/>
    </row>
    <row r="103" spans="1:13" x14ac:dyDescent="0.25">
      <c r="B103" s="420" t="s">
        <v>39</v>
      </c>
      <c r="C103" s="420"/>
      <c r="D103" s="420" t="s">
        <v>40</v>
      </c>
      <c r="E103" s="420"/>
      <c r="F103" s="420" t="s">
        <v>43</v>
      </c>
      <c r="G103" s="420"/>
      <c r="H103" s="420" t="s">
        <v>41</v>
      </c>
      <c r="I103" s="420"/>
      <c r="J103" s="420" t="s">
        <v>37</v>
      </c>
      <c r="K103" s="420"/>
      <c r="L103" s="420" t="s">
        <v>38</v>
      </c>
      <c r="M103" s="420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465</v>
      </c>
      <c r="C105" s="318">
        <v>453</v>
      </c>
      <c r="D105" s="318">
        <v>251</v>
      </c>
      <c r="E105" s="318">
        <v>237</v>
      </c>
      <c r="F105" s="318">
        <v>2</v>
      </c>
      <c r="G105" s="318">
        <v>0</v>
      </c>
      <c r="H105" s="318">
        <v>2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4985</v>
      </c>
      <c r="C107" s="318">
        <v>4829</v>
      </c>
      <c r="D107" s="318">
        <v>4268</v>
      </c>
      <c r="E107" s="318">
        <v>4079</v>
      </c>
      <c r="F107" s="318">
        <v>4</v>
      </c>
      <c r="G107" s="318">
        <v>3</v>
      </c>
      <c r="H107" s="318">
        <v>4</v>
      </c>
      <c r="I107" s="318">
        <v>3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20</v>
      </c>
      <c r="C108" s="318">
        <v>25</v>
      </c>
      <c r="D108" s="318">
        <v>11</v>
      </c>
      <c r="E108" s="318">
        <v>13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5180</v>
      </c>
      <c r="C109" s="318">
        <v>5296</v>
      </c>
      <c r="D109" s="318">
        <v>3154</v>
      </c>
      <c r="E109" s="318">
        <v>3060</v>
      </c>
      <c r="F109" s="318">
        <v>11</v>
      </c>
      <c r="G109" s="318">
        <v>8</v>
      </c>
      <c r="H109" s="318">
        <v>11</v>
      </c>
      <c r="I109" s="318">
        <v>8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750</v>
      </c>
      <c r="C110" s="318">
        <v>683</v>
      </c>
      <c r="D110" s="318">
        <v>567</v>
      </c>
      <c r="E110" s="318">
        <v>475</v>
      </c>
      <c r="F110" s="318">
        <v>0</v>
      </c>
      <c r="G110" s="318">
        <v>1</v>
      </c>
      <c r="H110" s="318">
        <v>0</v>
      </c>
      <c r="I110" s="318">
        <v>1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1129</v>
      </c>
      <c r="C111" s="318">
        <v>1017</v>
      </c>
      <c r="D111" s="318">
        <v>677</v>
      </c>
      <c r="E111" s="318">
        <v>494</v>
      </c>
      <c r="F111" s="318">
        <v>1</v>
      </c>
      <c r="G111" s="318">
        <v>1</v>
      </c>
      <c r="H111" s="318">
        <v>1</v>
      </c>
      <c r="I111" s="318">
        <v>1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275</v>
      </c>
      <c r="C112" s="318">
        <v>261</v>
      </c>
      <c r="D112" s="318">
        <v>251</v>
      </c>
      <c r="E112" s="318">
        <v>204</v>
      </c>
      <c r="F112" s="318">
        <v>1</v>
      </c>
      <c r="G112" s="318">
        <v>0</v>
      </c>
      <c r="H112" s="318">
        <v>1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1606</v>
      </c>
      <c r="C113" s="318">
        <v>1664</v>
      </c>
      <c r="D113" s="318">
        <v>1230</v>
      </c>
      <c r="E113" s="318">
        <v>1203</v>
      </c>
      <c r="F113" s="318">
        <v>4</v>
      </c>
      <c r="G113" s="318">
        <v>1</v>
      </c>
      <c r="H113" s="318">
        <v>4</v>
      </c>
      <c r="I113" s="318">
        <v>1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14422</v>
      </c>
      <c r="C114" s="321">
        <f t="shared" ref="C114:M114" si="20">SUM(C105:C113)</f>
        <v>14238</v>
      </c>
      <c r="D114" s="321">
        <f t="shared" si="20"/>
        <v>10412</v>
      </c>
      <c r="E114" s="321">
        <f t="shared" si="20"/>
        <v>9772</v>
      </c>
      <c r="F114" s="321">
        <f t="shared" si="20"/>
        <v>23</v>
      </c>
      <c r="G114" s="321">
        <f t="shared" si="20"/>
        <v>14</v>
      </c>
      <c r="H114" s="321">
        <f t="shared" si="20"/>
        <v>23</v>
      </c>
      <c r="I114" s="321">
        <f t="shared" si="20"/>
        <v>14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3" t="s">
        <v>46</v>
      </c>
      <c r="B115" s="411"/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2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13" t="s">
        <v>39</v>
      </c>
      <c r="C117" s="413"/>
      <c r="D117" s="413" t="s">
        <v>40</v>
      </c>
      <c r="E117" s="413"/>
      <c r="F117" s="413" t="s">
        <v>43</v>
      </c>
      <c r="G117" s="413"/>
      <c r="H117" s="413" t="s">
        <v>41</v>
      </c>
      <c r="I117" s="413"/>
      <c r="J117" s="413" t="s">
        <v>37</v>
      </c>
      <c r="K117" s="413"/>
      <c r="L117" s="413" t="s">
        <v>38</v>
      </c>
      <c r="M117" s="413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56</v>
      </c>
      <c r="D119" s="318">
        <v>12</v>
      </c>
      <c r="E119" s="318">
        <v>11</v>
      </c>
      <c r="F119" s="318">
        <v>1</v>
      </c>
      <c r="G119" s="318">
        <v>0</v>
      </c>
      <c r="H119" s="318">
        <v>1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1</v>
      </c>
      <c r="E120" s="318">
        <v>1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541</v>
      </c>
      <c r="C121" s="318">
        <v>619</v>
      </c>
      <c r="D121" s="318">
        <v>207</v>
      </c>
      <c r="E121" s="318">
        <v>202</v>
      </c>
      <c r="F121" s="318">
        <v>4</v>
      </c>
      <c r="G121" s="318">
        <v>1</v>
      </c>
      <c r="H121" s="318">
        <v>4</v>
      </c>
      <c r="I121" s="318">
        <v>1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3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684</v>
      </c>
      <c r="C123" s="318">
        <v>757</v>
      </c>
      <c r="D123" s="318">
        <v>217</v>
      </c>
      <c r="E123" s="318">
        <v>221</v>
      </c>
      <c r="F123" s="318">
        <v>12</v>
      </c>
      <c r="G123" s="318">
        <v>2</v>
      </c>
      <c r="H123" s="318">
        <v>12</v>
      </c>
      <c r="I123" s="318">
        <v>2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97</v>
      </c>
      <c r="C124" s="318">
        <v>110</v>
      </c>
      <c r="D124" s="318">
        <v>31</v>
      </c>
      <c r="E124" s="318">
        <v>35</v>
      </c>
      <c r="F124" s="318">
        <v>2</v>
      </c>
      <c r="G124" s="318">
        <v>3</v>
      </c>
      <c r="H124" s="318">
        <v>2</v>
      </c>
      <c r="I124" s="318">
        <v>3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88</v>
      </c>
      <c r="C125" s="318">
        <v>111</v>
      </c>
      <c r="D125" s="318">
        <v>39</v>
      </c>
      <c r="E125" s="318">
        <v>21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24</v>
      </c>
      <c r="C126" s="318">
        <v>31</v>
      </c>
      <c r="D126" s="318">
        <v>12</v>
      </c>
      <c r="E126" s="318">
        <v>11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449</v>
      </c>
      <c r="C127" s="318">
        <v>501</v>
      </c>
      <c r="D127" s="318">
        <v>171</v>
      </c>
      <c r="E127" s="318">
        <v>149</v>
      </c>
      <c r="F127" s="318">
        <v>3</v>
      </c>
      <c r="G127" s="318">
        <v>2</v>
      </c>
      <c r="H127" s="318">
        <v>3</v>
      </c>
      <c r="I127" s="318">
        <v>2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1946</v>
      </c>
      <c r="C128" s="321">
        <f t="shared" si="21"/>
        <v>2197</v>
      </c>
      <c r="D128" s="321">
        <f t="shared" si="21"/>
        <v>690</v>
      </c>
      <c r="E128" s="321">
        <f t="shared" si="21"/>
        <v>654</v>
      </c>
      <c r="F128" s="321">
        <f t="shared" si="21"/>
        <v>22</v>
      </c>
      <c r="G128" s="321">
        <f t="shared" si="21"/>
        <v>9</v>
      </c>
      <c r="H128" s="321">
        <f t="shared" si="21"/>
        <v>22</v>
      </c>
      <c r="I128" s="321">
        <f t="shared" si="21"/>
        <v>9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16368</v>
      </c>
      <c r="C129" s="334">
        <f t="shared" ref="C129:M129" si="22">SUM(C114,C128)</f>
        <v>16435</v>
      </c>
      <c r="D129" s="334">
        <f t="shared" si="22"/>
        <v>11102</v>
      </c>
      <c r="E129" s="334">
        <f t="shared" si="22"/>
        <v>10426</v>
      </c>
      <c r="F129" s="334">
        <f t="shared" si="22"/>
        <v>45</v>
      </c>
      <c r="G129" s="334">
        <f t="shared" si="22"/>
        <v>23</v>
      </c>
      <c r="H129" s="334">
        <f t="shared" si="22"/>
        <v>45</v>
      </c>
      <c r="I129" s="334">
        <f t="shared" si="22"/>
        <v>23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0" t="s">
        <v>78</v>
      </c>
      <c r="B132" s="415"/>
      <c r="C132" s="415"/>
      <c r="D132" s="415"/>
      <c r="E132" s="415"/>
      <c r="F132" s="415"/>
      <c r="G132" s="415"/>
      <c r="H132" s="415"/>
      <c r="I132" s="415"/>
      <c r="J132" s="415"/>
      <c r="K132" s="415"/>
      <c r="L132" s="415"/>
      <c r="M132" s="416"/>
    </row>
    <row r="133" spans="1:13" x14ac:dyDescent="0.25">
      <c r="A133" s="417" t="s">
        <v>77</v>
      </c>
      <c r="B133" s="418"/>
      <c r="C133" s="418"/>
      <c r="D133" s="418"/>
      <c r="E133" s="418"/>
      <c r="F133" s="418"/>
      <c r="G133" s="418"/>
      <c r="H133" s="418"/>
      <c r="I133" s="418"/>
      <c r="J133" s="418"/>
      <c r="K133" s="418"/>
      <c r="L133" s="418"/>
      <c r="M133" s="419"/>
    </row>
    <row r="134" spans="1:13" x14ac:dyDescent="0.25">
      <c r="B134" s="420" t="s">
        <v>39</v>
      </c>
      <c r="C134" s="420"/>
      <c r="D134" s="420" t="s">
        <v>40</v>
      </c>
      <c r="E134" s="420"/>
      <c r="F134" s="420" t="s">
        <v>43</v>
      </c>
      <c r="G134" s="420"/>
      <c r="H134" s="420" t="s">
        <v>41</v>
      </c>
      <c r="I134" s="420"/>
      <c r="J134" s="420" t="s">
        <v>37</v>
      </c>
      <c r="K134" s="420"/>
      <c r="L134" s="420" t="s">
        <v>38</v>
      </c>
      <c r="M134" s="420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33</v>
      </c>
      <c r="D136" s="318">
        <v>15</v>
      </c>
      <c r="E136" s="318">
        <v>14</v>
      </c>
      <c r="F136" s="318">
        <v>1</v>
      </c>
      <c r="G136" s="318">
        <v>0</v>
      </c>
      <c r="H136" s="318">
        <v>1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132</v>
      </c>
      <c r="C138" s="318">
        <v>162</v>
      </c>
      <c r="D138" s="318">
        <v>112</v>
      </c>
      <c r="E138" s="318">
        <v>132</v>
      </c>
      <c r="F138" s="318">
        <v>1</v>
      </c>
      <c r="G138" s="318">
        <v>0</v>
      </c>
      <c r="H138" s="318">
        <v>1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4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679</v>
      </c>
      <c r="C140" s="318">
        <v>688</v>
      </c>
      <c r="D140" s="318">
        <v>473</v>
      </c>
      <c r="E140" s="318">
        <v>369</v>
      </c>
      <c r="F140" s="318">
        <v>3</v>
      </c>
      <c r="G140" s="318">
        <v>0</v>
      </c>
      <c r="H140" s="318">
        <v>3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27</v>
      </c>
      <c r="C141" s="318">
        <v>26</v>
      </c>
      <c r="D141" s="318">
        <v>23</v>
      </c>
      <c r="E141" s="318">
        <v>19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88</v>
      </c>
      <c r="C142" s="318">
        <v>75</v>
      </c>
      <c r="D142" s="318">
        <v>52</v>
      </c>
      <c r="E142" s="318">
        <v>34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9</v>
      </c>
      <c r="D143" s="318">
        <v>9</v>
      </c>
      <c r="E143" s="318">
        <v>9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81</v>
      </c>
      <c r="C144" s="318">
        <v>81</v>
      </c>
      <c r="D144" s="318">
        <v>61</v>
      </c>
      <c r="E144" s="318">
        <v>61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1047</v>
      </c>
      <c r="C145" s="321">
        <f t="shared" ref="C145:M145" si="23">SUM(C136:C144)</f>
        <v>1077</v>
      </c>
      <c r="D145" s="321">
        <f t="shared" si="23"/>
        <v>750</v>
      </c>
      <c r="E145" s="321">
        <f t="shared" si="23"/>
        <v>641</v>
      </c>
      <c r="F145" s="321">
        <f t="shared" si="23"/>
        <v>5</v>
      </c>
      <c r="G145" s="321">
        <f t="shared" si="23"/>
        <v>0</v>
      </c>
      <c r="H145" s="321">
        <f t="shared" si="23"/>
        <v>5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9" t="s">
        <v>78</v>
      </c>
      <c r="B146" s="411"/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2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13" t="s">
        <v>39</v>
      </c>
      <c r="C148" s="413"/>
      <c r="D148" s="413" t="s">
        <v>40</v>
      </c>
      <c r="E148" s="413"/>
      <c r="F148" s="413" t="s">
        <v>43</v>
      </c>
      <c r="G148" s="413"/>
      <c r="H148" s="413" t="s">
        <v>41</v>
      </c>
      <c r="I148" s="413"/>
      <c r="J148" s="413" t="s">
        <v>37</v>
      </c>
      <c r="K148" s="413"/>
      <c r="L148" s="413" t="s">
        <v>38</v>
      </c>
      <c r="M148" s="413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6</v>
      </c>
      <c r="C150" s="318">
        <v>9</v>
      </c>
      <c r="D150" s="318">
        <v>3</v>
      </c>
      <c r="E150" s="318">
        <v>4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13</v>
      </c>
      <c r="E152" s="318">
        <v>24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85</v>
      </c>
      <c r="D154" s="318">
        <v>52</v>
      </c>
      <c r="E154" s="318">
        <v>65</v>
      </c>
      <c r="F154" s="318">
        <v>2</v>
      </c>
      <c r="G154" s="318">
        <v>3</v>
      </c>
      <c r="H154" s="318">
        <v>2</v>
      </c>
      <c r="I154" s="318">
        <v>3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8</v>
      </c>
      <c r="E155" s="318">
        <v>3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2</v>
      </c>
      <c r="E156" s="318">
        <v>6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0</v>
      </c>
      <c r="E157" s="318">
        <v>1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29</v>
      </c>
      <c r="C158" s="318">
        <v>26</v>
      </c>
      <c r="D158" s="318">
        <v>13</v>
      </c>
      <c r="E158" s="318">
        <v>16</v>
      </c>
      <c r="F158" s="318">
        <v>1</v>
      </c>
      <c r="G158" s="318">
        <v>2</v>
      </c>
      <c r="H158" s="318">
        <v>1</v>
      </c>
      <c r="I158" s="318">
        <v>2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186</v>
      </c>
      <c r="C159" s="321">
        <f t="shared" si="24"/>
        <v>179</v>
      </c>
      <c r="D159" s="321">
        <f t="shared" si="24"/>
        <v>91</v>
      </c>
      <c r="E159" s="321">
        <f t="shared" si="24"/>
        <v>120</v>
      </c>
      <c r="F159" s="321">
        <f t="shared" si="24"/>
        <v>3</v>
      </c>
      <c r="G159" s="321">
        <f t="shared" si="24"/>
        <v>5</v>
      </c>
      <c r="H159" s="321">
        <f t="shared" si="24"/>
        <v>3</v>
      </c>
      <c r="I159" s="321">
        <f t="shared" si="24"/>
        <v>5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1233</v>
      </c>
      <c r="C160" s="334">
        <f t="shared" ref="C160:M160" si="25">SUM(C145,C159)</f>
        <v>1256</v>
      </c>
      <c r="D160" s="334">
        <f t="shared" si="25"/>
        <v>841</v>
      </c>
      <c r="E160" s="334">
        <f t="shared" si="25"/>
        <v>761</v>
      </c>
      <c r="F160" s="334">
        <f t="shared" si="25"/>
        <v>8</v>
      </c>
      <c r="G160" s="334">
        <f t="shared" si="25"/>
        <v>5</v>
      </c>
      <c r="H160" s="334">
        <f t="shared" si="25"/>
        <v>8</v>
      </c>
      <c r="I160" s="334">
        <f t="shared" si="25"/>
        <v>5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1" t="s">
        <v>70</v>
      </c>
      <c r="B163" s="415"/>
      <c r="C163" s="415"/>
      <c r="D163" s="415"/>
      <c r="E163" s="415"/>
      <c r="F163" s="415"/>
      <c r="G163" s="415"/>
      <c r="H163" s="415"/>
      <c r="I163" s="415"/>
      <c r="J163" s="415"/>
      <c r="K163" s="415"/>
      <c r="L163" s="415"/>
      <c r="M163" s="416"/>
    </row>
    <row r="164" spans="1:13" x14ac:dyDescent="0.25">
      <c r="A164" s="432" t="s">
        <v>77</v>
      </c>
      <c r="B164" s="433"/>
      <c r="C164" s="433"/>
      <c r="D164" s="433"/>
      <c r="E164" s="433"/>
      <c r="F164" s="433"/>
      <c r="G164" s="433"/>
      <c r="H164" s="433"/>
      <c r="I164" s="433"/>
      <c r="J164" s="433"/>
      <c r="K164" s="433"/>
      <c r="L164" s="433"/>
      <c r="M164" s="434"/>
    </row>
    <row r="165" spans="1:13" x14ac:dyDescent="0.25">
      <c r="B165" s="420" t="s">
        <v>39</v>
      </c>
      <c r="C165" s="420"/>
      <c r="D165" s="420" t="s">
        <v>40</v>
      </c>
      <c r="E165" s="420"/>
      <c r="F165" s="420" t="s">
        <v>43</v>
      </c>
      <c r="G165" s="420"/>
      <c r="H165" s="420" t="s">
        <v>41</v>
      </c>
      <c r="I165" s="420"/>
      <c r="J165" s="420" t="s">
        <v>37</v>
      </c>
      <c r="K165" s="420"/>
      <c r="L165" s="420" t="s">
        <v>38</v>
      </c>
      <c r="M165" s="420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48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412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583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56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136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1367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0" t="s">
        <v>70</v>
      </c>
      <c r="B177" s="411"/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2"/>
    </row>
    <row r="178" spans="1:13" x14ac:dyDescent="0.25">
      <c r="A178" s="405" t="s">
        <v>7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7"/>
    </row>
    <row r="179" spans="1:13" x14ac:dyDescent="0.25">
      <c r="B179" s="408" t="s">
        <v>39</v>
      </c>
      <c r="C179" s="409"/>
      <c r="D179" s="408" t="s">
        <v>40</v>
      </c>
      <c r="E179" s="409"/>
      <c r="F179" s="408" t="s">
        <v>43</v>
      </c>
      <c r="G179" s="409"/>
      <c r="H179" s="408" t="s">
        <v>41</v>
      </c>
      <c r="I179" s="409"/>
      <c r="J179" s="408" t="s">
        <v>37</v>
      </c>
      <c r="K179" s="409"/>
      <c r="L179" s="408" t="s">
        <v>38</v>
      </c>
      <c r="M179" s="409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67</v>
      </c>
      <c r="D181" s="318">
        <v>20</v>
      </c>
      <c r="E181" s="318">
        <v>15</v>
      </c>
      <c r="F181" s="318">
        <v>1</v>
      </c>
      <c r="G181" s="318">
        <v>0</v>
      </c>
      <c r="H181" s="318">
        <v>1</v>
      </c>
      <c r="I181" s="318">
        <v>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564</v>
      </c>
      <c r="C183" s="318">
        <v>624</v>
      </c>
      <c r="D183" s="318">
        <v>292</v>
      </c>
      <c r="E183" s="318">
        <v>233</v>
      </c>
      <c r="F183" s="318">
        <v>7</v>
      </c>
      <c r="G183" s="318">
        <v>2</v>
      </c>
      <c r="H183" s="318">
        <v>7</v>
      </c>
      <c r="I183" s="318">
        <v>2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561</v>
      </c>
      <c r="C185" s="318">
        <v>569</v>
      </c>
      <c r="D185" s="318">
        <v>242</v>
      </c>
      <c r="E185" s="318">
        <v>188</v>
      </c>
      <c r="F185" s="318">
        <v>6</v>
      </c>
      <c r="G185" s="318">
        <v>6</v>
      </c>
      <c r="H185" s="318">
        <v>6</v>
      </c>
      <c r="I185" s="318">
        <v>6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97</v>
      </c>
      <c r="D186" s="318">
        <v>43</v>
      </c>
      <c r="E186" s="318">
        <v>29</v>
      </c>
      <c r="F186" s="318">
        <v>0</v>
      </c>
      <c r="G186" s="318">
        <v>1</v>
      </c>
      <c r="H186" s="318">
        <v>0</v>
      </c>
      <c r="I186" s="318">
        <v>1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133</v>
      </c>
      <c r="D187" s="318">
        <v>35</v>
      </c>
      <c r="E187" s="318">
        <v>17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12</v>
      </c>
      <c r="E188" s="318">
        <v>12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279</v>
      </c>
      <c r="C189" s="318">
        <v>323</v>
      </c>
      <c r="D189" s="318">
        <v>115</v>
      </c>
      <c r="E189" s="318">
        <v>82</v>
      </c>
      <c r="F189" s="318">
        <v>3</v>
      </c>
      <c r="G189" s="318">
        <v>3</v>
      </c>
      <c r="H189" s="318">
        <v>3</v>
      </c>
      <c r="I189" s="318">
        <v>3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1718</v>
      </c>
      <c r="C190" s="353">
        <f t="shared" ref="C190:M190" si="28">SUM(C181:C189)</f>
        <v>1840</v>
      </c>
      <c r="D190" s="353">
        <f t="shared" si="28"/>
        <v>759</v>
      </c>
      <c r="E190" s="353">
        <f t="shared" si="28"/>
        <v>576</v>
      </c>
      <c r="F190" s="353">
        <f t="shared" si="28"/>
        <v>17</v>
      </c>
      <c r="G190" s="353">
        <f t="shared" si="28"/>
        <v>12</v>
      </c>
      <c r="H190" s="353">
        <f t="shared" si="28"/>
        <v>17</v>
      </c>
      <c r="I190" s="353">
        <f t="shared" si="28"/>
        <v>12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3085</v>
      </c>
      <c r="C191" s="334">
        <f t="shared" ref="C191:M191" si="29">SUM(C176,C190)</f>
        <v>1840</v>
      </c>
      <c r="D191" s="334">
        <f t="shared" si="29"/>
        <v>759</v>
      </c>
      <c r="E191" s="334">
        <f t="shared" si="29"/>
        <v>576</v>
      </c>
      <c r="F191" s="334">
        <f t="shared" si="29"/>
        <v>17</v>
      </c>
      <c r="G191" s="334">
        <f t="shared" si="29"/>
        <v>12</v>
      </c>
      <c r="H191" s="334">
        <f t="shared" si="29"/>
        <v>17</v>
      </c>
      <c r="I191" s="334">
        <f t="shared" si="29"/>
        <v>12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4" t="s">
        <v>73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6"/>
    </row>
    <row r="195" spans="1:13" x14ac:dyDescent="0.25">
      <c r="A195" s="417" t="s">
        <v>77</v>
      </c>
      <c r="B195" s="418"/>
      <c r="C195" s="418"/>
      <c r="D195" s="418"/>
      <c r="E195" s="418"/>
      <c r="F195" s="418"/>
      <c r="G195" s="418"/>
      <c r="H195" s="418"/>
      <c r="I195" s="418"/>
      <c r="J195" s="418"/>
      <c r="K195" s="418"/>
      <c r="L195" s="418"/>
      <c r="M195" s="419"/>
    </row>
    <row r="196" spans="1:13" x14ac:dyDescent="0.25">
      <c r="B196" s="420" t="s">
        <v>39</v>
      </c>
      <c r="C196" s="420"/>
      <c r="D196" s="420" t="s">
        <v>40</v>
      </c>
      <c r="E196" s="420"/>
      <c r="F196" s="420" t="s">
        <v>43</v>
      </c>
      <c r="G196" s="420"/>
      <c r="H196" s="420" t="s">
        <v>41</v>
      </c>
      <c r="I196" s="420"/>
      <c r="J196" s="420" t="s">
        <v>37</v>
      </c>
      <c r="K196" s="420"/>
      <c r="L196" s="420" t="s">
        <v>38</v>
      </c>
      <c r="M196" s="420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14</v>
      </c>
      <c r="C198" s="318">
        <v>18</v>
      </c>
      <c r="D198" s="318">
        <v>13</v>
      </c>
      <c r="E198" s="318">
        <v>8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111</v>
      </c>
      <c r="C200" s="318">
        <v>86</v>
      </c>
      <c r="D200" s="318">
        <v>110</v>
      </c>
      <c r="E200" s="318">
        <v>83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2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158</v>
      </c>
      <c r="C202" s="318">
        <v>128</v>
      </c>
      <c r="D202" s="318">
        <v>126</v>
      </c>
      <c r="E202" s="318">
        <v>96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16</v>
      </c>
      <c r="C203" s="318">
        <v>15</v>
      </c>
      <c r="D203" s="318">
        <v>17</v>
      </c>
      <c r="E203" s="318">
        <v>15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26</v>
      </c>
      <c r="E204" s="318">
        <v>15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3</v>
      </c>
      <c r="C205" s="318">
        <v>9</v>
      </c>
      <c r="D205" s="318">
        <v>6</v>
      </c>
      <c r="E205" s="318">
        <v>9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33</v>
      </c>
      <c r="C206" s="318">
        <v>41</v>
      </c>
      <c r="D206" s="318">
        <v>34</v>
      </c>
      <c r="E206" s="318">
        <v>33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371</v>
      </c>
      <c r="C207" s="321">
        <f t="shared" ref="C207:M207" si="30">SUM(C198:C206)</f>
        <v>323</v>
      </c>
      <c r="D207" s="321">
        <f t="shared" si="30"/>
        <v>335</v>
      </c>
      <c r="E207" s="321">
        <f t="shared" si="30"/>
        <v>259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1" t="s">
        <v>73</v>
      </c>
      <c r="B208" s="411"/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2"/>
    </row>
    <row r="209" spans="1:13" x14ac:dyDescent="0.25">
      <c r="A209" s="405" t="s">
        <v>7</v>
      </c>
      <c r="B209" s="406"/>
      <c r="C209" s="406"/>
      <c r="D209" s="406"/>
      <c r="E209" s="406"/>
      <c r="F209" s="406"/>
      <c r="G209" s="406"/>
      <c r="H209" s="406"/>
      <c r="I209" s="406"/>
      <c r="J209" s="406"/>
      <c r="K209" s="406"/>
      <c r="L209" s="406"/>
      <c r="M209" s="407"/>
    </row>
    <row r="210" spans="1:13" x14ac:dyDescent="0.25">
      <c r="B210" s="413" t="s">
        <v>39</v>
      </c>
      <c r="C210" s="413"/>
      <c r="D210" s="413" t="s">
        <v>40</v>
      </c>
      <c r="E210" s="413"/>
      <c r="F210" s="413" t="s">
        <v>43</v>
      </c>
      <c r="G210" s="413"/>
      <c r="H210" s="413" t="s">
        <v>41</v>
      </c>
      <c r="I210" s="413"/>
      <c r="J210" s="413" t="s">
        <v>37</v>
      </c>
      <c r="K210" s="413"/>
      <c r="L210" s="413" t="s">
        <v>38</v>
      </c>
      <c r="M210" s="413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1</v>
      </c>
      <c r="E212" s="318">
        <v>3</v>
      </c>
      <c r="F212" s="318">
        <v>0</v>
      </c>
      <c r="G212" s="318">
        <v>1</v>
      </c>
      <c r="H212" s="318">
        <v>0</v>
      </c>
      <c r="I212" s="318">
        <v>1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18</v>
      </c>
      <c r="D214" s="318">
        <v>20</v>
      </c>
      <c r="E214" s="318">
        <v>14</v>
      </c>
      <c r="F214" s="318">
        <v>2</v>
      </c>
      <c r="G214" s="318">
        <v>0</v>
      </c>
      <c r="H214" s="318">
        <v>2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38</v>
      </c>
      <c r="D216" s="318">
        <v>14</v>
      </c>
      <c r="E216" s="318">
        <v>21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5</v>
      </c>
      <c r="E217" s="318">
        <v>9</v>
      </c>
      <c r="F217" s="318">
        <v>2</v>
      </c>
      <c r="G217" s="318">
        <v>0</v>
      </c>
      <c r="H217" s="318">
        <v>2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7</v>
      </c>
      <c r="D218" s="318">
        <v>3</v>
      </c>
      <c r="E218" s="318">
        <v>4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8</v>
      </c>
      <c r="E220" s="318">
        <v>12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99</v>
      </c>
      <c r="C221" s="321">
        <f t="shared" si="31"/>
        <v>92</v>
      </c>
      <c r="D221" s="321">
        <f t="shared" si="31"/>
        <v>52</v>
      </c>
      <c r="E221" s="321">
        <f t="shared" si="31"/>
        <v>64</v>
      </c>
      <c r="F221" s="321">
        <f t="shared" si="31"/>
        <v>4</v>
      </c>
      <c r="G221" s="321">
        <f t="shared" si="31"/>
        <v>1</v>
      </c>
      <c r="H221" s="321">
        <f t="shared" si="31"/>
        <v>4</v>
      </c>
      <c r="I221" s="321">
        <f t="shared" si="31"/>
        <v>1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470</v>
      </c>
      <c r="C222" s="334">
        <f t="shared" ref="C222:M222" si="32">SUM(C207,C221)</f>
        <v>415</v>
      </c>
      <c r="D222" s="334">
        <f t="shared" si="32"/>
        <v>387</v>
      </c>
      <c r="E222" s="334">
        <f t="shared" si="32"/>
        <v>323</v>
      </c>
      <c r="F222" s="334">
        <f t="shared" si="32"/>
        <v>4</v>
      </c>
      <c r="G222" s="334">
        <f t="shared" si="32"/>
        <v>1</v>
      </c>
      <c r="H222" s="334">
        <f t="shared" si="32"/>
        <v>4</v>
      </c>
      <c r="I222" s="334">
        <f t="shared" si="32"/>
        <v>1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1/27/2023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</row>
    <row r="2" spans="1:22" ht="15.75" customHeight="1" x14ac:dyDescent="0.2">
      <c r="A2" s="375" t="s">
        <v>25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</row>
    <row r="3" spans="1:22" ht="15.75" x14ac:dyDescent="0.2">
      <c r="A3" s="390" t="str">
        <f>Summary!A3</f>
        <v>Fall 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</row>
    <row r="4" spans="1:22" ht="15.75" customHeight="1" x14ac:dyDescent="0.2">
      <c r="A4" s="390" t="str">
        <f>Summary!A4</f>
        <v>as of Friday, March 10, 2023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</row>
    <row r="5" spans="1:22" ht="16.5" thickBot="1" x14ac:dyDescent="0.25">
      <c r="A5" s="391"/>
      <c r="B5" s="391"/>
      <c r="C5" s="391"/>
      <c r="D5" s="391"/>
      <c r="E5" s="39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2" t="s">
        <v>33</v>
      </c>
      <c r="C6" s="393"/>
      <c r="D6" s="393"/>
      <c r="E6" s="394"/>
      <c r="F6" s="357" t="s">
        <v>35</v>
      </c>
      <c r="G6" s="358"/>
      <c r="H6" s="358"/>
      <c r="I6" s="359"/>
      <c r="J6" s="360" t="s">
        <v>27</v>
      </c>
      <c r="K6" s="361"/>
      <c r="L6" s="361"/>
      <c r="M6" s="362"/>
      <c r="N6" s="387" t="s">
        <v>26</v>
      </c>
      <c r="O6" s="388"/>
      <c r="P6" s="388"/>
      <c r="Q6" s="389"/>
      <c r="R6" s="376" t="s">
        <v>10</v>
      </c>
      <c r="S6" s="377"/>
      <c r="T6" s="377"/>
      <c r="U6" s="37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67" t="s">
        <v>23</v>
      </c>
      <c r="E7" s="369" t="s">
        <v>24</v>
      </c>
      <c r="F7" s="32" t="str">
        <f>B7</f>
        <v>Fall 2023</v>
      </c>
      <c r="G7" s="34" t="str">
        <f>C7</f>
        <v>Fall 2022</v>
      </c>
      <c r="H7" s="371" t="s">
        <v>23</v>
      </c>
      <c r="I7" s="373" t="s">
        <v>24</v>
      </c>
      <c r="J7" s="36" t="str">
        <f>B7</f>
        <v>Fall 2023</v>
      </c>
      <c r="K7" s="38" t="str">
        <f>G7</f>
        <v>Fall 2022</v>
      </c>
      <c r="L7" s="383" t="s">
        <v>23</v>
      </c>
      <c r="M7" s="385" t="s">
        <v>24</v>
      </c>
      <c r="N7" s="40" t="str">
        <f>B7</f>
        <v>Fall 2023</v>
      </c>
      <c r="O7" s="42" t="str">
        <f>B7</f>
        <v>Fall 2023</v>
      </c>
      <c r="P7" s="363" t="s">
        <v>23</v>
      </c>
      <c r="Q7" s="365" t="s">
        <v>24</v>
      </c>
      <c r="R7" s="117" t="str">
        <f>B7</f>
        <v>Fall 2023</v>
      </c>
      <c r="S7" s="118" t="str">
        <f>C7</f>
        <v>Fall 2022</v>
      </c>
      <c r="T7" s="379" t="s">
        <v>23</v>
      </c>
      <c r="U7" s="381" t="s">
        <v>24</v>
      </c>
    </row>
    <row r="8" spans="1:22" ht="30.75" thickBot="1" x14ac:dyDescent="0.25">
      <c r="A8" s="307"/>
      <c r="B8" s="31" t="str">
        <f>Summary!B7</f>
        <v>as of 3/10/23</v>
      </c>
      <c r="C8" s="31" t="str">
        <f>Summary!C7</f>
        <v>as of 3/10/22</v>
      </c>
      <c r="D8" s="368"/>
      <c r="E8" s="370"/>
      <c r="F8" s="33" t="str">
        <f>B8</f>
        <v>as of 3/10/23</v>
      </c>
      <c r="G8" s="35" t="str">
        <f>C8</f>
        <v>as of 3/10/22</v>
      </c>
      <c r="H8" s="372"/>
      <c r="I8" s="374"/>
      <c r="J8" s="37" t="str">
        <f>F8</f>
        <v>as of 3/10/23</v>
      </c>
      <c r="K8" s="39" t="str">
        <f>G8</f>
        <v>as of 3/10/22</v>
      </c>
      <c r="L8" s="384"/>
      <c r="M8" s="386"/>
      <c r="N8" s="41" t="str">
        <f>J8</f>
        <v>as of 3/10/23</v>
      </c>
      <c r="O8" s="43" t="str">
        <f>K8</f>
        <v>as of 3/10/22</v>
      </c>
      <c r="P8" s="364"/>
      <c r="Q8" s="366"/>
      <c r="R8" s="119" t="str">
        <f>N8</f>
        <v>as of 3/10/23</v>
      </c>
      <c r="S8" s="120" t="str">
        <f>O8</f>
        <v>as of 3/10/22</v>
      </c>
      <c r="T8" s="380"/>
      <c r="U8" s="382"/>
    </row>
    <row r="9" spans="1:22" s="69" customFormat="1" ht="15.75" thickBot="1" x14ac:dyDescent="0.25">
      <c r="A9" s="193" t="s">
        <v>28</v>
      </c>
      <c r="B9" s="44">
        <f>B26+B74+B42+B10+B58+B90</f>
        <v>68437</v>
      </c>
      <c r="C9" s="44">
        <f>C26+C74+C42+C10+C58+C90</f>
        <v>66855</v>
      </c>
      <c r="D9" s="44">
        <f t="shared" ref="D9" si="0">IF(ISERROR(B9-C9),"n/a",B9-C9)</f>
        <v>1582</v>
      </c>
      <c r="E9" s="45">
        <f t="shared" ref="E9" si="1">IF(ISERROR(D9/C9),"n/a",(D9/C9))</f>
        <v>2.366315159673921E-2</v>
      </c>
      <c r="F9" s="48">
        <f>F26+F74+F42+F10+F58+F90</f>
        <v>40544</v>
      </c>
      <c r="G9" s="48">
        <f>G26+G74+G42+G10+G58+G90</f>
        <v>34884</v>
      </c>
      <c r="H9" s="345">
        <f>IF(ISERROR(F9-G9),"n/a",F9-G9)</f>
        <v>5660</v>
      </c>
      <c r="I9" s="49">
        <f t="shared" ref="I9" si="2">IF(ISERROR(H9/G9),"n/a",(H9/G9))</f>
        <v>0.16225203531705079</v>
      </c>
      <c r="J9" s="46">
        <f>J26+J74+J42+J10+J58+J90</f>
        <v>188</v>
      </c>
      <c r="K9" s="46">
        <f>K26+K74+K42+K10+K58+K90</f>
        <v>117</v>
      </c>
      <c r="L9" s="47">
        <f t="shared" ref="L9" si="3">IF(ISERROR(J9-K9),"n/a",J9-K9)</f>
        <v>71</v>
      </c>
      <c r="M9" s="50">
        <f t="shared" ref="M9" si="4">IF(ISERROR(L9/K9),"n/a",(L9/K9))</f>
        <v>0.60683760683760679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17150</v>
      </c>
      <c r="C10" s="54">
        <f>C11+C18</f>
        <v>15486</v>
      </c>
      <c r="D10" s="55">
        <f t="shared" ref="D10:D25" si="9">IF(ISERROR(B10-C10),"n/a",B10-C10)</f>
        <v>1664</v>
      </c>
      <c r="E10" s="56">
        <f t="shared" ref="E10:E25" si="10">IF(ISERROR(D10/C10),"n/a",(D10/C10))</f>
        <v>0.10745189203151233</v>
      </c>
      <c r="F10" s="57">
        <f>F11+F18</f>
        <v>7117</v>
      </c>
      <c r="G10" s="58">
        <f>G11+G18</f>
        <v>6351</v>
      </c>
      <c r="H10" s="59">
        <f t="shared" ref="H10:H24" si="11">IF(ISERROR(F10-G10),"n/a",F10-G10)</f>
        <v>766</v>
      </c>
      <c r="I10" s="60">
        <f t="shared" ref="I10:I25" si="12">IF(ISERROR(H10/G10),"n/a",(H10/G10))</f>
        <v>0.12061092741300583</v>
      </c>
      <c r="J10" s="61">
        <f>J11+J18</f>
        <v>14</v>
      </c>
      <c r="K10" s="62">
        <f>K11+K18</f>
        <v>10</v>
      </c>
      <c r="L10" s="63">
        <f t="shared" ref="L10:L24" si="13">IF(ISERROR(J10-K10),"n/a",J10-K10)</f>
        <v>4</v>
      </c>
      <c r="M10" s="64">
        <f t="shared" ref="M10:M25" si="14">IF(ISERROR(L10/K10),"n/a",(L10/K10))</f>
        <v>0.4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14291</v>
      </c>
      <c r="C11" s="54">
        <f>C12+C14+C16</f>
        <v>12815</v>
      </c>
      <c r="D11" s="55">
        <f t="shared" si="9"/>
        <v>1476</v>
      </c>
      <c r="E11" s="56">
        <f t="shared" si="10"/>
        <v>0.11517752633632462</v>
      </c>
      <c r="F11" s="57">
        <f>F12+F16+F14</f>
        <v>6655</v>
      </c>
      <c r="G11" s="58">
        <f>G12+G16+G14</f>
        <v>5865</v>
      </c>
      <c r="H11" s="59">
        <f t="shared" si="11"/>
        <v>790</v>
      </c>
      <c r="I11" s="60">
        <f t="shared" si="12"/>
        <v>0.13469735720375106</v>
      </c>
      <c r="J11" s="61">
        <f>J12+J16+J14</f>
        <v>7</v>
      </c>
      <c r="K11" s="62">
        <f>K12+K16+K14</f>
        <v>5</v>
      </c>
      <c r="L11" s="63">
        <f t="shared" si="13"/>
        <v>2</v>
      </c>
      <c r="M11" s="64">
        <f t="shared" si="14"/>
        <v>0.4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12397</v>
      </c>
      <c r="C12" s="94">
        <f>C13</f>
        <v>11130</v>
      </c>
      <c r="D12" s="95">
        <f t="shared" ref="D12:D15" si="19">IF(ISERROR(B12-C12),"n/a",B12-C12)</f>
        <v>1267</v>
      </c>
      <c r="E12" s="96">
        <f t="shared" ref="E12:E15" si="20">IF(ISERROR(D12/C12),"n/a",(D12/C12))</f>
        <v>0.11383647798742139</v>
      </c>
      <c r="F12" s="175">
        <f>F13</f>
        <v>5270</v>
      </c>
      <c r="G12" s="176">
        <f>G13</f>
        <v>5408</v>
      </c>
      <c r="H12" s="97">
        <f t="shared" ref="H12:H15" si="21">IF(ISERROR(F12-G12),"n/a",F12-G12)</f>
        <v>-138</v>
      </c>
      <c r="I12" s="98">
        <f t="shared" ref="I12:I15" si="22">IF(ISERROR(H12/G12),"n/a",(H12/G12))</f>
        <v>-2.5517751479289939E-2</v>
      </c>
      <c r="J12" s="177">
        <f>J13</f>
        <v>7</v>
      </c>
      <c r="K12" s="178">
        <f>K13</f>
        <v>5</v>
      </c>
      <c r="L12" s="99">
        <f t="shared" ref="L12:L15" si="23">IF(ISERROR(J12-K12),"n/a",J12-K12)</f>
        <v>2</v>
      </c>
      <c r="M12" s="100">
        <f t="shared" ref="M12:M15" si="24">IF(ISERROR(L12/K12),"n/a",(L12/K12))</f>
        <v>0.4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12397</v>
      </c>
      <c r="C13" s="291">
        <v>11130</v>
      </c>
      <c r="D13" s="106">
        <f t="shared" si="19"/>
        <v>1267</v>
      </c>
      <c r="E13" s="300">
        <f t="shared" si="20"/>
        <v>0.11383647798742139</v>
      </c>
      <c r="F13" s="292">
        <v>5270</v>
      </c>
      <c r="G13" s="293">
        <v>5408</v>
      </c>
      <c r="H13" s="110">
        <f t="shared" si="21"/>
        <v>-138</v>
      </c>
      <c r="I13" s="111">
        <f t="shared" si="22"/>
        <v>-2.5517751479289939E-2</v>
      </c>
      <c r="J13" s="294">
        <v>7</v>
      </c>
      <c r="K13" s="295">
        <v>5</v>
      </c>
      <c r="L13" s="114">
        <f t="shared" si="23"/>
        <v>2</v>
      </c>
      <c r="M13" s="115">
        <f t="shared" si="24"/>
        <v>0.4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1226</v>
      </c>
      <c r="C14" s="94">
        <f>C15</f>
        <v>1121</v>
      </c>
      <c r="D14" s="95">
        <f t="shared" si="19"/>
        <v>105</v>
      </c>
      <c r="E14" s="96">
        <f t="shared" si="20"/>
        <v>9.3666369313113299E-2</v>
      </c>
      <c r="F14" s="175">
        <f>F15</f>
        <v>861</v>
      </c>
      <c r="G14" s="176">
        <f>G15</f>
        <v>273</v>
      </c>
      <c r="H14" s="97">
        <f t="shared" si="21"/>
        <v>588</v>
      </c>
      <c r="I14" s="98">
        <f t="shared" si="22"/>
        <v>2.1538461538461537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1226</v>
      </c>
      <c r="C15" s="105">
        <v>1121</v>
      </c>
      <c r="D15" s="106">
        <f t="shared" si="19"/>
        <v>105</v>
      </c>
      <c r="E15" s="107">
        <f t="shared" si="20"/>
        <v>9.3666369313113299E-2</v>
      </c>
      <c r="F15" s="108">
        <v>861</v>
      </c>
      <c r="G15" s="109">
        <v>273</v>
      </c>
      <c r="H15" s="110">
        <f t="shared" si="21"/>
        <v>588</v>
      </c>
      <c r="I15" s="111">
        <f t="shared" si="22"/>
        <v>2.1538461538461537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668</v>
      </c>
      <c r="C16" s="94">
        <f>C17</f>
        <v>564</v>
      </c>
      <c r="D16" s="95">
        <f t="shared" si="9"/>
        <v>104</v>
      </c>
      <c r="E16" s="96">
        <f t="shared" si="10"/>
        <v>0.18439716312056736</v>
      </c>
      <c r="F16" s="175">
        <f>F17</f>
        <v>524</v>
      </c>
      <c r="G16" s="176">
        <f>G17</f>
        <v>184</v>
      </c>
      <c r="H16" s="97">
        <f t="shared" si="11"/>
        <v>340</v>
      </c>
      <c r="I16" s="98">
        <f t="shared" si="12"/>
        <v>1.8478260869565217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668</v>
      </c>
      <c r="C17" s="105">
        <v>564</v>
      </c>
      <c r="D17" s="106">
        <f t="shared" si="9"/>
        <v>104</v>
      </c>
      <c r="E17" s="107">
        <f t="shared" si="10"/>
        <v>0.18439716312056736</v>
      </c>
      <c r="F17" s="108">
        <v>524</v>
      </c>
      <c r="G17" s="109">
        <v>184</v>
      </c>
      <c r="H17" s="110">
        <f t="shared" si="11"/>
        <v>340</v>
      </c>
      <c r="I17" s="111">
        <f t="shared" si="12"/>
        <v>1.8478260869565217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2859</v>
      </c>
      <c r="C18" s="54">
        <f>C19+C22+C24</f>
        <v>2671</v>
      </c>
      <c r="D18" s="55">
        <f t="shared" si="9"/>
        <v>188</v>
      </c>
      <c r="E18" s="56">
        <f t="shared" si="10"/>
        <v>7.0385623362036687E-2</v>
      </c>
      <c r="F18" s="57">
        <f>F19+F24+F22</f>
        <v>462</v>
      </c>
      <c r="G18" s="58">
        <f>G19+G24+G22</f>
        <v>486</v>
      </c>
      <c r="H18" s="59">
        <f t="shared" si="11"/>
        <v>-24</v>
      </c>
      <c r="I18" s="60">
        <f t="shared" si="12"/>
        <v>-4.9382716049382713E-2</v>
      </c>
      <c r="J18" s="61">
        <f>J19+J24+J22</f>
        <v>7</v>
      </c>
      <c r="K18" s="62">
        <f>K19+K24+K22</f>
        <v>5</v>
      </c>
      <c r="L18" s="63">
        <f t="shared" si="13"/>
        <v>2</v>
      </c>
      <c r="M18" s="64">
        <f t="shared" si="14"/>
        <v>0.4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2606</v>
      </c>
      <c r="C19" s="238">
        <f>SUM(C20:C21)</f>
        <v>2411</v>
      </c>
      <c r="D19" s="227">
        <f t="shared" si="9"/>
        <v>195</v>
      </c>
      <c r="E19" s="228">
        <f t="shared" si="10"/>
        <v>8.0879303193695559E-2</v>
      </c>
      <c r="F19" s="239">
        <f>SUM(F20:F21)</f>
        <v>423</v>
      </c>
      <c r="G19" s="240">
        <f>SUM(G20:G21)</f>
        <v>443</v>
      </c>
      <c r="H19" s="241">
        <f t="shared" si="11"/>
        <v>-20</v>
      </c>
      <c r="I19" s="242">
        <f t="shared" si="12"/>
        <v>-4.5146726862302484E-2</v>
      </c>
      <c r="J19" s="243">
        <f>SUM(J20:J21)</f>
        <v>7</v>
      </c>
      <c r="K19" s="244">
        <f>SUM(K20:K21)</f>
        <v>5</v>
      </c>
      <c r="L19" s="245">
        <f t="shared" si="13"/>
        <v>2</v>
      </c>
      <c r="M19" s="246">
        <f t="shared" si="14"/>
        <v>0.4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2606</v>
      </c>
      <c r="C20" s="105">
        <v>2411</v>
      </c>
      <c r="D20" s="183">
        <f t="shared" si="9"/>
        <v>195</v>
      </c>
      <c r="E20" s="247">
        <f t="shared" si="10"/>
        <v>8.0879303193695559E-2</v>
      </c>
      <c r="F20" s="108">
        <v>423</v>
      </c>
      <c r="G20" s="109">
        <v>443</v>
      </c>
      <c r="H20" s="110">
        <f>IF(ISERROR(F20-G20),"n/a",F20-G20)</f>
        <v>-20</v>
      </c>
      <c r="I20" s="111">
        <f>IF(ISERROR(H20/G20),"n/a",(H20/G20))</f>
        <v>-4.5146726862302484E-2</v>
      </c>
      <c r="J20" s="112">
        <v>7</v>
      </c>
      <c r="K20" s="113">
        <v>5</v>
      </c>
      <c r="L20" s="114">
        <f>IF(ISERROR(J20-K20),"n/a",J20-K20)</f>
        <v>2</v>
      </c>
      <c r="M20" s="115">
        <f>IF(ISERROR(L20/K20),"n/a",(L20/K20))</f>
        <v>0.4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197</v>
      </c>
      <c r="C22" s="94">
        <f>C23</f>
        <v>210</v>
      </c>
      <c r="D22" s="95">
        <f>IF(ISERROR(B22-C22),"n/a",B22-C22)</f>
        <v>-13</v>
      </c>
      <c r="E22" s="96">
        <f>IF(ISERROR(D22/C22),"n/a",(D22/C22))</f>
        <v>-6.1904761904761907E-2</v>
      </c>
      <c r="F22" s="175">
        <f>F23</f>
        <v>37</v>
      </c>
      <c r="G22" s="176">
        <f>G23</f>
        <v>41</v>
      </c>
      <c r="H22" s="97">
        <f>IF(ISERROR(F22-G22),"n/a",F22-G22)</f>
        <v>-4</v>
      </c>
      <c r="I22" s="98">
        <f>IF(ISERROR(H22/G22),"n/a",(H22/G22))</f>
        <v>-9.7560975609756101E-2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197</v>
      </c>
      <c r="C23" s="105">
        <v>210</v>
      </c>
      <c r="D23" s="95">
        <f>IF(ISERROR(B23-C23),"n/a",B23-C23)</f>
        <v>-13</v>
      </c>
      <c r="E23" s="107">
        <f>IF(ISERROR(D23/C23),"n/a",(D23/C23))</f>
        <v>-6.1904761904761907E-2</v>
      </c>
      <c r="F23" s="108">
        <v>37</v>
      </c>
      <c r="G23" s="109">
        <v>41</v>
      </c>
      <c r="H23" s="110">
        <f>IF(ISERROR(F23-G23),"n/a",F23-G23)</f>
        <v>-4</v>
      </c>
      <c r="I23" s="111">
        <f>IF(ISERROR(H23/G23),"n/a",(H23/G23))</f>
        <v>-9.7560975609756101E-2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56</v>
      </c>
      <c r="C24" s="94">
        <f>C25</f>
        <v>50</v>
      </c>
      <c r="D24" s="209">
        <f t="shared" si="9"/>
        <v>6</v>
      </c>
      <c r="E24" s="96">
        <f t="shared" si="10"/>
        <v>0.12</v>
      </c>
      <c r="F24" s="175">
        <f>F25</f>
        <v>2</v>
      </c>
      <c r="G24" s="176">
        <f>G25</f>
        <v>2</v>
      </c>
      <c r="H24" s="97">
        <f t="shared" si="11"/>
        <v>0</v>
      </c>
      <c r="I24" s="98">
        <f t="shared" si="12"/>
        <v>0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56</v>
      </c>
      <c r="C25" s="105">
        <v>50</v>
      </c>
      <c r="D25" s="106">
        <f t="shared" si="9"/>
        <v>6</v>
      </c>
      <c r="E25" s="107">
        <f t="shared" si="10"/>
        <v>0.12</v>
      </c>
      <c r="F25" s="108">
        <v>2</v>
      </c>
      <c r="G25" s="109">
        <v>2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30131</v>
      </c>
      <c r="C26" s="54">
        <f>C27+C34</f>
        <v>31423</v>
      </c>
      <c r="D26" s="55">
        <f t="shared" ref="D26:D33" si="33">IF(ISERROR(B26-C26),"n/a",B26-C26)</f>
        <v>-1292</v>
      </c>
      <c r="E26" s="56">
        <f t="shared" ref="E26:E33" si="34">IF(ISERROR(D26/C26),"n/a",(D26/C26))</f>
        <v>-4.1116379721859782E-2</v>
      </c>
      <c r="F26" s="57">
        <f>F27+F34</f>
        <v>20338</v>
      </c>
      <c r="G26" s="58">
        <f>G27+G34</f>
        <v>16447</v>
      </c>
      <c r="H26" s="59">
        <f t="shared" ref="H26:H33" si="35">IF(ISERROR(F26-G26),"n/a",F26-G26)</f>
        <v>3891</v>
      </c>
      <c r="I26" s="60">
        <f t="shared" ref="I26:I33" si="36">IF(ISERROR(H26/G26),"n/a",(H26/G26))</f>
        <v>0.23657809934942542</v>
      </c>
      <c r="J26" s="61">
        <f>J27+J34</f>
        <v>100</v>
      </c>
      <c r="K26" s="62">
        <f>K27+K34</f>
        <v>66</v>
      </c>
      <c r="L26" s="63">
        <f t="shared" ref="L26:L33" si="37">IF(ISERROR(J26-K26),"n/a",J26-K26)</f>
        <v>34</v>
      </c>
      <c r="M26" s="64">
        <f t="shared" ref="M26:M33" si="38">IF(ISERROR(L26/K26),"n/a",(L26/K26))</f>
        <v>0.51515151515151514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24980</v>
      </c>
      <c r="C27" s="54">
        <f>C28+C32+C30</f>
        <v>25912</v>
      </c>
      <c r="D27" s="55">
        <f t="shared" si="33"/>
        <v>-932</v>
      </c>
      <c r="E27" s="56">
        <f t="shared" si="34"/>
        <v>-3.5967891324482866E-2</v>
      </c>
      <c r="F27" s="57">
        <f>F28+F32+F30</f>
        <v>18430</v>
      </c>
      <c r="G27" s="58">
        <f>G28+G32+G30</f>
        <v>14091</v>
      </c>
      <c r="H27" s="59">
        <f t="shared" si="35"/>
        <v>4339</v>
      </c>
      <c r="I27" s="60">
        <f t="shared" si="36"/>
        <v>0.30792704563196366</v>
      </c>
      <c r="J27" s="61">
        <f>J28+J32+J30</f>
        <v>30</v>
      </c>
      <c r="K27" s="62">
        <f>K28+K32+K30</f>
        <v>20</v>
      </c>
      <c r="L27" s="63">
        <f t="shared" si="37"/>
        <v>10</v>
      </c>
      <c r="M27" s="64">
        <f t="shared" si="38"/>
        <v>0.5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20551</v>
      </c>
      <c r="C28" s="94">
        <f>C29</f>
        <v>21592</v>
      </c>
      <c r="D28" s="95">
        <f t="shared" ref="D28" si="43">IF(ISERROR(B28-C28),"n/a",B28-C28)</f>
        <v>-1041</v>
      </c>
      <c r="E28" s="96">
        <f t="shared" ref="E28" si="44">IF(ISERROR(D28/C28),"n/a",(D28/C28))</f>
        <v>-4.8212300852167468E-2</v>
      </c>
      <c r="F28" s="175">
        <f>F29</f>
        <v>15704</v>
      </c>
      <c r="G28" s="176">
        <f>G29</f>
        <v>12289</v>
      </c>
      <c r="H28" s="97">
        <f t="shared" ref="H28" si="45">IF(ISERROR(F28-G28),"n/a",F28-G28)</f>
        <v>3415</v>
      </c>
      <c r="I28" s="98">
        <f t="shared" ref="I28" si="46">IF(ISERROR(H28/G28),"n/a",(H28/G28))</f>
        <v>0.27789079664740823</v>
      </c>
      <c r="J28" s="177">
        <f>J29</f>
        <v>29</v>
      </c>
      <c r="K28" s="178">
        <f>K29</f>
        <v>18</v>
      </c>
      <c r="L28" s="99">
        <f t="shared" ref="L28" si="47">IF(ISERROR(J28-K28),"n/a",J28-K28)</f>
        <v>11</v>
      </c>
      <c r="M28" s="100">
        <f t="shared" ref="M28" si="48">IF(ISERROR(L28/K28),"n/a",(L28/K28))</f>
        <v>0.61111111111111116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20551</v>
      </c>
      <c r="C29" s="249">
        <v>21592</v>
      </c>
      <c r="D29" s="250">
        <f t="shared" ref="D29" si="53">IF(ISERROR(B29-C29),"n/a",B29-C29)</f>
        <v>-1041</v>
      </c>
      <c r="E29" s="251">
        <f t="shared" ref="E29" si="54">IF(ISERROR(D29/C29),"n/a",(D29/C29))</f>
        <v>-4.8212300852167468E-2</v>
      </c>
      <c r="F29" s="252">
        <v>15704</v>
      </c>
      <c r="G29" s="253">
        <v>12289</v>
      </c>
      <c r="H29" s="254">
        <f t="shared" ref="H29" si="55">IF(ISERROR(F29-G29),"n/a",F29-G29)</f>
        <v>3415</v>
      </c>
      <c r="I29" s="255">
        <f t="shared" ref="I29" si="56">IF(ISERROR(H29/G29),"n/a",(H29/G29))</f>
        <v>0.27789079664740823</v>
      </c>
      <c r="J29" s="256">
        <v>29</v>
      </c>
      <c r="K29" s="257">
        <v>18</v>
      </c>
      <c r="L29" s="258">
        <f t="shared" ref="L29" si="57">IF(ISERROR(J29-K29),"n/a",J29-K29)</f>
        <v>11</v>
      </c>
      <c r="M29" s="259">
        <f t="shared" ref="M29" si="58">IF(ISERROR(L29/K29),"n/a",(L29/K29))</f>
        <v>0.61111111111111116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3148</v>
      </c>
      <c r="C30" s="94">
        <f>C31</f>
        <v>3085</v>
      </c>
      <c r="D30" s="95">
        <f t="shared" si="33"/>
        <v>63</v>
      </c>
      <c r="E30" s="96">
        <f t="shared" si="34"/>
        <v>2.0421393841166938E-2</v>
      </c>
      <c r="F30" s="175">
        <f>F31</f>
        <v>1852</v>
      </c>
      <c r="G30" s="176">
        <f>G31</f>
        <v>1164</v>
      </c>
      <c r="H30" s="97">
        <f t="shared" si="35"/>
        <v>688</v>
      </c>
      <c r="I30" s="98">
        <f t="shared" si="36"/>
        <v>0.59106529209621994</v>
      </c>
      <c r="J30" s="177">
        <f>J31</f>
        <v>0</v>
      </c>
      <c r="K30" s="178">
        <f>K31</f>
        <v>1</v>
      </c>
      <c r="L30" s="99">
        <f t="shared" si="37"/>
        <v>-1</v>
      </c>
      <c r="M30" s="100">
        <f t="shared" si="38"/>
        <v>-1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3148</v>
      </c>
      <c r="C31" s="105">
        <v>3085</v>
      </c>
      <c r="D31" s="106">
        <f t="shared" si="33"/>
        <v>63</v>
      </c>
      <c r="E31" s="107">
        <f t="shared" si="34"/>
        <v>2.0421393841166938E-2</v>
      </c>
      <c r="F31" s="108">
        <v>1852</v>
      </c>
      <c r="G31" s="109">
        <v>1164</v>
      </c>
      <c r="H31" s="110">
        <f t="shared" si="35"/>
        <v>688</v>
      </c>
      <c r="I31" s="111">
        <f t="shared" si="36"/>
        <v>0.59106529209621994</v>
      </c>
      <c r="J31" s="112">
        <v>0</v>
      </c>
      <c r="K31" s="113">
        <v>1</v>
      </c>
      <c r="L31" s="114">
        <f t="shared" si="37"/>
        <v>-1</v>
      </c>
      <c r="M31" s="115">
        <f t="shared" si="38"/>
        <v>-1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1281</v>
      </c>
      <c r="C32" s="94">
        <f>C33</f>
        <v>1235</v>
      </c>
      <c r="D32" s="95">
        <f t="shared" si="33"/>
        <v>46</v>
      </c>
      <c r="E32" s="96">
        <f t="shared" si="34"/>
        <v>3.724696356275304E-2</v>
      </c>
      <c r="F32" s="175">
        <f>F33</f>
        <v>874</v>
      </c>
      <c r="G32" s="176">
        <f>G33</f>
        <v>638</v>
      </c>
      <c r="H32" s="97">
        <f t="shared" si="35"/>
        <v>236</v>
      </c>
      <c r="I32" s="98">
        <f t="shared" si="36"/>
        <v>0.36990595611285265</v>
      </c>
      <c r="J32" s="177">
        <f>J33</f>
        <v>1</v>
      </c>
      <c r="K32" s="178">
        <f>K33</f>
        <v>1</v>
      </c>
      <c r="L32" s="99">
        <f t="shared" si="37"/>
        <v>0</v>
      </c>
      <c r="M32" s="100">
        <f t="shared" si="38"/>
        <v>0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1281</v>
      </c>
      <c r="C33" s="105">
        <v>1235</v>
      </c>
      <c r="D33" s="106">
        <f t="shared" si="33"/>
        <v>46</v>
      </c>
      <c r="E33" s="107">
        <f t="shared" si="34"/>
        <v>3.724696356275304E-2</v>
      </c>
      <c r="F33" s="108">
        <v>874</v>
      </c>
      <c r="G33" s="109">
        <v>638</v>
      </c>
      <c r="H33" s="110">
        <f t="shared" si="35"/>
        <v>236</v>
      </c>
      <c r="I33" s="111">
        <f t="shared" si="36"/>
        <v>0.36990595611285265</v>
      </c>
      <c r="J33" s="112">
        <v>1</v>
      </c>
      <c r="K33" s="113">
        <v>1</v>
      </c>
      <c r="L33" s="114">
        <f t="shared" si="37"/>
        <v>0</v>
      </c>
      <c r="M33" s="115">
        <f t="shared" si="38"/>
        <v>0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5151</v>
      </c>
      <c r="C34" s="54">
        <f>C35+C40+C38</f>
        <v>5511</v>
      </c>
      <c r="D34" s="55">
        <f t="shared" ref="D34" si="63">IF(ISERROR(B34-C34),"n/a",B34-C34)</f>
        <v>-360</v>
      </c>
      <c r="E34" s="56">
        <f t="shared" ref="E34" si="64">IF(ISERROR(D34/C34),"n/a",(D34/C34))</f>
        <v>-6.5323897659226998E-2</v>
      </c>
      <c r="F34" s="57">
        <f>F35+F40+F38</f>
        <v>1908</v>
      </c>
      <c r="G34" s="58">
        <f>G35+G40+G38</f>
        <v>2356</v>
      </c>
      <c r="H34" s="59">
        <f t="shared" ref="H34" si="65">IF(ISERROR(F34-G34),"n/a",F34-G34)</f>
        <v>-448</v>
      </c>
      <c r="I34" s="60">
        <f t="shared" ref="I34" si="66">IF(ISERROR(H34/G34),"n/a",(H34/G34))</f>
        <v>-0.19015280135823429</v>
      </c>
      <c r="J34" s="61">
        <f>J35+J40+J38</f>
        <v>70</v>
      </c>
      <c r="K34" s="62">
        <f>K35+K40+K38</f>
        <v>46</v>
      </c>
      <c r="L34" s="63">
        <f t="shared" ref="L34" si="67">IF(ISERROR(J34-K34),"n/a",J34-K34)</f>
        <v>24</v>
      </c>
      <c r="M34" s="64">
        <f t="shared" ref="M34" si="68">IF(ISERROR(L34/K34),"n/a",(L34/K34))</f>
        <v>0.52173913043478259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4641</v>
      </c>
      <c r="C35" s="226">
        <f>SUM(C36:C37)</f>
        <v>4894</v>
      </c>
      <c r="D35" s="227">
        <f t="shared" ref="D35:D41" si="73">IF(ISERROR(B35-C35),"n/a",B35-C35)</f>
        <v>-253</v>
      </c>
      <c r="E35" s="228">
        <f t="shared" ref="E35:E41" si="74">IF(ISERROR(D35/C35),"n/a",(D35/C35))</f>
        <v>-5.1695954229668981E-2</v>
      </c>
      <c r="F35" s="229">
        <f>SUM(F36:F37)</f>
        <v>1702</v>
      </c>
      <c r="G35" s="230">
        <f>SUM(G36:G37)</f>
        <v>2161</v>
      </c>
      <c r="H35" s="231">
        <f t="shared" ref="H35:H41" si="75">IF(ISERROR(F35-G35),"n/a",F35-G35)</f>
        <v>-459</v>
      </c>
      <c r="I35" s="232">
        <f t="shared" ref="I35:I41" si="76">IF(ISERROR(H35/G35),"n/a",(H35/G35))</f>
        <v>-0.21240166589541878</v>
      </c>
      <c r="J35" s="233">
        <f>SUM(J36:J37)</f>
        <v>70</v>
      </c>
      <c r="K35" s="234">
        <f>SUM(K36:K37)</f>
        <v>44</v>
      </c>
      <c r="L35" s="235">
        <f t="shared" ref="L35:L40" si="77">IF(ISERROR(J35-K35),"n/a",J35-K35)</f>
        <v>26</v>
      </c>
      <c r="M35" s="236">
        <f t="shared" ref="M35:M41" si="78">IF(ISERROR(L35/K35),"n/a",(L35/K35))</f>
        <v>0.59090909090909094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4641</v>
      </c>
      <c r="C36" s="249">
        <v>4894</v>
      </c>
      <c r="D36" s="183">
        <f t="shared" si="73"/>
        <v>-253</v>
      </c>
      <c r="E36" s="247">
        <f t="shared" si="74"/>
        <v>-5.1695954229668981E-2</v>
      </c>
      <c r="F36" s="252">
        <v>1702</v>
      </c>
      <c r="G36" s="253">
        <v>2161</v>
      </c>
      <c r="H36" s="254">
        <f>IF(ISERROR(F36-G36),"n/a",F36-G36)</f>
        <v>-459</v>
      </c>
      <c r="I36" s="255">
        <f>IF(ISERROR(H36/G36),"n/a",(H36/G36))</f>
        <v>-0.21240166589541878</v>
      </c>
      <c r="J36" s="256">
        <v>70</v>
      </c>
      <c r="K36" s="257">
        <v>44</v>
      </c>
      <c r="L36" s="258">
        <f>IF(ISERROR(J36-K36),"n/a",J36-K36)</f>
        <v>26</v>
      </c>
      <c r="M36" s="259">
        <f>IF(ISERROR(L36/K36),"n/a",(L36/K36))</f>
        <v>0.59090909090909094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396</v>
      </c>
      <c r="C38" s="94">
        <f>C39</f>
        <v>516</v>
      </c>
      <c r="D38" s="95">
        <f>IF(ISERROR(B38-C38),"n/a",B38-C38)</f>
        <v>-120</v>
      </c>
      <c r="E38" s="96">
        <f>IF(ISERROR(D38/C38),"n/a",(D38/C38))</f>
        <v>-0.23255813953488372</v>
      </c>
      <c r="F38" s="175">
        <f>F39</f>
        <v>179</v>
      </c>
      <c r="G38" s="176">
        <f>G39</f>
        <v>182</v>
      </c>
      <c r="H38" s="97">
        <f>IF(ISERROR(F38-G38),"n/a",F38-G38)</f>
        <v>-3</v>
      </c>
      <c r="I38" s="98">
        <f>IF(ISERROR(H38/G38),"n/a",(H38/G38))</f>
        <v>-1.6483516483516484E-2</v>
      </c>
      <c r="J38" s="177">
        <f>J39</f>
        <v>0</v>
      </c>
      <c r="K38" s="178">
        <f>K39</f>
        <v>1</v>
      </c>
      <c r="L38" s="99">
        <f>IF(ISERROR(J38-K38),"n/a",J38-K38)</f>
        <v>-1</v>
      </c>
      <c r="M38" s="100">
        <f>IF(ISERROR(L38/K38),"n/a",(L38/K38))</f>
        <v>-1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396</v>
      </c>
      <c r="C39" s="105">
        <v>516</v>
      </c>
      <c r="D39" s="106">
        <f>IF(ISERROR(B39-C39),"n/a",B39-C39)</f>
        <v>-120</v>
      </c>
      <c r="E39" s="107">
        <f>IF(ISERROR(D39/C39),"n/a",(D39/C39))</f>
        <v>-0.23255813953488372</v>
      </c>
      <c r="F39" s="108">
        <v>179</v>
      </c>
      <c r="G39" s="109">
        <v>182</v>
      </c>
      <c r="H39" s="110">
        <f>IF(ISERROR(F39-G39),"n/a",F39-G39)</f>
        <v>-3</v>
      </c>
      <c r="I39" s="111">
        <f>IF(ISERROR(H39/G39),"n/a",(H39/G39))</f>
        <v>-1.6483516483516484E-2</v>
      </c>
      <c r="J39" s="112">
        <v>0</v>
      </c>
      <c r="K39" s="113">
        <v>1</v>
      </c>
      <c r="L39" s="114">
        <f>IF(ISERROR(J39-K39),"n/a",J39-K39)</f>
        <v>-1</v>
      </c>
      <c r="M39" s="115">
        <f>IF(ISERROR(L39/K39),"n/a",(L39/K39))</f>
        <v>-1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114</v>
      </c>
      <c r="C40" s="94">
        <f>C41</f>
        <v>101</v>
      </c>
      <c r="D40" s="95">
        <f t="shared" si="73"/>
        <v>13</v>
      </c>
      <c r="E40" s="96">
        <f t="shared" si="74"/>
        <v>0.12871287128712872</v>
      </c>
      <c r="F40" s="175">
        <f>F41</f>
        <v>27</v>
      </c>
      <c r="G40" s="176">
        <f>G41</f>
        <v>13</v>
      </c>
      <c r="H40" s="97">
        <f t="shared" si="75"/>
        <v>14</v>
      </c>
      <c r="I40" s="98">
        <f t="shared" si="76"/>
        <v>1.0769230769230769</v>
      </c>
      <c r="J40" s="177">
        <f>J41</f>
        <v>0</v>
      </c>
      <c r="K40" s="178">
        <f>K41</f>
        <v>1</v>
      </c>
      <c r="L40" s="99">
        <f t="shared" si="77"/>
        <v>-1</v>
      </c>
      <c r="M40" s="100">
        <f t="shared" si="78"/>
        <v>-1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114</v>
      </c>
      <c r="C41" s="105">
        <v>101</v>
      </c>
      <c r="D41" s="106">
        <f t="shared" si="73"/>
        <v>13</v>
      </c>
      <c r="E41" s="107">
        <f t="shared" si="74"/>
        <v>0.12871287128712872</v>
      </c>
      <c r="F41" s="108">
        <v>27</v>
      </c>
      <c r="G41" s="109">
        <v>13</v>
      </c>
      <c r="H41" s="110">
        <f t="shared" si="75"/>
        <v>14</v>
      </c>
      <c r="I41" s="111">
        <f t="shared" si="76"/>
        <v>1.0769230769230769</v>
      </c>
      <c r="J41" s="112">
        <v>0</v>
      </c>
      <c r="K41" s="113">
        <v>1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16368</v>
      </c>
      <c r="C42" s="54">
        <f>C43+C50</f>
        <v>16435</v>
      </c>
      <c r="D42" s="55">
        <f t="shared" ref="D42:D57" si="87">IF(ISERROR(B42-C42),"n/a",B42-C42)</f>
        <v>-67</v>
      </c>
      <c r="E42" s="56">
        <f t="shared" ref="E42:E57" si="88">IF(ISERROR(D42/C42),"n/a",(D42/C42))</f>
        <v>-4.0766656525707328E-3</v>
      </c>
      <c r="F42" s="57">
        <f>F43+F50</f>
        <v>11102</v>
      </c>
      <c r="G42" s="58">
        <f>G43+G50</f>
        <v>10426</v>
      </c>
      <c r="H42" s="59">
        <f t="shared" ref="H42:H57" si="89">IF(ISERROR(F42-G42),"n/a",F42-G42)</f>
        <v>676</v>
      </c>
      <c r="I42" s="60">
        <f t="shared" ref="I42:I57" si="90">IF(ISERROR(H42/G42),"n/a",(H42/G42))</f>
        <v>6.4837905236907731E-2</v>
      </c>
      <c r="J42" s="61">
        <f>J43+J50</f>
        <v>45</v>
      </c>
      <c r="K42" s="62">
        <f>K43+K50</f>
        <v>23</v>
      </c>
      <c r="L42" s="63">
        <f t="shared" ref="L42:L56" si="91">IF(ISERROR(J42-K42),"n/a",J42-K42)</f>
        <v>22</v>
      </c>
      <c r="M42" s="64">
        <f t="shared" ref="M42:M57" si="92">IF(ISERROR(L42/K42),"n/a",(L42/K42))</f>
        <v>0.95652173913043481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14422</v>
      </c>
      <c r="C43" s="54">
        <f>C44+C48+C46</f>
        <v>14238</v>
      </c>
      <c r="D43" s="55">
        <f t="shared" si="87"/>
        <v>184</v>
      </c>
      <c r="E43" s="56">
        <f t="shared" si="88"/>
        <v>1.2923163365641241E-2</v>
      </c>
      <c r="F43" s="57">
        <f>F44+F48+F46</f>
        <v>10412</v>
      </c>
      <c r="G43" s="58">
        <f>G44+G48+G46</f>
        <v>9772</v>
      </c>
      <c r="H43" s="59">
        <f t="shared" si="89"/>
        <v>640</v>
      </c>
      <c r="I43" s="60">
        <f t="shared" si="90"/>
        <v>6.5493246009005315E-2</v>
      </c>
      <c r="J43" s="61">
        <f>J44+J48+J46</f>
        <v>23</v>
      </c>
      <c r="K43" s="62">
        <f>K44+K48+K46</f>
        <v>14</v>
      </c>
      <c r="L43" s="63">
        <f t="shared" si="91"/>
        <v>9</v>
      </c>
      <c r="M43" s="64">
        <f t="shared" si="92"/>
        <v>0.6428571428571429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12644</v>
      </c>
      <c r="C44" s="80">
        <f>C45</f>
        <v>12609</v>
      </c>
      <c r="D44" s="80">
        <f t="shared" si="87"/>
        <v>35</v>
      </c>
      <c r="E44" s="81">
        <f t="shared" si="88"/>
        <v>2.7757950670156237E-3</v>
      </c>
      <c r="F44" s="82">
        <f>F45</f>
        <v>9313</v>
      </c>
      <c r="G44" s="84">
        <f>G45</f>
        <v>8886</v>
      </c>
      <c r="H44" s="84">
        <f t="shared" si="89"/>
        <v>427</v>
      </c>
      <c r="I44" s="85">
        <f t="shared" si="90"/>
        <v>4.8053117263110512E-2</v>
      </c>
      <c r="J44" s="86">
        <f>J45</f>
        <v>21</v>
      </c>
      <c r="K44" s="88">
        <f>K45</f>
        <v>13</v>
      </c>
      <c r="L44" s="88">
        <f t="shared" si="91"/>
        <v>8</v>
      </c>
      <c r="M44" s="89">
        <f t="shared" si="92"/>
        <v>0.61538461538461542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12644</v>
      </c>
      <c r="C45" s="249">
        <v>12609</v>
      </c>
      <c r="D45" s="183">
        <f t="shared" ref="D45" si="97">IF(ISERROR(B45-C45),"n/a",B45-C45)</f>
        <v>35</v>
      </c>
      <c r="E45" s="247">
        <f t="shared" ref="E45" si="98">IF(ISERROR(D45/C45),"n/a",(D45/C45))</f>
        <v>2.7757950670156237E-3</v>
      </c>
      <c r="F45" s="287">
        <v>9313</v>
      </c>
      <c r="G45" s="283">
        <v>8886</v>
      </c>
      <c r="H45" s="283">
        <f t="shared" ref="H45" si="99">IF(ISERROR(F45-G45),"n/a",F45-G45)</f>
        <v>427</v>
      </c>
      <c r="I45" s="284">
        <f t="shared" ref="I45" si="100">IF(ISERROR(H45/G45),"n/a",(H45/G45))</f>
        <v>4.8053117263110512E-2</v>
      </c>
      <c r="J45" s="256">
        <v>21</v>
      </c>
      <c r="K45" s="285">
        <v>13</v>
      </c>
      <c r="L45" s="285">
        <f t="shared" ref="L45" si="101">IF(ISERROR(J45-K45),"n/a",J45-K45)</f>
        <v>8</v>
      </c>
      <c r="M45" s="286">
        <f t="shared" ref="M45" si="102">IF(ISERROR(L45/K45),"n/a",(L45/K45))</f>
        <v>0.61538461538461542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1126</v>
      </c>
      <c r="C46" s="94">
        <f>C47</f>
        <v>1014</v>
      </c>
      <c r="D46" s="95">
        <f>IF(ISERROR(B46-C46),"n/a",B46-C46)</f>
        <v>112</v>
      </c>
      <c r="E46" s="96">
        <f>IF(ISERROR(D46/C46),"n/a",(D46/C46))</f>
        <v>0.11045364891518737</v>
      </c>
      <c r="F46" s="175">
        <f>F47</f>
        <v>675</v>
      </c>
      <c r="G46" s="176">
        <f>G47</f>
        <v>490</v>
      </c>
      <c r="H46" s="97">
        <f>IF(ISERROR(F46-G46),"n/a",F46-G46)</f>
        <v>185</v>
      </c>
      <c r="I46" s="98">
        <f>IF(ISERROR(H46/G46),"n/a",(H46/G46))</f>
        <v>0.37755102040816324</v>
      </c>
      <c r="J46" s="177">
        <f>J47</f>
        <v>1</v>
      </c>
      <c r="K46" s="178">
        <f>K47</f>
        <v>1</v>
      </c>
      <c r="L46" s="99">
        <f>IF(ISERROR(J46-K46),"n/a",J46-K46)</f>
        <v>0</v>
      </c>
      <c r="M46" s="100">
        <f>IF(ISERROR(L46/K46),"n/a",(L46/K46))</f>
        <v>0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1126</v>
      </c>
      <c r="C47" s="105">
        <v>1014</v>
      </c>
      <c r="D47" s="106">
        <f>IF(ISERROR(B47-C47),"n/a",B47-C47)</f>
        <v>112</v>
      </c>
      <c r="E47" s="107">
        <f>IF(ISERROR(D47/C47),"n/a",(D47/C47))</f>
        <v>0.11045364891518737</v>
      </c>
      <c r="F47" s="108">
        <v>675</v>
      </c>
      <c r="G47" s="109">
        <v>490</v>
      </c>
      <c r="H47" s="110">
        <f>IF(ISERROR(F47-G47),"n/a",F47-G47)</f>
        <v>185</v>
      </c>
      <c r="I47" s="111">
        <f>IF(ISERROR(H47/G47),"n/a",(H47/G47))</f>
        <v>0.37755102040816324</v>
      </c>
      <c r="J47" s="112">
        <v>1</v>
      </c>
      <c r="K47" s="113">
        <v>1</v>
      </c>
      <c r="L47" s="114">
        <f>IF(ISERROR(J47-K47),"n/a",J47-K47)</f>
        <v>0</v>
      </c>
      <c r="M47" s="115">
        <f>IF(ISERROR(L47/K47),"n/a",(L47/K47))</f>
        <v>0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652</v>
      </c>
      <c r="C48" s="94">
        <f>C49</f>
        <v>615</v>
      </c>
      <c r="D48" s="95">
        <f t="shared" si="87"/>
        <v>37</v>
      </c>
      <c r="E48" s="96">
        <f t="shared" si="88"/>
        <v>6.0162601626016263E-2</v>
      </c>
      <c r="F48" s="175">
        <f>F49</f>
        <v>424</v>
      </c>
      <c r="G48" s="176">
        <f>G49</f>
        <v>396</v>
      </c>
      <c r="H48" s="97">
        <f t="shared" si="89"/>
        <v>28</v>
      </c>
      <c r="I48" s="98">
        <f t="shared" si="90"/>
        <v>7.0707070707070704E-2</v>
      </c>
      <c r="J48" s="177">
        <f>J49</f>
        <v>1</v>
      </c>
      <c r="K48" s="178">
        <f>K49</f>
        <v>0</v>
      </c>
      <c r="L48" s="99">
        <f t="shared" si="91"/>
        <v>1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652</v>
      </c>
      <c r="C49" s="105">
        <v>615</v>
      </c>
      <c r="D49" s="106">
        <f t="shared" si="87"/>
        <v>37</v>
      </c>
      <c r="E49" s="107">
        <f t="shared" si="88"/>
        <v>6.0162601626016263E-2</v>
      </c>
      <c r="F49" s="108">
        <v>424</v>
      </c>
      <c r="G49" s="109">
        <v>396</v>
      </c>
      <c r="H49" s="110">
        <f t="shared" si="89"/>
        <v>28</v>
      </c>
      <c r="I49" s="111">
        <f t="shared" si="90"/>
        <v>7.0707070707070704E-2</v>
      </c>
      <c r="J49" s="112">
        <v>1</v>
      </c>
      <c r="K49" s="113">
        <v>0</v>
      </c>
      <c r="L49" s="114">
        <f t="shared" si="91"/>
        <v>1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1946</v>
      </c>
      <c r="C50" s="54">
        <f>C51+C56+C54</f>
        <v>2197</v>
      </c>
      <c r="D50" s="55">
        <f t="shared" si="87"/>
        <v>-251</v>
      </c>
      <c r="E50" s="56">
        <f t="shared" si="88"/>
        <v>-0.11424670004551661</v>
      </c>
      <c r="F50" s="57">
        <f>F51+F56+F54</f>
        <v>690</v>
      </c>
      <c r="G50" s="58">
        <f>G51+G56+G54</f>
        <v>654</v>
      </c>
      <c r="H50" s="59">
        <f t="shared" si="89"/>
        <v>36</v>
      </c>
      <c r="I50" s="60">
        <f t="shared" si="90"/>
        <v>5.5045871559633031E-2</v>
      </c>
      <c r="J50" s="61">
        <f>J51+J56+J54</f>
        <v>22</v>
      </c>
      <c r="K50" s="62">
        <f>K51+K56+K54</f>
        <v>9</v>
      </c>
      <c r="L50" s="63">
        <f t="shared" si="91"/>
        <v>13</v>
      </c>
      <c r="M50" s="64">
        <f t="shared" si="92"/>
        <v>1.4444444444444444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1804</v>
      </c>
      <c r="C51" s="79">
        <f>SUM(C52:C53)</f>
        <v>2054</v>
      </c>
      <c r="D51" s="80">
        <f t="shared" si="87"/>
        <v>-250</v>
      </c>
      <c r="E51" s="81">
        <f t="shared" si="88"/>
        <v>-0.12171372930866602</v>
      </c>
      <c r="F51" s="82">
        <f>SUM(F52:F53)</f>
        <v>651</v>
      </c>
      <c r="G51" s="83">
        <f>SUM(G52:G53)</f>
        <v>633</v>
      </c>
      <c r="H51" s="84">
        <f t="shared" si="89"/>
        <v>18</v>
      </c>
      <c r="I51" s="85">
        <f t="shared" si="90"/>
        <v>2.843601895734597E-2</v>
      </c>
      <c r="J51" s="86">
        <f>SUM(J52:J53)</f>
        <v>22</v>
      </c>
      <c r="K51" s="87">
        <f>SUM(K52:K53)</f>
        <v>9</v>
      </c>
      <c r="L51" s="88">
        <f t="shared" si="91"/>
        <v>13</v>
      </c>
      <c r="M51" s="89">
        <f t="shared" si="92"/>
        <v>1.4444444444444444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1804</v>
      </c>
      <c r="C52" s="249">
        <v>2054</v>
      </c>
      <c r="D52" s="250">
        <f>IF(ISERROR(B52-C52),"n/a",B52-C52)</f>
        <v>-250</v>
      </c>
      <c r="E52" s="251">
        <f>IF(ISERROR(D52/C52),"n/a",(D52/C52))</f>
        <v>-0.12171372930866602</v>
      </c>
      <c r="F52" s="252">
        <v>651</v>
      </c>
      <c r="G52" s="253">
        <v>633</v>
      </c>
      <c r="H52" s="254">
        <f>IF(ISERROR(F52-G52),"n/a",F52-G52)</f>
        <v>18</v>
      </c>
      <c r="I52" s="255">
        <f>IF(ISERROR(H52/G52),"n/a",(H52/G52))</f>
        <v>2.843601895734597E-2</v>
      </c>
      <c r="J52" s="256">
        <v>22</v>
      </c>
      <c r="K52" s="257">
        <v>9</v>
      </c>
      <c r="L52" s="258">
        <f>IF(ISERROR(J52-K52),"n/a",J52-K52)</f>
        <v>13</v>
      </c>
      <c r="M52" s="259">
        <f>IF(ISERROR(L52/K52),"n/a",(L52/K52))</f>
        <v>1.4444444444444444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85</v>
      </c>
      <c r="C54" s="94">
        <f>C55</f>
        <v>107</v>
      </c>
      <c r="D54" s="95">
        <f>IF(ISERROR(B54-C54),"n/a",B54-C54)</f>
        <v>-22</v>
      </c>
      <c r="E54" s="96">
        <f>IF(ISERROR(D54/C54),"n/a",(D54/C54))</f>
        <v>-0.20560747663551401</v>
      </c>
      <c r="F54" s="175">
        <f>F55</f>
        <v>37</v>
      </c>
      <c r="G54" s="176">
        <f>G55</f>
        <v>20</v>
      </c>
      <c r="H54" s="97">
        <f>IF(ISERROR(F54-G54),"n/a",F54-G54)</f>
        <v>17</v>
      </c>
      <c r="I54" s="98">
        <f>IF(ISERROR(H54/G54),"n/a",(H54/G54))</f>
        <v>0.85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85</v>
      </c>
      <c r="C55" s="105">
        <v>107</v>
      </c>
      <c r="D55" s="106">
        <f>IF(ISERROR(B55-C55),"n/a",B55-C55)</f>
        <v>-22</v>
      </c>
      <c r="E55" s="107">
        <f>IF(ISERROR(D55/C55),"n/a",(D55/C55))</f>
        <v>-0.20560747663551401</v>
      </c>
      <c r="F55" s="108">
        <v>37</v>
      </c>
      <c r="G55" s="109">
        <v>20</v>
      </c>
      <c r="H55" s="110">
        <f>IF(ISERROR(F55-G55),"n/a",F55-G55)</f>
        <v>17</v>
      </c>
      <c r="I55" s="111">
        <f>IF(ISERROR(H55/G55),"n/a",(H55/G55))</f>
        <v>0.85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36</v>
      </c>
      <c r="D56" s="95">
        <f t="shared" si="87"/>
        <v>21</v>
      </c>
      <c r="E56" s="96">
        <f t="shared" si="88"/>
        <v>0.58333333333333337</v>
      </c>
      <c r="F56" s="175">
        <f>F57</f>
        <v>2</v>
      </c>
      <c r="G56" s="176">
        <f>G57</f>
        <v>1</v>
      </c>
      <c r="H56" s="97">
        <f t="shared" si="89"/>
        <v>1</v>
      </c>
      <c r="I56" s="98">
        <f t="shared" si="90"/>
        <v>1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36</v>
      </c>
      <c r="D57" s="106">
        <f t="shared" si="87"/>
        <v>21</v>
      </c>
      <c r="E57" s="107">
        <f t="shared" si="88"/>
        <v>0.58333333333333337</v>
      </c>
      <c r="F57" s="108">
        <v>2</v>
      </c>
      <c r="G57" s="109">
        <v>1</v>
      </c>
      <c r="H57" s="110">
        <f t="shared" si="89"/>
        <v>1</v>
      </c>
      <c r="I57" s="111">
        <f t="shared" si="90"/>
        <v>1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1233</v>
      </c>
      <c r="C58" s="54">
        <f>C59+C66</f>
        <v>1256</v>
      </c>
      <c r="D58" s="55">
        <f t="shared" ref="D58:D61" si="111">IF(ISERROR(B58-C58),"n/a",B58-C58)</f>
        <v>-23</v>
      </c>
      <c r="E58" s="56">
        <f t="shared" ref="E58:E61" si="112">IF(ISERROR(D58/C58),"n/a",(D58/C58))</f>
        <v>-1.8312101910828025E-2</v>
      </c>
      <c r="F58" s="57">
        <f>F59+F66</f>
        <v>841</v>
      </c>
      <c r="G58" s="58">
        <f>G59+G66</f>
        <v>761</v>
      </c>
      <c r="H58" s="59">
        <f t="shared" ref="H58:H61" si="113">IF(ISERROR(F58-G58),"n/a",F58-G58)</f>
        <v>80</v>
      </c>
      <c r="I58" s="60">
        <f t="shared" ref="I58:I61" si="114">IF(ISERROR(H58/G58),"n/a",(H58/G58))</f>
        <v>0.10512483574244415</v>
      </c>
      <c r="J58" s="61">
        <f>J59+J66</f>
        <v>8</v>
      </c>
      <c r="K58" s="62">
        <f>K59+K66</f>
        <v>5</v>
      </c>
      <c r="L58" s="63">
        <f t="shared" ref="L58:L61" si="115">IF(ISERROR(J58-K58),"n/a",J58-K58)</f>
        <v>3</v>
      </c>
      <c r="M58" s="64">
        <f t="shared" ref="M58:M61" si="116">IF(ISERROR(L58/K58),"n/a",(L58/K58))</f>
        <v>0.6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1047</v>
      </c>
      <c r="C59" s="54">
        <f>C60+C64+C62</f>
        <v>1077</v>
      </c>
      <c r="D59" s="55">
        <f t="shared" si="111"/>
        <v>-30</v>
      </c>
      <c r="E59" s="56">
        <f t="shared" si="112"/>
        <v>-2.7855153203342618E-2</v>
      </c>
      <c r="F59" s="57">
        <f>F60+F64+F62</f>
        <v>750</v>
      </c>
      <c r="G59" s="58">
        <f>G60+G64+G62</f>
        <v>641</v>
      </c>
      <c r="H59" s="59">
        <f t="shared" si="113"/>
        <v>109</v>
      </c>
      <c r="I59" s="60">
        <f t="shared" si="114"/>
        <v>0.17004680187207488</v>
      </c>
      <c r="J59" s="61">
        <f>J60+J64+J62</f>
        <v>5</v>
      </c>
      <c r="K59" s="62">
        <f>K60+K64+K62</f>
        <v>0</v>
      </c>
      <c r="L59" s="63">
        <f t="shared" si="115"/>
        <v>5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945</v>
      </c>
      <c r="C60" s="80">
        <f>C61</f>
        <v>977</v>
      </c>
      <c r="D60" s="80">
        <f t="shared" si="111"/>
        <v>-32</v>
      </c>
      <c r="E60" s="81">
        <f t="shared" si="112"/>
        <v>-3.2753326509723645E-2</v>
      </c>
      <c r="F60" s="82">
        <f>F61</f>
        <v>690</v>
      </c>
      <c r="G60" s="84">
        <f>G61</f>
        <v>592</v>
      </c>
      <c r="H60" s="84">
        <f t="shared" si="113"/>
        <v>98</v>
      </c>
      <c r="I60" s="85">
        <f t="shared" si="114"/>
        <v>0.16554054054054054</v>
      </c>
      <c r="J60" s="86">
        <f>J61</f>
        <v>5</v>
      </c>
      <c r="K60" s="88">
        <f>K61</f>
        <v>0</v>
      </c>
      <c r="L60" s="88">
        <f t="shared" si="115"/>
        <v>5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945</v>
      </c>
      <c r="C61" s="249">
        <v>977</v>
      </c>
      <c r="D61" s="183">
        <f t="shared" si="111"/>
        <v>-32</v>
      </c>
      <c r="E61" s="247">
        <f t="shared" si="112"/>
        <v>-3.2753326509723645E-2</v>
      </c>
      <c r="F61" s="287">
        <v>690</v>
      </c>
      <c r="G61" s="283">
        <v>592</v>
      </c>
      <c r="H61" s="283">
        <f t="shared" si="113"/>
        <v>98</v>
      </c>
      <c r="I61" s="284">
        <f t="shared" si="114"/>
        <v>0.16554054054054054</v>
      </c>
      <c r="J61" s="256">
        <v>5</v>
      </c>
      <c r="K61" s="285">
        <v>0</v>
      </c>
      <c r="L61" s="285">
        <f t="shared" si="115"/>
        <v>5</v>
      </c>
      <c r="M61" s="286" t="str">
        <f t="shared" si="116"/>
        <v>n/a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87</v>
      </c>
      <c r="C62" s="94">
        <f>C63</f>
        <v>75</v>
      </c>
      <c r="D62" s="95">
        <f>IF(ISERROR(B62-C62),"n/a",B62-C62)</f>
        <v>12</v>
      </c>
      <c r="E62" s="96">
        <f>IF(ISERROR(D62/C62),"n/a",(D62/C62))</f>
        <v>0.16</v>
      </c>
      <c r="F62" s="175">
        <f>F63</f>
        <v>51</v>
      </c>
      <c r="G62" s="176">
        <f>G63</f>
        <v>34</v>
      </c>
      <c r="H62" s="97">
        <f>IF(ISERROR(F62-G62),"n/a",F62-G62)</f>
        <v>17</v>
      </c>
      <c r="I62" s="98">
        <f>IF(ISERROR(H62/G62),"n/a",(H62/G62))</f>
        <v>0.5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87</v>
      </c>
      <c r="C63" s="105">
        <v>75</v>
      </c>
      <c r="D63" s="106">
        <f>IF(ISERROR(B63-C63),"n/a",B63-C63)</f>
        <v>12</v>
      </c>
      <c r="E63" s="107">
        <f>IF(ISERROR(D63/C63),"n/a",(D63/C63))</f>
        <v>0.16</v>
      </c>
      <c r="F63" s="108">
        <v>51</v>
      </c>
      <c r="G63" s="109">
        <v>34</v>
      </c>
      <c r="H63" s="110">
        <f>IF(ISERROR(F63-G63),"n/a",F63-G63)</f>
        <v>17</v>
      </c>
      <c r="I63" s="111">
        <f>IF(ISERROR(H63/G63),"n/a",(H63/G63))</f>
        <v>0.5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15</v>
      </c>
      <c r="H64" s="97">
        <f t="shared" ref="H64:H67" si="123">IF(ISERROR(F64-G64),"n/a",F64-G64)</f>
        <v>-6</v>
      </c>
      <c r="I64" s="98">
        <f t="shared" ref="I64:I67" si="124">IF(ISERROR(H64/G64),"n/a",(H64/G64))</f>
        <v>-0.4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15</v>
      </c>
      <c r="H65" s="110">
        <f t="shared" si="123"/>
        <v>-6</v>
      </c>
      <c r="I65" s="111">
        <f t="shared" si="124"/>
        <v>-0.4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186</v>
      </c>
      <c r="C66" s="54">
        <f>C67+C72+C70</f>
        <v>179</v>
      </c>
      <c r="D66" s="55">
        <f t="shared" si="121"/>
        <v>7</v>
      </c>
      <c r="E66" s="56">
        <f t="shared" si="122"/>
        <v>3.9106145251396648E-2</v>
      </c>
      <c r="F66" s="57">
        <f>F67+F72+F70</f>
        <v>91</v>
      </c>
      <c r="G66" s="58">
        <f>G67+G72+G70</f>
        <v>120</v>
      </c>
      <c r="H66" s="59">
        <f t="shared" si="123"/>
        <v>-29</v>
      </c>
      <c r="I66" s="60">
        <f t="shared" si="124"/>
        <v>-0.24166666666666667</v>
      </c>
      <c r="J66" s="61">
        <f>J67+J72+J70</f>
        <v>3</v>
      </c>
      <c r="K66" s="62">
        <f>K67+K72+K70</f>
        <v>5</v>
      </c>
      <c r="L66" s="63">
        <f t="shared" si="125"/>
        <v>-2</v>
      </c>
      <c r="M66" s="64">
        <f t="shared" si="126"/>
        <v>-0.4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179</v>
      </c>
      <c r="C67" s="79">
        <f>SUM(C68:C69)</f>
        <v>153</v>
      </c>
      <c r="D67" s="80">
        <f t="shared" si="121"/>
        <v>26</v>
      </c>
      <c r="E67" s="81">
        <f t="shared" si="122"/>
        <v>0.16993464052287582</v>
      </c>
      <c r="F67" s="82">
        <f>SUM(F68:F69)</f>
        <v>89</v>
      </c>
      <c r="G67" s="83">
        <f>SUM(G68:G69)</f>
        <v>113</v>
      </c>
      <c r="H67" s="84">
        <f t="shared" si="123"/>
        <v>-24</v>
      </c>
      <c r="I67" s="85">
        <f t="shared" si="124"/>
        <v>-0.21238938053097345</v>
      </c>
      <c r="J67" s="86">
        <f>SUM(J68:J69)</f>
        <v>3</v>
      </c>
      <c r="K67" s="87">
        <f>SUM(K68:K69)</f>
        <v>5</v>
      </c>
      <c r="L67" s="88">
        <f t="shared" si="125"/>
        <v>-2</v>
      </c>
      <c r="M67" s="89">
        <f t="shared" si="126"/>
        <v>-0.4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179</v>
      </c>
      <c r="C68" s="249">
        <v>153</v>
      </c>
      <c r="D68" s="250">
        <f>IF(ISERROR(B68-C68),"n/a",B68-C68)</f>
        <v>26</v>
      </c>
      <c r="E68" s="251">
        <f>IF(ISERROR(D68/C68),"n/a",(D68/C68))</f>
        <v>0.16993464052287582</v>
      </c>
      <c r="F68" s="252">
        <v>89</v>
      </c>
      <c r="G68" s="253">
        <v>113</v>
      </c>
      <c r="H68" s="254">
        <f>IF(ISERROR(F68-G68),"n/a",F68-G68)</f>
        <v>-24</v>
      </c>
      <c r="I68" s="255">
        <f>IF(ISERROR(H68/G68),"n/a",(H68/G68))</f>
        <v>-0.21238938053097345</v>
      </c>
      <c r="J68" s="256">
        <v>3</v>
      </c>
      <c r="K68" s="257">
        <v>5</v>
      </c>
      <c r="L68" s="258">
        <f>IF(ISERROR(J68-K68),"n/a",J68-K68)</f>
        <v>-2</v>
      </c>
      <c r="M68" s="259">
        <f>IF(ISERROR(L68/K68),"n/a",(L68/K68))</f>
        <v>-0.4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2</v>
      </c>
      <c r="G70" s="176">
        <f>G71</f>
        <v>6</v>
      </c>
      <c r="H70" s="97">
        <f>IF(ISERROR(F70-G70),"n/a",F70-G70)</f>
        <v>-4</v>
      </c>
      <c r="I70" s="98">
        <f>IF(ISERROR(H70/G70),"n/a",(H70/G70))</f>
        <v>-0.66666666666666663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2</v>
      </c>
      <c r="G71" s="109">
        <v>6</v>
      </c>
      <c r="H71" s="110">
        <f>IF(ISERROR(F71-G71),"n/a",F71-G71)</f>
        <v>-4</v>
      </c>
      <c r="I71" s="111">
        <f>IF(ISERROR(H71/G71),"n/a",(H71/G71))</f>
        <v>-0.66666666666666663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1</v>
      </c>
      <c r="H72" s="97">
        <f t="shared" ref="H72:H73" si="133">IF(ISERROR(F72-G72),"n/a",F72-G72)</f>
        <v>-1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1</v>
      </c>
      <c r="H73" s="110">
        <f t="shared" si="133"/>
        <v>-1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3085</v>
      </c>
      <c r="C74" s="54">
        <f>C75+C82</f>
        <v>1840</v>
      </c>
      <c r="D74" s="55">
        <f>IF(ISERROR(B74-C74),"n/a",B74-C74)</f>
        <v>1245</v>
      </c>
      <c r="E74" s="56">
        <f>IF(ISERROR(D74/C74),"n/a",(D74/C74))</f>
        <v>0.67663043478260865</v>
      </c>
      <c r="F74" s="57">
        <f>F75+F82</f>
        <v>759</v>
      </c>
      <c r="G74" s="58">
        <f>G75+G82</f>
        <v>576</v>
      </c>
      <c r="H74" s="59">
        <f>IF(ISERROR(F74-G74),"n/a",F74-G74)</f>
        <v>183</v>
      </c>
      <c r="I74" s="60">
        <f>IF(ISERROR(H74/G74),"n/a",(H74/G74))</f>
        <v>0.31770833333333331</v>
      </c>
      <c r="J74" s="61">
        <f>J75+J82</f>
        <v>17</v>
      </c>
      <c r="K74" s="62">
        <f>K75+K82</f>
        <v>12</v>
      </c>
      <c r="L74" s="63">
        <f>IF(ISERROR(J74-K74),"n/a",J74-K74)</f>
        <v>5</v>
      </c>
      <c r="M74" s="64">
        <f>IF(ISERROR(L74/K74),"n/a",(L74/K74))</f>
        <v>0.41666666666666669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1367</v>
      </c>
      <c r="C75" s="54">
        <f>C76+C80+C78</f>
        <v>0</v>
      </c>
      <c r="D75" s="55">
        <f t="shared" ref="D75:D77" si="141">IF(ISERROR(B75-C75),"n/a",B75-C75)</f>
        <v>1367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1186</v>
      </c>
      <c r="C76" s="80">
        <f>C77</f>
        <v>0</v>
      </c>
      <c r="D76" s="80">
        <f t="shared" si="141"/>
        <v>1186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1186</v>
      </c>
      <c r="C77" s="249">
        <v>0</v>
      </c>
      <c r="D77" s="183">
        <f t="shared" si="141"/>
        <v>1186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106</v>
      </c>
      <c r="C78" s="94">
        <f>C79</f>
        <v>0</v>
      </c>
      <c r="D78" s="95">
        <f>IF(ISERROR(B78-C78),"n/a",B78-C78)</f>
        <v>106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106</v>
      </c>
      <c r="C79" s="105">
        <v>0</v>
      </c>
      <c r="D79" s="106">
        <f>IF(ISERROR(B79-C79),"n/a",B79-C79)</f>
        <v>106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1718</v>
      </c>
      <c r="C82" s="54">
        <f>C83+C88+C86</f>
        <v>1840</v>
      </c>
      <c r="D82" s="55">
        <f t="shared" ref="D82:D93" si="161">IF(ISERROR(B82-C82),"n/a",B82-C82)</f>
        <v>-122</v>
      </c>
      <c r="E82" s="56">
        <f t="shared" ref="E82:E93" si="162">IF(ISERROR(D82/C82),"n/a",(D82/C82))</f>
        <v>-6.6304347826086962E-2</v>
      </c>
      <c r="F82" s="57">
        <f>F83+F88+F86</f>
        <v>759</v>
      </c>
      <c r="G82" s="58">
        <f>G83+G88+G86</f>
        <v>576</v>
      </c>
      <c r="H82" s="59">
        <f t="shared" ref="H82:H93" si="163">IF(ISERROR(F82-G82),"n/a",F82-G82)</f>
        <v>183</v>
      </c>
      <c r="I82" s="60">
        <f t="shared" ref="I82:I93" si="164">IF(ISERROR(H82/G82),"n/a",(H82/G82))</f>
        <v>0.31770833333333331</v>
      </c>
      <c r="J82" s="61">
        <f>J83+J88+J86</f>
        <v>17</v>
      </c>
      <c r="K82" s="62">
        <f>K83+K88+K86</f>
        <v>12</v>
      </c>
      <c r="L82" s="63">
        <f t="shared" ref="L82:L93" si="165">IF(ISERROR(J82-K82),"n/a",J82-K82)</f>
        <v>5</v>
      </c>
      <c r="M82" s="64">
        <f t="shared" ref="M82:M93" si="166">IF(ISERROR(L82/K82),"n/a",(L82/K82))</f>
        <v>0.41666666666666669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1576</v>
      </c>
      <c r="C83" s="79">
        <f>SUM(C84:C85)</f>
        <v>1687</v>
      </c>
      <c r="D83" s="80">
        <f t="shared" si="161"/>
        <v>-111</v>
      </c>
      <c r="E83" s="81">
        <f t="shared" si="162"/>
        <v>-6.5797273266152936E-2</v>
      </c>
      <c r="F83" s="82">
        <f>SUM(F84:F85)</f>
        <v>724</v>
      </c>
      <c r="G83" s="83">
        <f>SUM(G84:G85)</f>
        <v>556</v>
      </c>
      <c r="H83" s="84">
        <f t="shared" si="163"/>
        <v>168</v>
      </c>
      <c r="I83" s="85">
        <f t="shared" si="164"/>
        <v>0.30215827338129497</v>
      </c>
      <c r="J83" s="86">
        <f>SUM(J84:J85)</f>
        <v>17</v>
      </c>
      <c r="K83" s="87">
        <f>SUM(K84:K85)</f>
        <v>12</v>
      </c>
      <c r="L83" s="88">
        <f t="shared" si="165"/>
        <v>5</v>
      </c>
      <c r="M83" s="89">
        <f t="shared" si="166"/>
        <v>0.41666666666666669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1576</v>
      </c>
      <c r="C84" s="249">
        <v>1687</v>
      </c>
      <c r="D84" s="250">
        <f>IF(ISERROR(B84-C84),"n/a",B84-C84)</f>
        <v>-111</v>
      </c>
      <c r="E84" s="251">
        <f>IF(ISERROR(D84/C84),"n/a",(D84/C84))</f>
        <v>-6.5797273266152936E-2</v>
      </c>
      <c r="F84" s="252">
        <v>724</v>
      </c>
      <c r="G84" s="253">
        <v>556</v>
      </c>
      <c r="H84" s="254">
        <f>IF(ISERROR(F84-G84),"n/a",F84-G84)</f>
        <v>168</v>
      </c>
      <c r="I84" s="255">
        <f>IF(ISERROR(H84/G84),"n/a",(H84/G84))</f>
        <v>0.30215827338129497</v>
      </c>
      <c r="J84" s="256">
        <v>17</v>
      </c>
      <c r="K84" s="257">
        <v>12</v>
      </c>
      <c r="L84" s="258">
        <f>IF(ISERROR(J84-K84),"n/a",J84-K84)</f>
        <v>5</v>
      </c>
      <c r="M84" s="259">
        <f>IF(ISERROR(L84/K84),"n/a",(L84/K84))</f>
        <v>0.41666666666666669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129</v>
      </c>
      <c r="D86" s="95">
        <f>IF(ISERROR(B86-C86),"n/a",B86-C86)</f>
        <v>-15</v>
      </c>
      <c r="E86" s="96">
        <f>IF(ISERROR(D86/C86),"n/a",(D86/C86))</f>
        <v>-0.11627906976744186</v>
      </c>
      <c r="F86" s="175">
        <f>F87</f>
        <v>34</v>
      </c>
      <c r="G86" s="176">
        <f>G87</f>
        <v>17</v>
      </c>
      <c r="H86" s="97">
        <f>IF(ISERROR(F86-G86),"n/a",F86-G86)</f>
        <v>17</v>
      </c>
      <c r="I86" s="98">
        <f>IF(ISERROR(H86/G86),"n/a",(H86/G86))</f>
        <v>1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129</v>
      </c>
      <c r="D87" s="106">
        <f>IF(ISERROR(B87-C87),"n/a",B87-C87)</f>
        <v>-15</v>
      </c>
      <c r="E87" s="107">
        <f>IF(ISERROR(D87/C87),"n/a",(D87/C87))</f>
        <v>-0.11627906976744186</v>
      </c>
      <c r="F87" s="108">
        <v>34</v>
      </c>
      <c r="G87" s="109">
        <v>17</v>
      </c>
      <c r="H87" s="110">
        <f>IF(ISERROR(F87-G87),"n/a",F87-G87)</f>
        <v>17</v>
      </c>
      <c r="I87" s="111">
        <f>IF(ISERROR(H87/G87),"n/a",(H87/G87))</f>
        <v>1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24</v>
      </c>
      <c r="D88" s="95">
        <f t="shared" si="161"/>
        <v>4</v>
      </c>
      <c r="E88" s="96">
        <f t="shared" si="162"/>
        <v>0.16666666666666666</v>
      </c>
      <c r="F88" s="175">
        <f>F89</f>
        <v>1</v>
      </c>
      <c r="G88" s="176">
        <f>G89</f>
        <v>3</v>
      </c>
      <c r="H88" s="97">
        <f t="shared" si="163"/>
        <v>-2</v>
      </c>
      <c r="I88" s="98">
        <f t="shared" si="164"/>
        <v>-0.66666666666666663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24</v>
      </c>
      <c r="D89" s="116">
        <f t="shared" si="161"/>
        <v>4</v>
      </c>
      <c r="E89" s="197">
        <f t="shared" si="162"/>
        <v>0.16666666666666666</v>
      </c>
      <c r="F89" s="198">
        <v>1</v>
      </c>
      <c r="G89" s="199">
        <v>3</v>
      </c>
      <c r="H89" s="200">
        <f t="shared" si="163"/>
        <v>-2</v>
      </c>
      <c r="I89" s="201">
        <f t="shared" si="164"/>
        <v>-0.66666666666666663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470</v>
      </c>
      <c r="C90" s="54">
        <f>C91+C98</f>
        <v>415</v>
      </c>
      <c r="D90" s="55">
        <f t="shared" si="161"/>
        <v>55</v>
      </c>
      <c r="E90" s="56">
        <f t="shared" si="162"/>
        <v>0.13253012048192772</v>
      </c>
      <c r="F90" s="57">
        <f>F91+F98</f>
        <v>387</v>
      </c>
      <c r="G90" s="58">
        <f>G91+G98</f>
        <v>323</v>
      </c>
      <c r="H90" s="59">
        <f t="shared" si="163"/>
        <v>64</v>
      </c>
      <c r="I90" s="60">
        <f t="shared" si="164"/>
        <v>0.19814241486068113</v>
      </c>
      <c r="J90" s="61">
        <f>J91+J98</f>
        <v>4</v>
      </c>
      <c r="K90" s="62">
        <f>K91+K98</f>
        <v>1</v>
      </c>
      <c r="L90" s="63">
        <f t="shared" si="165"/>
        <v>3</v>
      </c>
      <c r="M90" s="64">
        <f t="shared" si="166"/>
        <v>3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371</v>
      </c>
      <c r="C91" s="54">
        <f>C92+C96+C94</f>
        <v>323</v>
      </c>
      <c r="D91" s="55">
        <f t="shared" si="161"/>
        <v>48</v>
      </c>
      <c r="E91" s="56">
        <f t="shared" si="162"/>
        <v>0.14860681114551083</v>
      </c>
      <c r="F91" s="57">
        <f>F92+F96+F94</f>
        <v>335</v>
      </c>
      <c r="G91" s="58">
        <f>G92+G96+G94</f>
        <v>259</v>
      </c>
      <c r="H91" s="59">
        <f t="shared" si="163"/>
        <v>76</v>
      </c>
      <c r="I91" s="60">
        <f t="shared" si="164"/>
        <v>0.29343629343629346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305</v>
      </c>
      <c r="C92" s="80">
        <f>C93</f>
        <v>276</v>
      </c>
      <c r="D92" s="80">
        <f t="shared" si="161"/>
        <v>29</v>
      </c>
      <c r="E92" s="81">
        <f t="shared" si="162"/>
        <v>0.10507246376811594</v>
      </c>
      <c r="F92" s="82">
        <f>F93</f>
        <v>281</v>
      </c>
      <c r="G92" s="84">
        <f>G93</f>
        <v>222</v>
      </c>
      <c r="H92" s="84">
        <f t="shared" si="163"/>
        <v>59</v>
      </c>
      <c r="I92" s="85">
        <f t="shared" si="164"/>
        <v>0.26576576576576577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305</v>
      </c>
      <c r="C93" s="249">
        <v>276</v>
      </c>
      <c r="D93" s="183">
        <f t="shared" si="161"/>
        <v>29</v>
      </c>
      <c r="E93" s="247">
        <f t="shared" si="162"/>
        <v>0.10507246376811594</v>
      </c>
      <c r="F93" s="287">
        <v>281</v>
      </c>
      <c r="G93" s="283">
        <v>222</v>
      </c>
      <c r="H93" s="283">
        <f t="shared" si="163"/>
        <v>59</v>
      </c>
      <c r="I93" s="284">
        <f t="shared" si="164"/>
        <v>0.26576576576576577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26</v>
      </c>
      <c r="G94" s="176">
        <f>G95</f>
        <v>15</v>
      </c>
      <c r="H94" s="97">
        <f>IF(ISERROR(F94-G94),"n/a",F94-G94)</f>
        <v>11</v>
      </c>
      <c r="I94" s="98">
        <f>IF(ISERROR(H94/G94),"n/a",(H94/G94))</f>
        <v>0.73333333333333328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26</v>
      </c>
      <c r="G95" s="109">
        <v>15</v>
      </c>
      <c r="H95" s="110">
        <f>IF(ISERROR(F95-G95),"n/a",F95-G95)</f>
        <v>11</v>
      </c>
      <c r="I95" s="111">
        <f>IF(ISERROR(H95/G95),"n/a",(H95/G95))</f>
        <v>0.73333333333333328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28</v>
      </c>
      <c r="G96" s="176">
        <f>G97</f>
        <v>22</v>
      </c>
      <c r="H96" s="97">
        <f t="shared" ref="H96:H99" si="177">IF(ISERROR(F96-G96),"n/a",F96-G96)</f>
        <v>6</v>
      </c>
      <c r="I96" s="98">
        <f t="shared" ref="I96:I99" si="178">IF(ISERROR(H96/G96),"n/a",(H96/G96))</f>
        <v>0.27272727272727271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28</v>
      </c>
      <c r="G97" s="109">
        <v>22</v>
      </c>
      <c r="H97" s="110">
        <f t="shared" si="177"/>
        <v>6</v>
      </c>
      <c r="I97" s="111">
        <f t="shared" si="178"/>
        <v>0.27272727272727271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99</v>
      </c>
      <c r="C98" s="54">
        <f>C99+C104+C102</f>
        <v>92</v>
      </c>
      <c r="D98" s="55">
        <f t="shared" si="175"/>
        <v>7</v>
      </c>
      <c r="E98" s="56">
        <f t="shared" si="176"/>
        <v>7.6086956521739135E-2</v>
      </c>
      <c r="F98" s="57">
        <f>F99+F104+F102</f>
        <v>52</v>
      </c>
      <c r="G98" s="58">
        <f>G99+G104+G102</f>
        <v>64</v>
      </c>
      <c r="H98" s="59">
        <f t="shared" si="177"/>
        <v>-12</v>
      </c>
      <c r="I98" s="60">
        <f t="shared" si="178"/>
        <v>-0.1875</v>
      </c>
      <c r="J98" s="61">
        <f>J99+J104+J102</f>
        <v>4</v>
      </c>
      <c r="K98" s="62">
        <f>K99+K104+K102</f>
        <v>1</v>
      </c>
      <c r="L98" s="63">
        <f t="shared" si="179"/>
        <v>3</v>
      </c>
      <c r="M98" s="64">
        <f t="shared" si="180"/>
        <v>3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92</v>
      </c>
      <c r="C99" s="79">
        <f>SUM(C100:C101)</f>
        <v>86</v>
      </c>
      <c r="D99" s="80">
        <f t="shared" si="175"/>
        <v>6</v>
      </c>
      <c r="E99" s="81">
        <f t="shared" si="176"/>
        <v>6.9767441860465115E-2</v>
      </c>
      <c r="F99" s="82">
        <f>SUM(F100:F101)</f>
        <v>50</v>
      </c>
      <c r="G99" s="83">
        <f>SUM(G100:G101)</f>
        <v>60</v>
      </c>
      <c r="H99" s="84">
        <f t="shared" si="177"/>
        <v>-10</v>
      </c>
      <c r="I99" s="85">
        <f t="shared" si="178"/>
        <v>-0.16666666666666666</v>
      </c>
      <c r="J99" s="86">
        <f>SUM(J100:J101)</f>
        <v>4</v>
      </c>
      <c r="K99" s="87">
        <f>SUM(K100:K101)</f>
        <v>1</v>
      </c>
      <c r="L99" s="88">
        <f t="shared" si="179"/>
        <v>3</v>
      </c>
      <c r="M99" s="89">
        <f t="shared" si="180"/>
        <v>3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92</v>
      </c>
      <c r="C100" s="249">
        <v>86</v>
      </c>
      <c r="D100" s="250">
        <f>IF(ISERROR(B100-C100),"n/a",B100-C100)</f>
        <v>6</v>
      </c>
      <c r="E100" s="251">
        <f>IF(ISERROR(D100/C100),"n/a",(D100/C100))</f>
        <v>6.9767441860465115E-2</v>
      </c>
      <c r="F100" s="252">
        <v>50</v>
      </c>
      <c r="G100" s="253">
        <v>60</v>
      </c>
      <c r="H100" s="254">
        <v>0</v>
      </c>
      <c r="I100" s="255">
        <f>IF(ISERROR(H100/G100),"n/a",(H100/G100))</f>
        <v>0</v>
      </c>
      <c r="J100" s="256">
        <v>4</v>
      </c>
      <c r="K100" s="257">
        <v>1</v>
      </c>
      <c r="L100" s="258">
        <f>IF(ISERROR(J100-K100),"n/a",J100-K100)</f>
        <v>3</v>
      </c>
      <c r="M100" s="259">
        <f>IF(ISERROR(L100/K100),"n/a",(L100/K100))</f>
        <v>3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4</v>
      </c>
      <c r="C102" s="94">
        <f>C103</f>
        <v>6</v>
      </c>
      <c r="D102" s="95">
        <f>IF(ISERROR(B102-C102),"n/a",B102-C102)</f>
        <v>-2</v>
      </c>
      <c r="E102" s="96">
        <f>IF(ISERROR(D102/C102),"n/a",(D102/C102))</f>
        <v>-0.33333333333333331</v>
      </c>
      <c r="F102" s="175">
        <f>F103</f>
        <v>2</v>
      </c>
      <c r="G102" s="176">
        <f>G103</f>
        <v>4</v>
      </c>
      <c r="H102" s="97">
        <f>IF(ISERROR(F102-G102),"n/a",F102-G102)</f>
        <v>-2</v>
      </c>
      <c r="I102" s="98">
        <f>IF(ISERROR(H102/G102),"n/a",(H102/G102))</f>
        <v>-0.5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4</v>
      </c>
      <c r="C103" s="105">
        <v>6</v>
      </c>
      <c r="D103" s="106">
        <f>IF(ISERROR(B103-C103),"n/a",B103-C103)</f>
        <v>-2</v>
      </c>
      <c r="E103" s="107">
        <f>IF(ISERROR(D103/C103),"n/a",(D103/C103))</f>
        <v>-0.33333333333333331</v>
      </c>
      <c r="F103" s="108">
        <v>2</v>
      </c>
      <c r="G103" s="109">
        <v>4</v>
      </c>
      <c r="H103" s="110">
        <f>IF(ISERROR(F103-G103),"n/a",F103-G103)</f>
        <v>-2</v>
      </c>
      <c r="I103" s="111">
        <f>IF(ISERROR(H103/G103),"n/a",(H103/G103))</f>
        <v>-0.5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1/27/2023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10,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3/10/23</v>
      </c>
      <c r="C8" s="326" t="str">
        <f>Summary!C7</f>
        <v>as of 3/10/22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0.65757190760835604</v>
      </c>
      <c r="C10" s="9">
        <f>IF(ISERROR(Summary!C48/Summary!C10),"n/a",Summary!C48/Summary!C10)</f>
        <v>0.58812038468143568</v>
      </c>
      <c r="D10" s="11">
        <f>IF(ISERROR(B10-C10),"n/a",B10-C10)</f>
        <v>6.9451522926920362E-2</v>
      </c>
    </row>
    <row r="11" spans="1:4" ht="15" x14ac:dyDescent="0.2">
      <c r="A11" s="13" t="s">
        <v>13</v>
      </c>
      <c r="B11" s="9">
        <f>IF(ISERROR(Summary!B67/Summary!B48),"n/a",Summary!B67/Summary!B48)</f>
        <v>1.9637653617129102E-3</v>
      </c>
      <c r="C11" s="9">
        <f>IF(ISERROR(Summary!C67/Summary!C48),"n/a",Summary!C67/Summary!C48)</f>
        <v>1.3140124831185897E-3</v>
      </c>
      <c r="D11" s="11">
        <f>IF(ISERROR(B11-C11),"n/a",B11-C11)</f>
        <v>6.4975287859432053E-4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0.69335291957399925</v>
      </c>
      <c r="C16" s="9">
        <f>IF(ISERROR(Summary!C53/Summary!C15),"n/a",Summary!C53/Summary!C15)</f>
        <v>0.51016260162601623</v>
      </c>
      <c r="D16" s="11">
        <f>IF(ISERROR(B16-C16),"n/a",B16-C16)</f>
        <v>0.18319031794798302</v>
      </c>
    </row>
    <row r="17" spans="1:4" ht="15" x14ac:dyDescent="0.2">
      <c r="A17" s="13" t="s">
        <v>13</v>
      </c>
      <c r="B17" s="9">
        <f>IF(ISERROR(Summary!B72/Summary!B53),"n/a",Summary!B72/Summary!B53)</f>
        <v>1.0593220338983051E-3</v>
      </c>
      <c r="C17" s="9">
        <f>IF(ISERROR(Summary!C72/Summary!C53),"n/a",Summary!C72/Summary!C53)</f>
        <v>7.9681274900398409E-4</v>
      </c>
      <c r="D17" s="11">
        <f>IF(ISERROR(B17-C17),"n/a",B17-C17)</f>
        <v>2.6250928489432099E-4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0.61026715557883704</v>
      </c>
      <c r="C22" s="9">
        <f>IF(ISERROR(Summary!C51/Summary!C13),"n/a",Summary!C51/Summary!C13)</f>
        <v>0.37135876714903215</v>
      </c>
      <c r="D22" s="11">
        <f>IF(ISERROR(B22-C22),"n/a",B22-C22)</f>
        <v>0.23890838842980489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2.861230329041488E-4</v>
      </c>
      <c r="C23" s="9">
        <f>IF(ISERROR(Summary!C70/Summary!C51),"n/a",Summary!C70/Summary!C51)</f>
        <v>1.0121457489878543E-3</v>
      </c>
      <c r="D23" s="11">
        <f>IF(ISERROR(B23-C23),"n/a",B23-C23)</f>
        <v>-7.2602271608370546E-4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0.6544994066911074</v>
      </c>
      <c r="C28" s="9">
        <f>IF(ISERROR(Summary!C47/Summary!C9),"n/a",Summary!C47/Summary!C9)</f>
        <v>0.56337717281339095</v>
      </c>
      <c r="D28" s="11">
        <f>IF(ISERROR(B28-C28),"n/a",B28-C28)</f>
        <v>9.1122233877716452E-2</v>
      </c>
    </row>
    <row r="29" spans="1:4" ht="15" x14ac:dyDescent="0.2">
      <c r="A29" s="13" t="s">
        <v>13</v>
      </c>
      <c r="B29" s="9">
        <f>IF(ISERROR(Summary!B66/Summary!B47),"n/a",Summary!B66/Summary!B47)</f>
        <v>1.7588959545393045E-3</v>
      </c>
      <c r="C29" s="9">
        <f>IF(ISERROR(Summary!C66/Summary!C47),"n/a",Summary!C66/Summary!C47)</f>
        <v>1.2733446519524619E-3</v>
      </c>
      <c r="D29" s="11">
        <f>IF(ISERROR(B29-C29),"n/a",B29-C29)</f>
        <v>4.855513025868426E-4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3/10/23</v>
      </c>
      <c r="C36" s="326" t="str">
        <f>Summary!C7</f>
        <v>as of 3/10/22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0.33391447972104971</v>
      </c>
      <c r="C39" s="9">
        <f>IF(ISERROR(Summary!C56/Summary!C18),"n/a",Summary!C56/Summary!C18)</f>
        <v>0.35143996455471865</v>
      </c>
      <c r="D39" s="11">
        <f>IF(ISERROR(B39-C39),"n/a",B39-C39)</f>
        <v>-1.7525484833668947E-2</v>
      </c>
    </row>
    <row r="40" spans="1:4" ht="15" x14ac:dyDescent="0.2">
      <c r="A40" s="13" t="s">
        <v>13</v>
      </c>
      <c r="B40" s="9">
        <f>IF(ISERROR(Summary!B75/Summary!B56),"n/a",Summary!B75/Summary!B56)</f>
        <v>3.3800494641384994E-2</v>
      </c>
      <c r="C40" s="9">
        <f>IF(ISERROR(Summary!C75/Summary!C56),"n/a",Summary!C75/Summary!C56)</f>
        <v>1.9162884518406455E-2</v>
      </c>
      <c r="D40" s="11">
        <f>IF(ISERROR(B40-C40),"n/a",B40-C40)</f>
        <v>1.4637610122978539E-2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0.12307692307692308</v>
      </c>
      <c r="C51" s="9">
        <f>IF(ISERROR(Summary!C62/Summary!C24),"n/a",Summary!C62/Summary!C24)</f>
        <v>9.1743119266055051E-2</v>
      </c>
      <c r="D51" s="11">
        <f>IF(ISERROR(B51-C51),"n/a",B51-C51)</f>
        <v>3.1333803810868033E-2</v>
      </c>
    </row>
    <row r="52" spans="1:4" ht="15" x14ac:dyDescent="0.2">
      <c r="A52" s="13" t="s">
        <v>13</v>
      </c>
      <c r="B52" s="9">
        <f>IF(ISERROR(Summary!B81/Summary!B62),"n/a",Summary!B81/Summary!B62)</f>
        <v>0</v>
      </c>
      <c r="C52" s="9">
        <f>IF(ISERROR(Summary!C81/Summary!C62),"n/a",Summary!C81/Summary!C62)</f>
        <v>0.05</v>
      </c>
      <c r="D52" s="11">
        <f>IF(ISERROR(B52-C52),"n/a",B52-C52)</f>
        <v>-0.05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IF(ISERROR(Summary!B124/Summary!B81),"n/a",Summary!B124/Summary!B81)</f>
        <v>n/a</v>
      </c>
      <c r="C54" s="9">
        <f>IF(ISERROR(Summary!C124/Summary!C81),"n/a",Summary!C124/Summary!C81)</f>
        <v>0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0.36329588014981273</v>
      </c>
      <c r="C57" s="9">
        <f>IF(ISERROR(Summary!C59/Summary!C21),"n/a",Summary!C59/Summary!C21)</f>
        <v>0.2735562310030395</v>
      </c>
      <c r="D57" s="11">
        <f>IF(ISERROR(B57-C57),"n/a",B57-C57)</f>
        <v>8.9739649146773237E-2</v>
      </c>
    </row>
    <row r="58" spans="1:4" ht="15" x14ac:dyDescent="0.2">
      <c r="A58" s="13" t="s">
        <v>13</v>
      </c>
      <c r="B58" s="9">
        <f>IF(ISERROR(Summary!B78/Summary!B59),"n/a",Summary!B78/Summary!B59)</f>
        <v>0</v>
      </c>
      <c r="C58" s="9">
        <f>IF(ISERROR(Summary!C78/Summary!C59),"n/a",Summary!C78/Summary!C59)</f>
        <v>3.7037037037037038E-3</v>
      </c>
      <c r="D58" s="11">
        <f>IF(ISERROR(B58-C58),"n/a",B58-C58)</f>
        <v>-3.7037037037037038E-3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IF(ISERROR(Summary!B121/Summary!B78),"n/a",Summary!B121/Summary!B78)</f>
        <v>n/a</v>
      </c>
      <c r="C60" s="9">
        <f>IF(ISERROR(Summary!C121/Summary!C78),"n/a",Summary!C121/Summary!C78)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0.33129860356217072</v>
      </c>
      <c r="C63" s="9">
        <f>IF(ISERROR(Summary!C54/Summary!C16),"n/a",Summary!C54/Summary!C16)</f>
        <v>0.34075260208166536</v>
      </c>
      <c r="D63" s="11">
        <f>IF(ISERROR(B63-C63),"n/a",B63-C63)</f>
        <v>-9.453998519494633E-3</v>
      </c>
    </row>
    <row r="64" spans="1:4" ht="15" x14ac:dyDescent="0.2">
      <c r="A64" s="13" t="s">
        <v>13</v>
      </c>
      <c r="B64" s="9">
        <f>IF(ISERROR(Summary!B73/Summary!B54),"n/a",Summary!B73/Summary!B54)</f>
        <v>3.1044926804644119E-2</v>
      </c>
      <c r="C64" s="9">
        <f>IF(ISERROR(Summary!C73/Summary!C54),"n/a",Summary!C73/Summary!C54)</f>
        <v>1.8327067669172931E-2</v>
      </c>
      <c r="D64" s="11">
        <f>IF(ISERROR(B64-C64),"n/a",B64-C64)</f>
        <v>1.2717859135471188E-2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1/27/2023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March 10,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3/10/23</v>
      </c>
      <c r="C9" s="328" t="str">
        <f>Summary!C7</f>
        <v>as of 3/10/22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0.4251028474630959</v>
      </c>
      <c r="C11" s="9">
        <f>IF(ISERROR(College!G13/College!C13),"n/a",College!G13/College!C13)</f>
        <v>0.48589398023360286</v>
      </c>
      <c r="D11" s="11">
        <f>IF(ISERROR(B11-C11),"n/a",B11-C11)</f>
        <v>-6.0791132770506962E-2</v>
      </c>
    </row>
    <row r="12" spans="1:5" ht="15" x14ac:dyDescent="0.2">
      <c r="A12" s="13" t="s">
        <v>13</v>
      </c>
      <c r="B12" s="9">
        <f>IF(ISERROR(College!J13/College!F13),"n/a",College!J13/College!F13)</f>
        <v>1.3282732447817836E-3</v>
      </c>
      <c r="C12" s="9">
        <f>IF(ISERROR(College!K13/College!G13),"n/a",College!K13/College!G13)</f>
        <v>9.2455621301775143E-4</v>
      </c>
      <c r="D12" s="11">
        <f>IF(ISERROR(B12-C12),"n/a",B12-C12)</f>
        <v>4.0371703176403221E-4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0.78443113772455086</v>
      </c>
      <c r="C17" s="9">
        <f>IF(ISERROR(College!G17/College!C17),"n/a",College!G17/College!C17)</f>
        <v>0.32624113475177308</v>
      </c>
      <c r="D17" s="11">
        <f>IF(ISERROR(B17-C17),"n/a",B17-C17)</f>
        <v>0.45819000297277779</v>
      </c>
    </row>
    <row r="18" spans="1:4" ht="15" x14ac:dyDescent="0.2">
      <c r="A18" s="13" t="s">
        <v>13</v>
      </c>
      <c r="B18" s="9">
        <f>IF(ISERROR(College!J17/College!F17),"n/a",College!J17/College!F17)</f>
        <v>0</v>
      </c>
      <c r="C18" s="9">
        <f>IF(ISERROR(College!K17/College!G17),"n/a",College!K17/College!G17)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0.70228384991843396</v>
      </c>
      <c r="C23" s="9">
        <f>IF(ISERROR(College!G15/College!C15),"n/a",College!G15/College!C15)</f>
        <v>0.24353256021409456</v>
      </c>
      <c r="D23" s="11">
        <f>IF(ISERROR(B23-C23),"n/a",B23-C23)</f>
        <v>0.45875128970433943</v>
      </c>
    </row>
    <row r="24" spans="1:4" ht="15" x14ac:dyDescent="0.2">
      <c r="A24" s="13" t="s">
        <v>13</v>
      </c>
      <c r="B24" s="9">
        <f>IF(ISERROR(College!J15/College!F15),"n/a",College!J15/College!F15)</f>
        <v>0</v>
      </c>
      <c r="C24" s="9">
        <f>IF(ISERROR(College!K15/College!G15),"n/a",College!K15/College!G15)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0.46567769925127706</v>
      </c>
      <c r="C29" s="9">
        <f>IF(ISERROR(College!G11/College!C11),"n/a",College!G11/College!C11)</f>
        <v>0.4576667967225907</v>
      </c>
      <c r="D29" s="11">
        <f>IF(ISERROR(B29-C29),"n/a",B29-C29)</f>
        <v>8.0109025286863589E-3</v>
      </c>
    </row>
    <row r="30" spans="1:4" ht="15" x14ac:dyDescent="0.2">
      <c r="A30" s="13" t="s">
        <v>13</v>
      </c>
      <c r="B30" s="9">
        <f>IF(ISERROR(College!J11/College!F11),"n/a",College!J11/College!F11)</f>
        <v>1.0518407212622089E-3</v>
      </c>
      <c r="C30" s="9">
        <f>IF(ISERROR(College!K11/College!G11),"n/a",College!K11/College!G11)</f>
        <v>8.5251491901108269E-4</v>
      </c>
      <c r="D30" s="11">
        <f>IF(ISERROR(B30-C30),"n/a",B30-C30)</f>
        <v>1.9932580225112619E-4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3/10/23</v>
      </c>
      <c r="C36" s="326" t="str">
        <f>(Summary!C7)</f>
        <v>as of 3/10/22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0.16231772831926325</v>
      </c>
      <c r="C39" s="9">
        <f>IF(ISERROR(College!G20/College!C20),"n/a",College!G20/College!C20)</f>
        <v>0.18374118622978017</v>
      </c>
      <c r="D39" s="11">
        <f>IF(ISERROR(B39-C39),"n/a",B39-C39)</f>
        <v>-2.1423457910516919E-2</v>
      </c>
    </row>
    <row r="40" spans="1:4" ht="15" x14ac:dyDescent="0.2">
      <c r="A40" s="13" t="s">
        <v>13</v>
      </c>
      <c r="B40" s="9">
        <f>IF(ISERROR(College!J20/College!F20),"n/a",College!J20/College!F20)</f>
        <v>1.6548463356973995E-2</v>
      </c>
      <c r="C40" s="9">
        <f>IF(ISERROR(College!K20/College!G20),"n/a",College!K20/College!G20)</f>
        <v>1.1286681715575621E-2</v>
      </c>
      <c r="D40" s="11">
        <f>IF(ISERROR(B40-C40),"n/a",B40-C40)</f>
        <v>5.2617816413983737E-3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3.5714285714285712E-2</v>
      </c>
      <c r="C51" s="9">
        <f>IF(ISERROR(College!G25/College!C25),"n/a",College!G25/College!C25)</f>
        <v>0.04</v>
      </c>
      <c r="D51" s="11">
        <f>IF(ISERROR(B51-C51),"n/a",B51-C51)</f>
        <v>-4.2857142857142885E-3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0.18781725888324874</v>
      </c>
      <c r="C57" s="9">
        <f>IF(ISERROR(College!G23/College!C23),"n/a",College!G23/College!C23)</f>
        <v>0.19523809523809524</v>
      </c>
      <c r="D57" s="11">
        <f>IF(ISERROR(B57-C57),"n/a",B57-C57)</f>
        <v>-7.4208363548464995E-3</v>
      </c>
    </row>
    <row r="58" spans="1:4" ht="15" x14ac:dyDescent="0.2">
      <c r="A58" s="13" t="s">
        <v>13</v>
      </c>
      <c r="B58" s="9">
        <f>IF(ISERROR(College!J23/College!F23),"n/a",College!J23/College!F23)</f>
        <v>0</v>
      </c>
      <c r="C58" s="9">
        <f>IF(ISERROR(College!K23/College!G23),"n/a",College!K23/College!G23)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0.16159496327387199</v>
      </c>
      <c r="C63" s="9">
        <f>IF(ISERROR(College!G18/College!C18),"n/a",College!G18/College!C18)</f>
        <v>0.1819543242231374</v>
      </c>
      <c r="D63" s="11">
        <f>IF(ISERROR(B63-C63),"n/a",B63-C63)</f>
        <v>-2.0359360949265409E-2</v>
      </c>
    </row>
    <row r="64" spans="1:4" ht="15" x14ac:dyDescent="0.2">
      <c r="A64" s="13" t="s">
        <v>13</v>
      </c>
      <c r="B64" s="9">
        <f>IF(ISERROR(College!J18/College!F18),"n/a",College!J18/College!F18)</f>
        <v>1.5151515151515152E-2</v>
      </c>
      <c r="C64" s="9">
        <f>IF(ISERROR(College!K18/College!G18),"n/a",College!K18/College!G18)</f>
        <v>1.0288065843621399E-2</v>
      </c>
      <c r="D64" s="11">
        <f>IF(ISERROR(B64-C64),"n/a",B64-C64)</f>
        <v>4.8634493078937528E-3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March 10,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3/10/23</v>
      </c>
      <c r="C9" s="328" t="str">
        <f>Summary!C7</f>
        <v>as of 3/10/22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0.76414773003746772</v>
      </c>
      <c r="C11" s="9">
        <f>IF(ISERROR(College!G29/College!C29),"n/a",College!G29/College!C29)</f>
        <v>0.56914597999258987</v>
      </c>
      <c r="D11" s="11">
        <f>IF(ISERROR(B11-C11),"n/a",B11-C11)</f>
        <v>0.19500175004487785</v>
      </c>
    </row>
    <row r="12" spans="1:19" ht="15" x14ac:dyDescent="0.2">
      <c r="A12" s="13" t="s">
        <v>13</v>
      </c>
      <c r="B12" s="9">
        <f>IF(ISERROR(College!J29/College!F29),"n/a",College!J29/College!F29)</f>
        <v>1.8466632705043302E-3</v>
      </c>
      <c r="C12" s="9">
        <f>IF(ISERROR(College!K29/College!G29),"n/a",College!K29/College!G29)</f>
        <v>1.4647245504109366E-3</v>
      </c>
      <c r="D12" s="11">
        <f>IF(ISERROR(B12-C12),"n/a",B12-C12)</f>
        <v>3.8193872009339362E-4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0.68227946916471505</v>
      </c>
      <c r="C17" s="9">
        <f>IF(ISERROR(College!G33/College!C33),"n/a",College!G33/College!C33)</f>
        <v>0.51659919028340084</v>
      </c>
      <c r="D17" s="11">
        <f>IF(ISERROR(B17-C17),"n/a",B17-C17)</f>
        <v>0.1656802788813142</v>
      </c>
    </row>
    <row r="18" spans="1:4" ht="15" x14ac:dyDescent="0.2">
      <c r="A18" s="13" t="s">
        <v>13</v>
      </c>
      <c r="B18" s="9">
        <f>IF(ISERROR(College!J33/College!F33),"n/a",College!J33/College!F33)</f>
        <v>1.1441647597254005E-3</v>
      </c>
      <c r="C18" s="9">
        <f>IF(ISERROR(College!K33/College!G33),"n/a",College!K33/College!G33)</f>
        <v>1.567398119122257E-3</v>
      </c>
      <c r="D18" s="11">
        <f>IF(ISERROR(B18-C18),"n/a",B18-C18)</f>
        <v>-4.2323335939685653E-4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0.58831003811944094</v>
      </c>
      <c r="C23" s="9">
        <f>IF(ISERROR(College!G31/College!C31),"n/a",College!G31/College!C31)</f>
        <v>0.37730956239870339</v>
      </c>
      <c r="D23" s="11">
        <f>IF(ISERROR(B23-C23),"n/a",B23-C23)</f>
        <v>0.21100047572073755</v>
      </c>
    </row>
    <row r="24" spans="1:4" ht="15" x14ac:dyDescent="0.2">
      <c r="A24" s="13" t="s">
        <v>13</v>
      </c>
      <c r="B24" s="9">
        <f>IF(ISERROR(College!J31/College!F31),"n/a",College!J31/College!F31)</f>
        <v>0</v>
      </c>
      <c r="C24" s="9">
        <f>IF(ISERROR(College!K31/College!G31),"n/a",College!K31/College!G31)</f>
        <v>8.5910652920962198E-4</v>
      </c>
      <c r="D24" s="11">
        <f>IF(ISERROR(B24-C24),"n/a",B24-C24)</f>
        <v>-8.5910652920962198E-4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>
        <f>IF(ISERROR(College!O31/College!K31),"n/a",College!O31/College!K31)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0.73779023218574857</v>
      </c>
      <c r="C29" s="9">
        <f>IF(ISERROR(College!G27/College!C27),"n/a",College!G27/College!C27)</f>
        <v>0.54380209941339919</v>
      </c>
      <c r="D29" s="11">
        <f>IF(ISERROR(B29-C29),"n/a",B29-C29)</f>
        <v>0.19398813277234939</v>
      </c>
    </row>
    <row r="30" spans="1:4" ht="15" x14ac:dyDescent="0.2">
      <c r="A30" s="13" t="s">
        <v>13</v>
      </c>
      <c r="B30" s="9">
        <f>IF(ISERROR(College!J27/College!F27),"n/a",College!J27/College!F27)</f>
        <v>1.6277807921866521E-3</v>
      </c>
      <c r="C30" s="9">
        <f>IF(ISERROR(College!K27/College!G27),"n/a",College!K27/College!G27)</f>
        <v>1.4193456816407636E-3</v>
      </c>
      <c r="D30" s="11">
        <f>IF(ISERROR(B30-C30),"n/a",B30-C30)</f>
        <v>2.084351105458885E-4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3/10/23</v>
      </c>
      <c r="C36" s="326" t="str">
        <f>(Summary!C7)</f>
        <v>as of 3/10/22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0.36673130790777847</v>
      </c>
      <c r="C39" s="9">
        <f>IF(ISERROR(College!G36/College!C36),"n/a",College!G36/College!C36)</f>
        <v>0.44156109521863507</v>
      </c>
      <c r="D39" s="11">
        <f>IF(ISERROR(B39-C39),"n/a",B39-C39)</f>
        <v>-7.4829787310856599E-2</v>
      </c>
    </row>
    <row r="40" spans="1:4" ht="15" x14ac:dyDescent="0.2">
      <c r="A40" s="13" t="s">
        <v>13</v>
      </c>
      <c r="B40" s="9">
        <f>IF(ISERROR(College!J36/College!F36),"n/a",College!J36/College!F36)</f>
        <v>4.1128084606345476E-2</v>
      </c>
      <c r="C40" s="9">
        <f>IF(ISERROR(College!K36/College!G36),"n/a",College!K36/College!G36)</f>
        <v>2.0360944007403979E-2</v>
      </c>
      <c r="D40" s="11">
        <f>IF(ISERROR(B40-C40),"n/a",B40-C40)</f>
        <v>2.0767140598941497E-2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7.6923076923076927E-2</v>
      </c>
      <c r="C51" s="9">
        <f>IF(ISERROR(College!G41/College!C41),"n/a",College!G41/College!C41)</f>
        <v>0.12871287128712872</v>
      </c>
      <c r="D51" s="11">
        <f>IF(ISERROR(B51-C51),"n/a",B51-C51)</f>
        <v>-5.1789794364051789E-2</v>
      </c>
    </row>
    <row r="52" spans="1:4" ht="15" x14ac:dyDescent="0.2">
      <c r="A52" s="13" t="s">
        <v>13</v>
      </c>
      <c r="B52" s="9">
        <f>IF(ISERROR(College!J41/College!F41),"n/a",College!J41/College!F41)</f>
        <v>0</v>
      </c>
      <c r="C52" s="9">
        <f>IF(ISERROR(College!K41/College!G41),"n/a",College!K41/College!G41)</f>
        <v>7.6923076923076927E-2</v>
      </c>
      <c r="D52" s="11">
        <f>IF(ISERROR(B52-C52),"n/a",B52-C52)</f>
        <v>-7.6923076923076927E-2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>
        <f>IF(ISERROR(College!O41/College!K41),"n/a",College!O41/College!K41)</f>
        <v>0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0.45202020202020204</v>
      </c>
      <c r="C57" s="9">
        <f>IF(ISERROR(College!G39/College!C39),"n/a",College!G39/College!C39)</f>
        <v>0.35271317829457366</v>
      </c>
      <c r="D57" s="11">
        <f>IF(ISERROR(B57-C57),"n/a",B57-C57)</f>
        <v>9.9307023725628385E-2</v>
      </c>
    </row>
    <row r="58" spans="1:4" ht="15" x14ac:dyDescent="0.2">
      <c r="A58" s="13" t="s">
        <v>13</v>
      </c>
      <c r="B58" s="9">
        <f>IF(ISERROR(College!J39/College!F39),"n/a",College!J39/College!F39)</f>
        <v>0</v>
      </c>
      <c r="C58" s="9">
        <f>IF(ISERROR(College!K39/College!G39),"n/a",College!K39/College!G39)</f>
        <v>5.4945054945054949E-3</v>
      </c>
      <c r="D58" s="11">
        <f>IF(ISERROR(B58-C58),"n/a",B58-C58)</f>
        <v>-5.4945054945054949E-3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>
        <f>IF(ISERROR(College!O39/College!K39),"n/a",College!O39/College!K39)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0.37041351193942923</v>
      </c>
      <c r="C63" s="9">
        <f>IF(ISERROR(College!G34/College!C34),"n/a",College!G34/College!C34)</f>
        <v>0.42750861912538557</v>
      </c>
      <c r="D63" s="11">
        <f>IF(ISERROR(B63-C63),"n/a",B63-C63)</f>
        <v>-5.709510718595634E-2</v>
      </c>
    </row>
    <row r="64" spans="1:4" ht="15" x14ac:dyDescent="0.2">
      <c r="A64" s="13" t="s">
        <v>13</v>
      </c>
      <c r="B64" s="9">
        <f>IF(ISERROR(College!J34/College!F34),"n/a",College!J34/College!F34)</f>
        <v>3.668763102725367E-2</v>
      </c>
      <c r="C64" s="9">
        <f>IF(ISERROR(College!K34/College!G34),"n/a",College!K34/College!G34)</f>
        <v>1.9524617996604415E-2</v>
      </c>
      <c r="D64" s="11">
        <f>IF(ISERROR(B64-C64),"n/a",B64-C64)</f>
        <v>1.7163013030649255E-2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10,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3/10/23</v>
      </c>
      <c r="C9" s="328" t="str">
        <f>Summary!C7</f>
        <v>as of 3/10/22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0.73655488769376776</v>
      </c>
      <c r="C11" s="9">
        <f>IF(ISERROR(College!G45/College!C45),"n/a",College!G45/College!C45)</f>
        <v>0.7047347133000238</v>
      </c>
      <c r="D11" s="11">
        <f>IF(ISERROR(B11-C11),"n/a",B11-C11)</f>
        <v>3.1820174393743961E-2</v>
      </c>
    </row>
    <row r="12" spans="1:4" ht="15" x14ac:dyDescent="0.2">
      <c r="A12" s="13" t="s">
        <v>13</v>
      </c>
      <c r="B12" s="9">
        <f>IF(ISERROR(College!J45/College!F45),"n/a",College!J45/College!F45)</f>
        <v>2.2549124879201118E-3</v>
      </c>
      <c r="C12" s="9">
        <f>IF(ISERROR(College!K45/College!G45),"n/a",College!K45/College!G45)</f>
        <v>1.4629754670267836E-3</v>
      </c>
      <c r="D12" s="11">
        <f>IF(ISERROR(B12-C12),"n/a",B12-C12)</f>
        <v>7.9193702089332824E-4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0.65030674846625769</v>
      </c>
      <c r="C17" s="9">
        <f>IF(ISERROR(College!G49/College!C49),"n/a",College!G49/College!C49)</f>
        <v>0.64390243902439026</v>
      </c>
      <c r="D17" s="11">
        <f>IF(ISERROR(B17-C17),"n/a",B17-C17)</f>
        <v>6.4043094418674285E-3</v>
      </c>
    </row>
    <row r="18" spans="1:4" ht="15" x14ac:dyDescent="0.2">
      <c r="A18" s="13" t="s">
        <v>13</v>
      </c>
      <c r="B18" s="9">
        <f>IF(ISERROR(College!J49/College!F49),"n/a",College!J49/College!F49)</f>
        <v>2.3584905660377358E-3</v>
      </c>
      <c r="C18" s="9">
        <f>IF(ISERROR(College!K49/College!G49),"n/a",College!K49/College!G49)</f>
        <v>0</v>
      </c>
      <c r="D18" s="11">
        <f>IF(ISERROR(B18-C18),"n/a",B18-C18)</f>
        <v>2.3584905660377358E-3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0.59946714031971582</v>
      </c>
      <c r="C23" s="9">
        <f>IF(ISERROR(College!G47/College!C47),"n/a",College!G47/College!C47)</f>
        <v>0.4832347140039448</v>
      </c>
      <c r="D23" s="11">
        <f>IF(ISERROR(B23-C23),"n/a",B23-C23)</f>
        <v>0.11623242631577102</v>
      </c>
    </row>
    <row r="24" spans="1:4" ht="15" x14ac:dyDescent="0.2">
      <c r="A24" s="13" t="s">
        <v>13</v>
      </c>
      <c r="B24" s="9">
        <f>IF(ISERROR(College!J47/College!F47),"n/a",College!J47/College!F47)</f>
        <v>1.4814814814814814E-3</v>
      </c>
      <c r="C24" s="9">
        <f>IF(ISERROR(College!K47/College!G47),"n/a",College!K47/College!G47)</f>
        <v>2.0408163265306124E-3</v>
      </c>
      <c r="D24" s="11">
        <f>IF(ISERROR(B24-C24),"n/a",B24-C24)</f>
        <v>-5.5933484504913102E-4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0.72195257245874356</v>
      </c>
      <c r="C29" s="9">
        <f>IF(ISERROR(College!G43/College!C43),"n/a",College!G43/College!C43)</f>
        <v>0.68633235004916426</v>
      </c>
      <c r="D29" s="11">
        <f>IF(ISERROR(B29-C29),"n/a",B29-C29)</f>
        <v>3.5620222409579294E-2</v>
      </c>
    </row>
    <row r="30" spans="1:4" ht="15" x14ac:dyDescent="0.2">
      <c r="A30" s="13" t="s">
        <v>13</v>
      </c>
      <c r="B30" s="9">
        <f>IF(ISERROR(College!J43/College!F43),"n/a",College!J43/College!F43)</f>
        <v>2.2089896273530542E-3</v>
      </c>
      <c r="C30" s="9">
        <f>IF(ISERROR(College!K43/College!G43),"n/a",College!K43/College!G43)</f>
        <v>1.4326647564469914E-3</v>
      </c>
      <c r="D30" s="11">
        <f>IF(ISERROR(B30-C30),"n/a",B30-C30)</f>
        <v>7.7632487090606287E-4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3/10/23</v>
      </c>
      <c r="C36" s="326" t="str">
        <f>(Summary!C7)</f>
        <v>as of 3/10/22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0.36086474501108645</v>
      </c>
      <c r="C39" s="9">
        <f>IF(ISERROR(College!G52/College!C52),"n/a",College!G52/College!C52)</f>
        <v>0.30817916260954237</v>
      </c>
      <c r="D39" s="11">
        <f>IF(ISERROR(B39-C39),"n/a",B39-C39)</f>
        <v>5.2685582401544084E-2</v>
      </c>
    </row>
    <row r="40" spans="1:4" ht="15" x14ac:dyDescent="0.2">
      <c r="A40" s="13" t="s">
        <v>13</v>
      </c>
      <c r="B40" s="9">
        <f>IF(ISERROR(College!J52/College!F52),"n/a",College!J52/College!F52)</f>
        <v>3.3794162826420893E-2</v>
      </c>
      <c r="C40" s="9">
        <f>IF(ISERROR(College!K52/College!G52),"n/a",College!K52/College!G52)</f>
        <v>1.4218009478672985E-2</v>
      </c>
      <c r="D40" s="11">
        <f>IF(ISERROR(B40-C40),"n/a",B40-C40)</f>
        <v>1.9576153347747906E-2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2.7777777777777776E-2</v>
      </c>
      <c r="D51" s="11">
        <f>IF(ISERROR(B51-C51),"n/a",B51-C51)</f>
        <v>-2.7777777777777776E-2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0.43529411764705883</v>
      </c>
      <c r="C57" s="9">
        <f>IF(ISERROR(College!G55/College!C55),"n/a",College!G55/College!C55)</f>
        <v>0.18691588785046728</v>
      </c>
      <c r="D57" s="11">
        <f>IF(ISERROR(B57-C57),"n/a",B57-C57)</f>
        <v>0.24837822979659155</v>
      </c>
    </row>
    <row r="58" spans="1:4" ht="15" x14ac:dyDescent="0.2">
      <c r="A58" s="13" t="s">
        <v>13</v>
      </c>
      <c r="B58" s="9">
        <f>IF(ISERROR(College!J55/College!F55),"n/a",College!J55/College!F55)</f>
        <v>0</v>
      </c>
      <c r="C58" s="9">
        <f>IF(ISERROR(College!K55/College!G55),"n/a",College!K55/College!G55)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0.35457348406988692</v>
      </c>
      <c r="C63" s="9">
        <f>IF(ISERROR(College!G50/College!C50),"n/a",College!G50/College!C50)</f>
        <v>0.29767865270823851</v>
      </c>
      <c r="D63" s="11">
        <f>IF(ISERROR(B63-C63),"n/a",B63-C63)</f>
        <v>5.6894831361648412E-2</v>
      </c>
    </row>
    <row r="64" spans="1:4" ht="15" x14ac:dyDescent="0.2">
      <c r="A64" s="13" t="s">
        <v>13</v>
      </c>
      <c r="B64" s="9">
        <f>IF(ISERROR(College!J50/College!F50),"n/a",College!J50/College!F50)</f>
        <v>3.1884057971014491E-2</v>
      </c>
      <c r="C64" s="9">
        <f>IF(ISERROR(College!K50/College!G50),"n/a",College!K50/College!G50)</f>
        <v>1.3761467889908258E-2</v>
      </c>
      <c r="D64" s="11">
        <f>IF(ISERROR(B64-C64),"n/a",B64-C64)</f>
        <v>1.8122590081106234E-2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10,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3/10/23</v>
      </c>
      <c r="C9" s="328" t="str">
        <f>Summary!C7</f>
        <v>as of 3/10/22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0.73015873015873012</v>
      </c>
      <c r="C11" s="9">
        <f>IF(ISERROR(College!G61/College!C61),"n/a",College!G61/College!C61)</f>
        <v>0.60593654042988743</v>
      </c>
      <c r="D11" s="11">
        <f>IF(ISERROR(B11-C11),"n/a",B11-C11)</f>
        <v>0.12422218972884269</v>
      </c>
    </row>
    <row r="12" spans="1:4" ht="15" x14ac:dyDescent="0.2">
      <c r="A12" s="13" t="s">
        <v>13</v>
      </c>
      <c r="B12" s="9">
        <f>IF(ISERROR(College!J61/College!F61),"n/a",College!J61/College!F61)</f>
        <v>7.246376811594203E-3</v>
      </c>
      <c r="C12" s="9">
        <f>IF(ISERROR(College!K61/College!G61),"n/a",College!K61/College!G61)</f>
        <v>0</v>
      </c>
      <c r="D12" s="11">
        <f>IF(ISERROR(B12-C12),"n/a",B12-C12)</f>
        <v>7.246376811594203E-3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0.6</v>
      </c>
      <c r="D17" s="11">
        <f>IF(ISERROR(B17-C17),"n/a",B17-C17)</f>
        <v>0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0.58620689655172409</v>
      </c>
      <c r="C23" s="9">
        <f>IF(ISERROR(College!G63/College!C63),"n/a",College!G63/College!C63)</f>
        <v>0.45333333333333331</v>
      </c>
      <c r="D23" s="11">
        <f>IF(ISERROR(B23-C23),"n/a",B23-C23)</f>
        <v>0.13287356321839078</v>
      </c>
    </row>
    <row r="24" spans="1:4" ht="15" x14ac:dyDescent="0.2">
      <c r="A24" s="13" t="s">
        <v>13</v>
      </c>
      <c r="B24" s="9">
        <f>IF(ISERROR(College!J63/College!F63),"n/a",College!J63/College!F63)</f>
        <v>0</v>
      </c>
      <c r="C24" s="9">
        <f>IF(ISERROR(College!K63/College!G63),"n/a",College!K63/College!G63)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0.71633237822349571</v>
      </c>
      <c r="C29" s="9">
        <f>IF(ISERROR(College!G59/College!C59),"n/a",College!G59/College!C59)</f>
        <v>0.59517177344475392</v>
      </c>
      <c r="D29" s="11">
        <f>IF(ISERROR(B29-C29),"n/a",B29-C29)</f>
        <v>0.1211606047787418</v>
      </c>
    </row>
    <row r="30" spans="1:4" ht="15" x14ac:dyDescent="0.2">
      <c r="A30" s="13" t="s">
        <v>13</v>
      </c>
      <c r="B30" s="9">
        <f>IF(ISERROR(College!J59/College!F59),"n/a",College!J59/College!F59)</f>
        <v>6.6666666666666671E-3</v>
      </c>
      <c r="C30" s="9">
        <f>IF(ISERROR(College!K59/College!G59),"n/a",College!K59/College!G59)</f>
        <v>0</v>
      </c>
      <c r="D30" s="11">
        <f>IF(ISERROR(B30-C30),"n/a",B30-C30)</f>
        <v>6.6666666666666671E-3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3/10/23</v>
      </c>
      <c r="C36" s="326" t="str">
        <f>(Summary!C7)</f>
        <v>as of 3/10/22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0.4972067039106145</v>
      </c>
      <c r="C39" s="9">
        <f>IF(ISERROR(College!G68/College!C68),"n/a",College!G68/College!C68)</f>
        <v>0.73856209150326801</v>
      </c>
      <c r="D39" s="11">
        <f>IF(ISERROR(B39-C39),"n/a",B39-C39)</f>
        <v>-0.24135538759265351</v>
      </c>
    </row>
    <row r="40" spans="1:4" ht="15" x14ac:dyDescent="0.2">
      <c r="A40" s="13" t="s">
        <v>13</v>
      </c>
      <c r="B40" s="9">
        <f>IF(ISERROR(College!J68/College!F68),"n/a",College!J68/College!F68)</f>
        <v>3.3707865168539325E-2</v>
      </c>
      <c r="C40" s="9">
        <f>IF(ISERROR(College!K68/College!G68),"n/a",College!K68/College!G68)</f>
        <v>4.4247787610619468E-2</v>
      </c>
      <c r="D40" s="11">
        <f>IF(ISERROR(B40-C40),"n/a",B40-C40)</f>
        <v>-1.0539922442080144E-2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0.14285714285714285</v>
      </c>
      <c r="D51" s="11">
        <f>IF(ISERROR(B51-C51),"n/a",B51-C51)</f>
        <v>-0.14285714285714285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0.4</v>
      </c>
      <c r="C57" s="9">
        <f>IF(ISERROR(College!G71/College!C71),"n/a",College!G71/College!C71)</f>
        <v>0.31578947368421051</v>
      </c>
      <c r="D57" s="11">
        <f>IF(ISERROR(B57-C57),"n/a",B57-C57)</f>
        <v>8.4210526315789513E-2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0.489247311827957</v>
      </c>
      <c r="C63" s="9">
        <f>IF(ISERROR(College!G66/College!C66),"n/a",College!G66/College!C66)</f>
        <v>0.67039106145251393</v>
      </c>
      <c r="D63" s="11">
        <f>IF(ISERROR(B63-C63),"n/a",B63-C63)</f>
        <v>-0.18114374962455693</v>
      </c>
    </row>
    <row r="64" spans="1:4" ht="15" x14ac:dyDescent="0.2">
      <c r="A64" s="13" t="s">
        <v>13</v>
      </c>
      <c r="B64" s="9">
        <f>IF(ISERROR(College!J66/College!F66),"n/a",College!J66/College!F66)</f>
        <v>3.2967032967032968E-2</v>
      </c>
      <c r="C64" s="9">
        <f>IF(ISERROR(College!K66/College!G66),"n/a",College!K66/College!G66)</f>
        <v>4.1666666666666664E-2</v>
      </c>
      <c r="D64" s="11">
        <f>IF(ISERROR(B64-C64),"n/a",B64-C64)</f>
        <v>-8.6996336996336965E-3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10,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3/10/23</v>
      </c>
      <c r="C9" s="326" t="str">
        <f>(Summary!C7)</f>
        <v>as of 3/10/22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0.45939086294416243</v>
      </c>
      <c r="C12" s="9">
        <f>IF(ISERROR(College!G84/College!C84),"n/a",College!G84/College!C84)</f>
        <v>0.32957913455838767</v>
      </c>
      <c r="D12" s="11">
        <f>IF(ISERROR(B12-C12),"n/a",B12-C12)</f>
        <v>0.12981172838577476</v>
      </c>
    </row>
    <row r="13" spans="1:4" ht="15" x14ac:dyDescent="0.2">
      <c r="A13" s="13" t="s">
        <v>13</v>
      </c>
      <c r="B13" s="9">
        <f>IF(ISERROR(College!J84/College!F84),"n/a",College!J84/College!F84)</f>
        <v>2.3480662983425413E-2</v>
      </c>
      <c r="C13" s="9">
        <f>IF(ISERROR(College!K84/College!G84),"n/a",College!K84/College!G84)</f>
        <v>2.1582733812949641E-2</v>
      </c>
      <c r="D13" s="11">
        <f>IF(ISERROR(B13-C13),"n/a",B13-C13)</f>
        <v>1.897929170475772E-3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0.2982456140350877</v>
      </c>
      <c r="C30" s="9">
        <f>IF(ISERROR(College!G87/College!C87),"n/a",College!G87/College!C87)</f>
        <v>0.13178294573643412</v>
      </c>
      <c r="D30" s="11">
        <f>IF(ISERROR(B30-C30),"n/a",B30-C30)</f>
        <v>0.16646266829865358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0</v>
      </c>
      <c r="D31" s="11">
        <f>IF(ISERROR(B31-C31),"n/a",B31-C31)</f>
        <v>0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0.44179278230500579</v>
      </c>
      <c r="C36" s="9">
        <f>IF(ISERROR(College!G82/College!C82),"n/a",College!G82/College!C82)</f>
        <v>0.31304347826086959</v>
      </c>
      <c r="D36" s="11">
        <f>IF(ISERROR(B36-C36),"n/a",B36-C36)</f>
        <v>0.1287493040441362</v>
      </c>
    </row>
    <row r="37" spans="1:4" ht="15" x14ac:dyDescent="0.2">
      <c r="A37" s="13" t="s">
        <v>13</v>
      </c>
      <c r="B37" s="9">
        <f>IF(ISERROR(College!J82/College!F82),"n/a",College!J82/College!F82)</f>
        <v>2.2397891963109356E-2</v>
      </c>
      <c r="C37" s="9">
        <f>IF(ISERROR(College!K82/College!G82),"n/a",College!K82/College!G82)</f>
        <v>2.0833333333333332E-2</v>
      </c>
      <c r="D37" s="11">
        <f>IF(ISERROR(B37-C37),"n/a",B37-C37)</f>
        <v>1.5645586297760236E-3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10,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3/10/23</v>
      </c>
      <c r="C9" s="328" t="str">
        <f>Summary!C7</f>
        <v>as of 3/10/22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0.92131147540983604</v>
      </c>
      <c r="C11" s="9">
        <f>IF(ISERROR(College!G93/College!C93),"n/a",College!G93/College!C93)</f>
        <v>0.80434782608695654</v>
      </c>
      <c r="D11" s="11">
        <f>IF(ISERROR(B11-C11),"n/a",B11-C11)</f>
        <v>0.1169636493228795</v>
      </c>
    </row>
    <row r="12" spans="1:4" ht="15" x14ac:dyDescent="0.2">
      <c r="A12" s="13" t="s">
        <v>13</v>
      </c>
      <c r="B12" s="9">
        <f>IF(ISERROR(College!J93/College!F93),"n/a",College!J93/College!F93)</f>
        <v>0</v>
      </c>
      <c r="C12" s="9">
        <f>IF(ISERROR(College!K93/College!G93),"n/a",College!K93/College!G93)</f>
        <v>0</v>
      </c>
      <c r="D12" s="11">
        <f>IF(ISERROR(B12-C12),"n/a",B12-C12)</f>
        <v>0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0.875</v>
      </c>
      <c r="C17" s="9">
        <f>IF(ISERROR(College!G97/College!C97),"n/a",College!G97/College!C97)</f>
        <v>1.0476190476190477</v>
      </c>
      <c r="D17" s="11">
        <f>IF(ISERROR(B17-C17),"n/a",B17-C17)</f>
        <v>-0.17261904761904767</v>
      </c>
    </row>
    <row r="18" spans="1:4" ht="15" x14ac:dyDescent="0.2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0.76470588235294112</v>
      </c>
      <c r="C23" s="9">
        <f>IF(ISERROR(College!G95/College!C95),"n/a",College!G95/College!C95)</f>
        <v>0.57692307692307687</v>
      </c>
      <c r="D23" s="11">
        <f>IF(ISERROR(B23-C23),"n/a",B23-C23)</f>
        <v>0.18778280542986425</v>
      </c>
    </row>
    <row r="24" spans="1:4" ht="15" x14ac:dyDescent="0.2">
      <c r="A24" s="13" t="s">
        <v>13</v>
      </c>
      <c r="B24" s="9">
        <f>IF(ISERROR(College!J95/College!F95),"n/a",College!J95/College!F95)</f>
        <v>0</v>
      </c>
      <c r="C24" s="9">
        <f>IF(ISERROR(College!K95/College!G95),"n/a",College!K95/College!G95)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0.90296495956873313</v>
      </c>
      <c r="C29" s="9">
        <f>IF(ISERROR(College!G91/College!C91),"n/a",College!G91/College!C91)</f>
        <v>0.80185758513931893</v>
      </c>
      <c r="D29" s="11">
        <f>IF(ISERROR(B29-C29),"n/a",B29-C29)</f>
        <v>0.1011073744294142</v>
      </c>
    </row>
    <row r="30" spans="1:4" ht="15" x14ac:dyDescent="0.2">
      <c r="A30" s="13" t="s">
        <v>13</v>
      </c>
      <c r="B30" s="9">
        <f>IF(ISERROR(College!J91/College!F91),"n/a",College!J91/College!F91)</f>
        <v>0</v>
      </c>
      <c r="C30" s="9">
        <f>IF(ISERROR(College!K91/College!G91),"n/a",College!K91/College!G91)</f>
        <v>0</v>
      </c>
      <c r="D30" s="11">
        <f>IF(ISERROR(B30-C30),"n/a",B30-C30)</f>
        <v>0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3/10/23</v>
      </c>
      <c r="C36" s="326" t="str">
        <f>(Summary!C7)</f>
        <v>as of 3/10/22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0.54347826086956519</v>
      </c>
      <c r="C39" s="9">
        <f>IF(ISERROR(College!G100/College!C100),"n/a",College!G100/College!C100)</f>
        <v>0.69767441860465118</v>
      </c>
      <c r="D39" s="11">
        <f>IF(ISERROR(B39-C39),"n/a",B39-C39)</f>
        <v>-0.15419615773508599</v>
      </c>
    </row>
    <row r="40" spans="1:4" ht="15" x14ac:dyDescent="0.2">
      <c r="A40" s="13" t="s">
        <v>13</v>
      </c>
      <c r="B40" s="9">
        <f>IF(ISERROR(College!J100/College!F100),"n/a",College!J100/College!F100)</f>
        <v>0.08</v>
      </c>
      <c r="C40" s="9">
        <f>IF(ISERROR(College!K100/College!G100),"n/a",College!K100/College!G100)</f>
        <v>1.6666666666666666E-2</v>
      </c>
      <c r="D40" s="11">
        <f>IF(ISERROR(B40-C40),"n/a",B40-C40)</f>
        <v>6.3333333333333339E-2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0.5</v>
      </c>
      <c r="C57" s="9">
        <f>IF(ISERROR(College!G103/College!C103),"n/a",College!G103/College!C103)</f>
        <v>0.66666666666666663</v>
      </c>
      <c r="D57" s="11">
        <f>IF(ISERROR(B57-C57),"n/a",B57-C57)</f>
        <v>-0.16666666666666663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0.5252525252525253</v>
      </c>
      <c r="C63" s="9">
        <f>IF(ISERROR(College!G98/College!C98),"n/a",College!G98/College!C98)</f>
        <v>0.69565217391304346</v>
      </c>
      <c r="D63" s="11">
        <f>IF(ISERROR(B63-C63),"n/a",B63-C63)</f>
        <v>-0.17039964866051815</v>
      </c>
    </row>
    <row r="64" spans="1:4" ht="15" x14ac:dyDescent="0.2">
      <c r="A64" s="13" t="s">
        <v>13</v>
      </c>
      <c r="B64" s="9">
        <f>IF(ISERROR(College!J98/College!F98),"n/a",College!J98/College!F98)</f>
        <v>7.6923076923076927E-2</v>
      </c>
      <c r="C64" s="9">
        <f>IF(ISERROR(College!K98/College!G98),"n/a",College!K98/College!G98)</f>
        <v>1.5625E-2</v>
      </c>
      <c r="D64" s="11">
        <f>IF(ISERROR(B64-C64),"n/a",B64-C64)</f>
        <v>6.1298076923076927E-2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2023-03-10T15:41:56Z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