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446" documentId="8_{A77CF001-2DC5-45AF-84E3-681A628D265C}" xr6:coauthVersionLast="47" xr6:coauthVersionMax="47" xr10:uidLastSave="{963A54C9-74EF-474B-9681-B269D127E871}"/>
  <bookViews>
    <workbookView xWindow="6075" yWindow="285" windowWidth="21120" windowHeight="15435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2" l="1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<sst xmlns="http://schemas.openxmlformats.org/spreadsheetml/2006/main" count="611" uniqueCount="137">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</sst>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8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44986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4" t="s">
        <v>3</v>
      </c>
      <c r="B3" s="460" t="s">
        <v>6</v>
      </c>
      <c r="C3" s="461"/>
      <c r="D3" s="461"/>
      <c r="E3" s="462"/>
      <c r="F3" s="460" t="s">
        <v>7</v>
      </c>
      <c r="G3" s="461"/>
      <c r="H3" s="461"/>
      <c r="I3" s="463"/>
    </row>
    <row r="4" spans="1:16" ht="25.5" customHeight="1" thickTop="1" thickBot="1" x14ac:dyDescent="0.25">
      <c r="A4" s="459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15491</v>
      </c>
      <c r="C5" s="183">
        <f>SUM(C6:C7)</f>
        <v>17161</v>
      </c>
      <c r="D5" s="184">
        <f t="shared" ref="D5:D23" si="0">C5-B5</f>
        <v>1670</v>
      </c>
      <c r="E5" s="185">
        <f t="shared" ref="E5:E23" si="1">IF(ISERROR(D5/B5),"n/a",(D5/B5))</f>
        <v>0.10780453166354657</v>
      </c>
      <c r="F5" s="182">
        <f>SUM(F6:F7)</f>
        <v>5849</v>
      </c>
      <c r="G5" s="183">
        <f>SUM(G6:G7)</f>
        <v>6033</v>
      </c>
      <c r="H5" s="184">
        <f t="shared" ref="H5:H23" si="2">G5-F5</f>
        <v>184</v>
      </c>
      <c r="I5" s="186">
        <f t="shared" ref="I5:I23" si="3">IF(ISERROR(H5/F5),"n/a",(H5/F5))</f>
        <v>3.1458368951957597E-2</v>
      </c>
      <c r="J5" s="61"/>
      <c r="K5" s="471"/>
      <c r="L5" s="471"/>
      <c r="M5" s="471"/>
      <c r="N5" s="471"/>
      <c r="O5" s="471"/>
      <c r="P5" s="471"/>
    </row>
    <row r="6" spans="1:16" x14ac:dyDescent="0.2">
      <c r="A6" s="175" t="s">
        <v>131</v>
      </c>
      <c r="B6" s="171">
        <f>COE!B23</f>
        <v>12822</v>
      </c>
      <c r="C6" s="172">
        <f>COE!C23</f>
        <v>14302</v>
      </c>
      <c r="D6" s="173">
        <f t="shared" si="0"/>
        <v>1480</v>
      </c>
      <c r="E6" s="180">
        <f t="shared" si="1"/>
        <v>0.11542661051318047</v>
      </c>
      <c r="F6" s="171">
        <f>COE!F23</f>
        <v>5849</v>
      </c>
      <c r="G6" s="172">
        <f>COE!G23</f>
        <v>5699</v>
      </c>
      <c r="H6" s="173">
        <f t="shared" si="2"/>
        <v>-150</v>
      </c>
      <c r="I6" s="181">
        <f t="shared" si="3"/>
        <v>-2.5645409471704565E-2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2669</v>
      </c>
      <c r="C7" s="262">
        <f>COE!C45</f>
        <v>2859</v>
      </c>
      <c r="D7" s="173">
        <f t="shared" si="0"/>
        <v>190</v>
      </c>
      <c r="E7" s="180">
        <f t="shared" si="1"/>
        <v>7.1187710753091049E-2</v>
      </c>
      <c r="F7" s="262">
        <f>COE!F45</f>
        <v>0</v>
      </c>
      <c r="G7" s="262">
        <f>COE!G45</f>
        <v>334</v>
      </c>
      <c r="H7" s="173">
        <f t="shared" si="2"/>
        <v>334</v>
      </c>
      <c r="I7" s="181" t="str">
        <f t="shared" si="3"/>
        <v>n/a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31405</v>
      </c>
      <c r="C8" s="183">
        <f>SUM(C9:C10)</f>
        <v>30120</v>
      </c>
      <c r="D8" s="184">
        <f>C8-B8</f>
        <v>-1285</v>
      </c>
      <c r="E8" s="185">
        <f>IF(ISERROR(D8/B8),"n/a",(D8/B8))</f>
        <v>-4.0917051424932335E-2</v>
      </c>
      <c r="F8" s="182">
        <f>SUM(F9:F10)</f>
        <v>14028</v>
      </c>
      <c r="G8" s="183">
        <f>SUM(G9:G10)</f>
        <v>20012</v>
      </c>
      <c r="H8" s="184">
        <f>G8-F8</f>
        <v>5984</v>
      </c>
      <c r="I8" s="186">
        <f>IF(ISERROR(H8/F8),"n/a",(H8/F8))</f>
        <v>0.42657542058739661</v>
      </c>
      <c r="J8" s="61"/>
      <c r="K8" s="62"/>
    </row>
    <row r="9" spans="1:16" x14ac:dyDescent="0.2">
      <c r="A9" s="175" t="s">
        <v>131</v>
      </c>
      <c r="B9" s="134">
        <f>'CHASS- 1st Yr'!B58</f>
        <v>25894</v>
      </c>
      <c r="C9" s="124">
        <f>'CHASS- 1st Yr'!C58</f>
        <v>24968</v>
      </c>
      <c r="D9" s="173">
        <f t="shared" si="0"/>
        <v>-926</v>
      </c>
      <c r="E9" s="180">
        <f t="shared" si="1"/>
        <v>-3.5761180196184447E-2</v>
      </c>
      <c r="F9" s="134">
        <f>'CHASS- 1st Yr'!F58</f>
        <v>14028</v>
      </c>
      <c r="G9" s="124">
        <f>'CHASS- 1st Yr'!G58</f>
        <v>18401</v>
      </c>
      <c r="H9" s="173">
        <f t="shared" si="2"/>
        <v>4373</v>
      </c>
      <c r="I9" s="181">
        <f t="shared" si="3"/>
        <v>0.31173367550613057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5511</v>
      </c>
      <c r="C10" s="124">
        <f>'CHASS - TR'!C59</f>
        <v>5152</v>
      </c>
      <c r="D10" s="173">
        <f>C10-B10</f>
        <v>-359</v>
      </c>
      <c r="E10" s="180">
        <f>IF(ISERROR(D10/B10),"n/a",(D10/B10))</f>
        <v>-6.5142442387951374E-2</v>
      </c>
      <c r="F10" s="124">
        <f>'CHASS - TR'!F59</f>
        <v>0</v>
      </c>
      <c r="G10" s="124">
        <f>'CHASS - TR'!G59</f>
        <v>1611</v>
      </c>
      <c r="H10" s="173">
        <f>G10-F10</f>
        <v>1611</v>
      </c>
      <c r="I10" s="181" t="str">
        <f>IF(ISERROR(H10/F10),"n/a",(H10/F10))</f>
        <v>n/a</v>
      </c>
      <c r="J10" s="61"/>
      <c r="K10" s="62"/>
    </row>
    <row r="11" spans="1:16" ht="38.25" x14ac:dyDescent="0.2">
      <c r="A11" s="199" t="s">
        <v>14</v>
      </c>
      <c r="B11" s="182">
        <f>SUM(B12:B13)</f>
        <v>16444</v>
      </c>
      <c r="C11" s="212">
        <f>SUM(C12:C13)</f>
        <v>16359</v>
      </c>
      <c r="D11" s="184">
        <f t="shared" si="0"/>
        <v>-85</v>
      </c>
      <c r="E11" s="213">
        <f t="shared" si="1"/>
        <v>-5.1690586232060326E-3</v>
      </c>
      <c r="F11" s="214">
        <f>SUM(F12:F13)</f>
        <v>9752</v>
      </c>
      <c r="G11" s="201">
        <f>SUM(G12:G13)</f>
        <v>10940</v>
      </c>
      <c r="H11" s="184">
        <f t="shared" si="2"/>
        <v>1188</v>
      </c>
      <c r="I11" s="205">
        <f t="shared" si="3"/>
        <v>0.12182116488925349</v>
      </c>
      <c r="J11" s="61"/>
      <c r="K11" s="62"/>
    </row>
    <row r="12" spans="1:16" x14ac:dyDescent="0.2">
      <c r="A12" s="175" t="s">
        <v>131</v>
      </c>
      <c r="B12" s="134">
        <f>'CNAS - 1st Yr'!B26</f>
        <v>14247</v>
      </c>
      <c r="C12" s="124">
        <f>'CNAS - 1st Yr'!C26</f>
        <v>14415</v>
      </c>
      <c r="D12" s="173">
        <f t="shared" si="0"/>
        <v>168</v>
      </c>
      <c r="E12" s="180">
        <f t="shared" si="1"/>
        <v>1.1791956201305537E-2</v>
      </c>
      <c r="F12" s="174">
        <f>'CNAS - 1st Yr'!F26</f>
        <v>9752</v>
      </c>
      <c r="G12" s="124">
        <f>'CNAS - 1st Yr'!G26</f>
        <v>10399</v>
      </c>
      <c r="H12" s="173">
        <f t="shared" si="2"/>
        <v>647</v>
      </c>
      <c r="I12" s="181">
        <f t="shared" si="3"/>
        <v>6.6345365053322392E-2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2197</v>
      </c>
      <c r="C13" s="124">
        <f>'CNAS - TR'!C26</f>
        <v>1944</v>
      </c>
      <c r="D13" s="173">
        <f t="shared" si="0"/>
        <v>-253</v>
      </c>
      <c r="E13" s="180">
        <f t="shared" si="1"/>
        <v>-0.11515703231679562</v>
      </c>
      <c r="F13" s="174">
        <f>'CNAS - TR'!F26</f>
        <v>0</v>
      </c>
      <c r="G13" s="124">
        <f>'CNAS - TR'!G26</f>
        <v>541</v>
      </c>
      <c r="H13" s="173">
        <f t="shared" si="2"/>
        <v>541</v>
      </c>
      <c r="I13" s="181" t="str">
        <f t="shared" si="3"/>
        <v>n/a</v>
      </c>
      <c r="J13" s="61"/>
      <c r="K13" s="62"/>
    </row>
    <row r="14" spans="1:16" x14ac:dyDescent="0.2">
      <c r="A14" s="393" t="s">
        <v>129</v>
      </c>
      <c r="B14" s="182">
        <f>SUM(B15:B16)</f>
        <v>1255</v>
      </c>
      <c r="C14" s="183">
        <f>SUM(C15:C16)</f>
        <v>1231</v>
      </c>
      <c r="D14" s="370">
        <f>C14-B14</f>
        <v>-24</v>
      </c>
      <c r="E14" s="373">
        <f>IF(ISERROR(D14/B14),"n/a",(D14/B14))</f>
        <v>-1.9123505976095617E-2</v>
      </c>
      <c r="F14" s="214">
        <f>SUM(F15:F16)</f>
        <v>639</v>
      </c>
      <c r="G14" s="201">
        <f>SUM(G15:G16)</f>
        <v>836</v>
      </c>
      <c r="H14" s="370">
        <f>G14-F14</f>
        <v>197</v>
      </c>
      <c r="I14" s="205">
        <f>IF(ISERROR(H14/F14),"n/a",(H14/F14))</f>
        <v>0.30829420970266042</v>
      </c>
      <c r="J14" s="61"/>
      <c r="K14" s="62"/>
    </row>
    <row r="15" spans="1:16" x14ac:dyDescent="0.2">
      <c r="A15" s="295" t="s">
        <v>131</v>
      </c>
      <c r="B15" s="313">
        <f>SOE!B4</f>
        <v>1077</v>
      </c>
      <c r="C15" s="262">
        <f>SOE!C4</f>
        <v>1046</v>
      </c>
      <c r="D15" s="292">
        <f t="shared" ref="D15:D16" si="4">C15-B15</f>
        <v>-31</v>
      </c>
      <c r="E15" s="451">
        <f t="shared" ref="E15:E16" si="5">IF(ISERROR(D15/B15),"n/a",(D15/B15))</f>
        <v>-2.8783658310120707E-2</v>
      </c>
      <c r="F15" s="294">
        <f>SOE!F4</f>
        <v>639</v>
      </c>
      <c r="G15" s="262">
        <f>SOE!G4</f>
        <v>751</v>
      </c>
      <c r="H15" s="292">
        <f t="shared" ref="H15:H16" si="6">G15-F15</f>
        <v>112</v>
      </c>
      <c r="I15" s="449">
        <f t="shared" ref="I15:I16" si="7">IF(ISERROR(H15/F15),"n/a",(H15/F15))</f>
        <v>0.17527386541471049</v>
      </c>
      <c r="J15" s="61"/>
      <c r="K15" s="62"/>
    </row>
    <row r="16" spans="1:16" ht="13.5" thickBot="1" x14ac:dyDescent="0.25">
      <c r="A16" s="296" t="s">
        <v>16</v>
      </c>
      <c r="B16" s="206">
        <f>SOE!B7</f>
        <v>178</v>
      </c>
      <c r="C16" s="207">
        <f>SOE!C7</f>
        <v>185</v>
      </c>
      <c r="D16" s="293">
        <f t="shared" si="4"/>
        <v>7</v>
      </c>
      <c r="E16" s="452">
        <f t="shared" si="5"/>
        <v>3.9325842696629212E-2</v>
      </c>
      <c r="F16" s="294">
        <f>SOE!F7</f>
        <v>0</v>
      </c>
      <c r="G16" s="262">
        <f>SOE!G7</f>
        <v>85</v>
      </c>
      <c r="H16" s="293">
        <f t="shared" si="6"/>
        <v>85</v>
      </c>
      <c r="I16" s="450" t="str">
        <f t="shared" si="7"/>
        <v>n/a</v>
      </c>
      <c r="J16" s="61"/>
      <c r="K16" s="62"/>
    </row>
    <row r="17" spans="1:12" ht="25.5" x14ac:dyDescent="0.2">
      <c r="A17" s="393" t="s">
        <v>119</v>
      </c>
      <c r="B17" s="182">
        <f>SUM(B18:B19)</f>
        <v>417</v>
      </c>
      <c r="C17" s="183">
        <f>SUM(C18:C19)</f>
        <v>468</v>
      </c>
      <c r="D17" s="370">
        <f>C17-B17</f>
        <v>51</v>
      </c>
      <c r="E17" s="373">
        <f>IF(ISERROR(D17/B17),"n/a",(D17/B17))</f>
        <v>0.1223021582733813</v>
      </c>
      <c r="F17" s="214">
        <f>SUM(F18:F19)</f>
        <v>260</v>
      </c>
      <c r="G17" s="201">
        <f>SUM(G18:G19)</f>
        <v>379</v>
      </c>
      <c r="H17" s="370">
        <f>G17-F17</f>
        <v>119</v>
      </c>
      <c r="I17" s="205">
        <f>IF(ISERROR(H17/F17),"n/a",(H17/F17))</f>
        <v>0.45769230769230768</v>
      </c>
      <c r="J17" s="61"/>
      <c r="K17" s="62"/>
    </row>
    <row r="18" spans="1:12" x14ac:dyDescent="0.2">
      <c r="A18" s="295" t="s">
        <v>131</v>
      </c>
      <c r="B18" s="313">
        <f>SOPP!B4</f>
        <v>325</v>
      </c>
      <c r="C18" s="262">
        <f>SOPP!C4</f>
        <v>371</v>
      </c>
      <c r="D18" s="292">
        <f t="shared" ref="D18:D19" si="8">C18-B18</f>
        <v>46</v>
      </c>
      <c r="E18" s="451">
        <f t="shared" ref="E18:E19" si="9">IF(ISERROR(D18/B18),"n/a",(D18/B18))</f>
        <v>0.14153846153846153</v>
      </c>
      <c r="F18" s="294">
        <f>SOPP!F4</f>
        <v>260</v>
      </c>
      <c r="G18" s="294">
        <f>SOPP!G4</f>
        <v>335</v>
      </c>
      <c r="H18" s="292">
        <f t="shared" ref="H18:H19" si="10">G18-F18</f>
        <v>75</v>
      </c>
      <c r="I18" s="449">
        <f t="shared" ref="I18:I19" si="11">IF(ISERROR(H18/F18),"n/a",(H18/F18))</f>
        <v>0.28846153846153844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92</v>
      </c>
      <c r="C19" s="207">
        <f>SOPP!C7</f>
        <v>97</v>
      </c>
      <c r="D19" s="293">
        <f t="shared" si="8"/>
        <v>5</v>
      </c>
      <c r="E19" s="452">
        <f t="shared" si="9"/>
        <v>5.434782608695652E-2</v>
      </c>
      <c r="F19" s="294">
        <f>SOPP!F7</f>
        <v>0</v>
      </c>
      <c r="G19" s="294">
        <f>SOPP!G7</f>
        <v>44</v>
      </c>
      <c r="H19" s="293">
        <f t="shared" si="10"/>
        <v>44</v>
      </c>
      <c r="I19" s="450" t="str">
        <f t="shared" si="11"/>
        <v>n/a</v>
      </c>
      <c r="J19" s="65"/>
      <c r="K19" s="66"/>
    </row>
    <row r="20" spans="1:12" ht="25.5" x14ac:dyDescent="0.2">
      <c r="A20" s="58" t="s">
        <v>11</v>
      </c>
      <c r="B20" s="182">
        <f>SUM(B21:B22)</f>
        <v>1838</v>
      </c>
      <c r="C20" s="183">
        <f>SUM(C21:C22)</f>
        <v>3074</v>
      </c>
      <c r="D20" s="370">
        <f t="shared" si="0"/>
        <v>1236</v>
      </c>
      <c r="E20" s="436">
        <f t="shared" si="1"/>
        <v>0.67247007616974974</v>
      </c>
      <c r="F20" s="191">
        <f>SUM(F21:F22)</f>
        <v>0</v>
      </c>
      <c r="G20" s="183">
        <f>SUM(G21:G22)</f>
        <v>1002</v>
      </c>
      <c r="H20" s="370">
        <f t="shared" si="2"/>
        <v>1002</v>
      </c>
      <c r="I20" s="439" t="str">
        <f t="shared" si="3"/>
        <v>n/a</v>
      </c>
      <c r="J20" s="61"/>
      <c r="K20" s="62"/>
    </row>
    <row r="21" spans="1:12" x14ac:dyDescent="0.2">
      <c r="A21" s="295" t="s">
        <v>131</v>
      </c>
      <c r="B21" s="313">
        <f>'Business - TR'!B4</f>
        <v>0</v>
      </c>
      <c r="C21" s="262">
        <f>'Business - TR'!C4</f>
        <v>1359</v>
      </c>
      <c r="D21" s="292">
        <f t="shared" ref="D21" si="12">C21-B21</f>
        <v>1359</v>
      </c>
      <c r="E21" s="180" t="str">
        <f t="shared" ref="E21" si="13">IF(ISERROR(D21/B21),"n/a",(D21/B21))</f>
        <v>n/a</v>
      </c>
      <c r="F21" s="294">
        <f>'Business - TR'!F4</f>
        <v>0</v>
      </c>
      <c r="G21" s="262">
        <f>'Business - TR'!G4</f>
        <v>348</v>
      </c>
      <c r="H21" s="434">
        <f t="shared" ref="H21" si="14">G21-F21</f>
        <v>348</v>
      </c>
      <c r="I21" s="435" t="str">
        <f t="shared" ref="I21" si="15">IF(ISERROR(H21/F21),"n/a",(H21/F21))</f>
        <v>n/a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1838</v>
      </c>
      <c r="C22" s="430">
        <f>'Business - TR'!C9</f>
        <v>1715</v>
      </c>
      <c r="D22" s="176">
        <f t="shared" si="0"/>
        <v>-123</v>
      </c>
      <c r="E22" s="431">
        <f t="shared" si="1"/>
        <v>-6.6920565832426546E-2</v>
      </c>
      <c r="F22" s="432">
        <f>'Business - TR'!F9</f>
        <v>0</v>
      </c>
      <c r="G22" s="430">
        <f>'Business - TR'!G9</f>
        <v>654</v>
      </c>
      <c r="H22" s="176">
        <f t="shared" si="2"/>
        <v>654</v>
      </c>
      <c r="I22" s="433" t="str">
        <f t="shared" si="3"/>
        <v>n/a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66850</v>
      </c>
      <c r="C23" s="362">
        <f>C5+C8+C11+C14+C17+C20</f>
        <v>68413</v>
      </c>
      <c r="D23" s="363">
        <f t="shared" si="0"/>
        <v>1563</v>
      </c>
      <c r="E23" s="364">
        <f t="shared" si="1"/>
        <v>2.3380703066566942E-2</v>
      </c>
      <c r="F23" s="365">
        <f>(F5+F8+F11+F14+F17+F20)</f>
        <v>30528</v>
      </c>
      <c r="G23" s="365">
        <f>(G5+G8+G11+G14+G17+G20)</f>
        <v>39202</v>
      </c>
      <c r="H23" s="363">
        <f t="shared" si="2"/>
        <v>8674</v>
      </c>
      <c r="I23" s="366">
        <f t="shared" si="3"/>
        <v>0.2841325995807128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4" t="s">
        <v>3</v>
      </c>
      <c r="B25" s="464" t="s">
        <v>8</v>
      </c>
      <c r="C25" s="465"/>
      <c r="D25" s="465"/>
      <c r="E25" s="466"/>
      <c r="F25" s="465" t="s">
        <v>4</v>
      </c>
      <c r="G25" s="465"/>
      <c r="H25" s="465"/>
      <c r="I25" s="467"/>
      <c r="J25" s="190"/>
      <c r="K25" s="62"/>
    </row>
    <row r="26" spans="1:12" ht="14.25" thickTop="1" thickBot="1" x14ac:dyDescent="0.25">
      <c r="A26" s="459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0</v>
      </c>
      <c r="C27" s="188">
        <f>SUM(C28:C29)</f>
        <v>0</v>
      </c>
      <c r="D27" s="184">
        <f t="shared" ref="D27:D45" si="16">C27-B27</f>
        <v>0</v>
      </c>
      <c r="E27" s="185" t="str">
        <f t="shared" ref="E27:E45" si="17">IF(ISERROR(D27/B27),"n/a",(D27/B27))</f>
        <v>n/a</v>
      </c>
      <c r="F27" s="189">
        <f>SUM(F28:F29)</f>
        <v>0</v>
      </c>
      <c r="G27" s="188">
        <f>SUM(G28:G29)</f>
        <v>0</v>
      </c>
      <c r="H27" s="184">
        <f t="shared" ref="H27:H45" si="18">G27-F27</f>
        <v>0</v>
      </c>
      <c r="I27" s="186" t="str">
        <f t="shared" ref="I27:I45" si="19">IF(ISERROR(H27/F27),"n/a",(H27/F27))</f>
        <v>n/a</v>
      </c>
      <c r="J27" s="61"/>
      <c r="K27" s="62"/>
    </row>
    <row r="28" spans="1:12" x14ac:dyDescent="0.2">
      <c r="A28" s="175" t="s">
        <v>131</v>
      </c>
      <c r="B28" s="177">
        <f>COE!J23</f>
        <v>0</v>
      </c>
      <c r="C28" s="178">
        <f>COE!K23</f>
        <v>0</v>
      </c>
      <c r="D28" s="173">
        <f t="shared" si="16"/>
        <v>0</v>
      </c>
      <c r="E28" s="180" t="str">
        <f t="shared" si="17"/>
        <v>n/a</v>
      </c>
      <c r="F28" s="179">
        <f>COE!N23</f>
        <v>0</v>
      </c>
      <c r="G28" s="178">
        <f>COE!O23</f>
        <v>0</v>
      </c>
      <c r="H28" s="173">
        <f t="shared" si="18"/>
        <v>0</v>
      </c>
      <c r="I28" s="181" t="str">
        <f t="shared" si="19"/>
        <v>n/a</v>
      </c>
      <c r="J28" s="61"/>
      <c r="K28" s="62"/>
    </row>
    <row r="29" spans="1:12" ht="13.5" thickBot="1" x14ac:dyDescent="0.25">
      <c r="A29" s="175" t="s">
        <v>16</v>
      </c>
      <c r="B29" s="208">
        <f>COE!J45</f>
        <v>0</v>
      </c>
      <c r="C29" s="178">
        <f>COE!K45</f>
        <v>0</v>
      </c>
      <c r="D29" s="173">
        <f t="shared" si="16"/>
        <v>0</v>
      </c>
      <c r="E29" s="180" t="str">
        <f t="shared" si="17"/>
        <v>n/a</v>
      </c>
      <c r="F29" s="179">
        <f>COE!N45</f>
        <v>0</v>
      </c>
      <c r="G29" s="178">
        <f>COE!O45</f>
        <v>0</v>
      </c>
      <c r="H29" s="173">
        <f t="shared" si="18"/>
        <v>0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0</v>
      </c>
      <c r="C30" s="183">
        <f>SUM(C31:C32)</f>
        <v>0</v>
      </c>
      <c r="D30" s="184">
        <f t="shared" si="16"/>
        <v>0</v>
      </c>
      <c r="E30" s="185" t="str">
        <f t="shared" si="17"/>
        <v>n/a</v>
      </c>
      <c r="F30" s="189">
        <f>SUM(F31:F32)</f>
        <v>0</v>
      </c>
      <c r="G30" s="188">
        <f>SUM(G31:G32)</f>
        <v>0</v>
      </c>
      <c r="H30" s="184">
        <f t="shared" si="18"/>
        <v>0</v>
      </c>
      <c r="I30" s="186" t="str">
        <f t="shared" si="19"/>
        <v>n/a</v>
      </c>
      <c r="J30" s="61"/>
      <c r="K30" s="62"/>
    </row>
    <row r="31" spans="1:12" x14ac:dyDescent="0.2">
      <c r="A31" s="175" t="s">
        <v>131</v>
      </c>
      <c r="B31" s="135">
        <f>'CHASS- 1st Yr'!J58</f>
        <v>0</v>
      </c>
      <c r="C31" s="124">
        <f>'CHASS- 1st Yr'!K58</f>
        <v>0</v>
      </c>
      <c r="D31" s="173">
        <f t="shared" si="16"/>
        <v>0</v>
      </c>
      <c r="E31" s="180" t="str">
        <f t="shared" si="17"/>
        <v>n/a</v>
      </c>
      <c r="F31" s="136">
        <f>'CHASS- 1st Yr'!N58</f>
        <v>0</v>
      </c>
      <c r="G31" s="117">
        <f>'CHASS- 1st Yr'!O58</f>
        <v>0</v>
      </c>
      <c r="H31" s="173">
        <f t="shared" si="18"/>
        <v>0</v>
      </c>
      <c r="I31" s="181" t="str">
        <f t="shared" si="19"/>
        <v>n/a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0</v>
      </c>
      <c r="C32" s="124">
        <f>'CHASS - TR'!K59</f>
        <v>0</v>
      </c>
      <c r="D32" s="173">
        <f>C32-B32</f>
        <v>0</v>
      </c>
      <c r="E32" s="180" t="str">
        <f>IF(ISERROR(D32/B32),"n/a",(D32/B32))</f>
        <v>n/a</v>
      </c>
      <c r="F32" s="136">
        <f>'CHASS - TR'!N59</f>
        <v>0</v>
      </c>
      <c r="G32" s="117">
        <f>'CHASS - TR'!O59</f>
        <v>0</v>
      </c>
      <c r="H32" s="173">
        <f>G32-F32</f>
        <v>0</v>
      </c>
      <c r="I32" s="181" t="str">
        <f>IF(ISERROR(H32/F32),"n/a",(H32/F32))</f>
        <v>n/a</v>
      </c>
      <c r="J32" s="61"/>
      <c r="K32" s="62"/>
    </row>
    <row r="33" spans="1:15" ht="38.25" x14ac:dyDescent="0.2">
      <c r="A33" s="199" t="s">
        <v>14</v>
      </c>
      <c r="B33" s="200">
        <f>SUM(B34:B35)</f>
        <v>0</v>
      </c>
      <c r="C33" s="201">
        <f>SUM(C34:C35)</f>
        <v>0</v>
      </c>
      <c r="D33" s="184">
        <f t="shared" si="16"/>
        <v>0</v>
      </c>
      <c r="E33" s="202" t="str">
        <f t="shared" si="17"/>
        <v>n/a</v>
      </c>
      <c r="F33" s="203">
        <f>SUM(F34:F35)</f>
        <v>0</v>
      </c>
      <c r="G33" s="204">
        <f>SUM(G34:G35)</f>
        <v>0</v>
      </c>
      <c r="H33" s="184">
        <f t="shared" si="18"/>
        <v>0</v>
      </c>
      <c r="I33" s="205" t="str">
        <f t="shared" si="19"/>
        <v>n/a</v>
      </c>
      <c r="J33" s="61"/>
      <c r="K33" s="62"/>
    </row>
    <row r="34" spans="1:15" x14ac:dyDescent="0.2">
      <c r="A34" s="175" t="s">
        <v>131</v>
      </c>
      <c r="B34" s="135">
        <f>'CNAS - 1st Yr'!J26</f>
        <v>0</v>
      </c>
      <c r="C34" s="124">
        <f>'CNAS - 1st Yr'!K26</f>
        <v>0</v>
      </c>
      <c r="D34" s="173">
        <f t="shared" si="16"/>
        <v>0</v>
      </c>
      <c r="E34" s="180" t="str">
        <f t="shared" si="17"/>
        <v>n/a</v>
      </c>
      <c r="F34" s="136">
        <f>'CNAS - 1st Yr'!N26</f>
        <v>0</v>
      </c>
      <c r="G34" s="117">
        <f>'CNAS - 1st Yr'!O26</f>
        <v>0</v>
      </c>
      <c r="H34" s="173">
        <f t="shared" si="18"/>
        <v>0</v>
      </c>
      <c r="I34" s="181" t="str">
        <f t="shared" si="19"/>
        <v>n/a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0</v>
      </c>
      <c r="C35" s="124">
        <f>'CNAS - TR'!K26</f>
        <v>0</v>
      </c>
      <c r="D35" s="173">
        <f t="shared" si="16"/>
        <v>0</v>
      </c>
      <c r="E35" s="180" t="str">
        <f t="shared" si="17"/>
        <v>n/a</v>
      </c>
      <c r="F35" s="136">
        <f>'CNAS - TR'!N26</f>
        <v>0</v>
      </c>
      <c r="G35" s="117">
        <f>'CNAS - TR'!O26</f>
        <v>0</v>
      </c>
      <c r="H35" s="173">
        <f t="shared" si="18"/>
        <v>0</v>
      </c>
      <c r="I35" s="181" t="str">
        <f t="shared" si="19"/>
        <v>n/a</v>
      </c>
      <c r="J35" s="61"/>
      <c r="K35" s="62"/>
    </row>
    <row r="36" spans="1:15" x14ac:dyDescent="0.2">
      <c r="A36" s="393" t="s">
        <v>129</v>
      </c>
      <c r="B36" s="200">
        <f>SUM(B37:B38)</f>
        <v>0</v>
      </c>
      <c r="C36" s="201">
        <f>SUM(C37:C38)</f>
        <v>0</v>
      </c>
      <c r="D36" s="370">
        <f>C36-B36</f>
        <v>0</v>
      </c>
      <c r="E36" s="202" t="str">
        <f>IF(ISERROR(D36/B36),"n/a",(D36/B36))</f>
        <v>n/a</v>
      </c>
      <c r="F36" s="203">
        <f>SUM(F37:F38)</f>
        <v>0</v>
      </c>
      <c r="G36" s="204">
        <f>SUM(G37:G38)</f>
        <v>0</v>
      </c>
      <c r="H36" s="370">
        <f>G36-F36</f>
        <v>0</v>
      </c>
      <c r="I36" s="205" t="str">
        <f>IF(ISERROR(H36/F36),"n/a",(H36/F36))</f>
        <v>n/a</v>
      </c>
      <c r="J36" s="61"/>
      <c r="K36" s="62"/>
    </row>
    <row r="37" spans="1:15" x14ac:dyDescent="0.2">
      <c r="A37" s="296" t="s">
        <v>131</v>
      </c>
      <c r="B37" s="298">
        <f>SOE!J4</f>
        <v>0</v>
      </c>
      <c r="C37" s="262">
        <f>SOE!K4</f>
        <v>0</v>
      </c>
      <c r="D37" s="292">
        <f t="shared" ref="D37:D38" si="20">C37-B37</f>
        <v>0</v>
      </c>
      <c r="E37" s="451" t="str">
        <f t="shared" ref="E37:E38" si="21">IF(ISERROR(D37/B37),"n/a",(D37/B37))</f>
        <v>n/a</v>
      </c>
      <c r="F37" s="298">
        <f>SOE!N4</f>
        <v>0</v>
      </c>
      <c r="G37" s="297">
        <f>SOE!O4</f>
        <v>0</v>
      </c>
      <c r="H37" s="292">
        <f t="shared" ref="H37:H38" si="22">G37-F37</f>
        <v>0</v>
      </c>
      <c r="I37" s="449" t="str">
        <f t="shared" ref="I37:I38" si="23">IF(ISERROR(H37/F37),"n/a",(H37/F37))</f>
        <v>n/a</v>
      </c>
      <c r="L37" s="453"/>
    </row>
    <row r="38" spans="1:15" ht="13.5" customHeight="1" thickBot="1" x14ac:dyDescent="0.25">
      <c r="A38" s="296" t="s">
        <v>16</v>
      </c>
      <c r="B38" s="298">
        <f>SOE!J7</f>
        <v>0</v>
      </c>
      <c r="C38" s="262">
        <f>SOE!K7</f>
        <v>0</v>
      </c>
      <c r="D38" s="293">
        <f t="shared" si="20"/>
        <v>0</v>
      </c>
      <c r="E38" s="452" t="str">
        <f t="shared" si="21"/>
        <v>n/a</v>
      </c>
      <c r="F38" s="298">
        <f>SOE!N7</f>
        <v>0</v>
      </c>
      <c r="G38" s="297">
        <f>SOE!O7</f>
        <v>0</v>
      </c>
      <c r="H38" s="293">
        <f t="shared" si="22"/>
        <v>0</v>
      </c>
      <c r="I38" s="450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0</v>
      </c>
      <c r="C39" s="201">
        <f>SUM(C40:C41)</f>
        <v>0</v>
      </c>
      <c r="D39" s="370">
        <f>C39-B39</f>
        <v>0</v>
      </c>
      <c r="E39" s="202" t="str">
        <f>IF(ISERROR(D39/B39),"n/a",(D39/B39))</f>
        <v>n/a</v>
      </c>
      <c r="F39" s="203">
        <f>SUM(F40:F41)</f>
        <v>0</v>
      </c>
      <c r="G39" s="204">
        <f>SUM(G40:G41)</f>
        <v>0</v>
      </c>
      <c r="H39" s="370">
        <f>G39-F39</f>
        <v>0</v>
      </c>
      <c r="I39" s="205" t="str">
        <f>IF(ISERROR(H39/F39),"n/a",(H39/F39))</f>
        <v>n/a</v>
      </c>
      <c r="N39" s="23"/>
      <c r="O39" s="23"/>
    </row>
    <row r="40" spans="1:15" x14ac:dyDescent="0.2">
      <c r="A40" s="296" t="s">
        <v>131</v>
      </c>
      <c r="B40" s="298">
        <f>SOPP!J4</f>
        <v>0</v>
      </c>
      <c r="C40" s="298">
        <f>SOPP!K4</f>
        <v>0</v>
      </c>
      <c r="D40" s="292">
        <f t="shared" ref="D40:D41" si="24">C40-B40</f>
        <v>0</v>
      </c>
      <c r="E40" s="371" t="str">
        <f t="shared" ref="E40:E41" si="25">IF(ISERROR(D40/B40),"n/a",(D40/B40))</f>
        <v>n/a</v>
      </c>
      <c r="F40" s="298">
        <f>SOPP!N4</f>
        <v>0</v>
      </c>
      <c r="G40" s="298">
        <f>SOPP!O4</f>
        <v>0</v>
      </c>
      <c r="H40" s="292">
        <f t="shared" ref="H40:H41" si="26">G40-F40</f>
        <v>0</v>
      </c>
      <c r="I40" s="368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96" t="s">
        <v>16</v>
      </c>
      <c r="B41" s="298">
        <f>SOPP!J7</f>
        <v>0</v>
      </c>
      <c r="C41" s="298">
        <f>SOPP!K7</f>
        <v>0</v>
      </c>
      <c r="D41" s="293">
        <f t="shared" si="24"/>
        <v>0</v>
      </c>
      <c r="E41" s="372" t="str">
        <f t="shared" si="25"/>
        <v>n/a</v>
      </c>
      <c r="F41" s="298">
        <f>SOPP!N7</f>
        <v>0</v>
      </c>
      <c r="G41" s="298">
        <f>SOPP!O7</f>
        <v>0</v>
      </c>
      <c r="H41" s="293">
        <f t="shared" si="26"/>
        <v>0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0</v>
      </c>
      <c r="C42" s="183">
        <f>SUM(C43:C44)</f>
        <v>0</v>
      </c>
      <c r="D42" s="184">
        <f t="shared" si="16"/>
        <v>0</v>
      </c>
      <c r="E42" s="210" t="str">
        <f t="shared" si="17"/>
        <v>n/a</v>
      </c>
      <c r="F42" s="191">
        <f>SUM(F43:F44)</f>
        <v>0</v>
      </c>
      <c r="G42" s="183">
        <f>SUM(G43:G44)</f>
        <v>0</v>
      </c>
      <c r="H42" s="184">
        <f t="shared" si="18"/>
        <v>0</v>
      </c>
      <c r="I42" s="211" t="str">
        <f t="shared" si="19"/>
        <v>n/a</v>
      </c>
      <c r="N42" s="23"/>
      <c r="O42" s="23"/>
    </row>
    <row r="43" spans="1:15" x14ac:dyDescent="0.2">
      <c r="A43" s="296" t="s">
        <v>131</v>
      </c>
      <c r="B43" s="298">
        <f>'Business - TR'!J4</f>
        <v>0</v>
      </c>
      <c r="C43" s="298">
        <f>'Business - TR'!K4</f>
        <v>0</v>
      </c>
      <c r="D43" s="292">
        <f t="shared" ref="D43" si="28">C43-B43</f>
        <v>0</v>
      </c>
      <c r="E43" s="451" t="str">
        <f t="shared" ref="E43" si="29">IF(ISERROR(D43/B43),"n/a",(D43/B43))</f>
        <v>n/a</v>
      </c>
      <c r="F43" s="298">
        <f>'Business - TR'!N4</f>
        <v>0</v>
      </c>
      <c r="G43" s="298">
        <f>'Business - TR'!O4</f>
        <v>0</v>
      </c>
      <c r="H43" s="292">
        <f t="shared" ref="H43" si="30">G43-F43</f>
        <v>0</v>
      </c>
      <c r="I43" s="449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0</v>
      </c>
      <c r="C44" s="430">
        <f>'Business - TR'!K9</f>
        <v>0</v>
      </c>
      <c r="D44" s="176">
        <f t="shared" si="16"/>
        <v>0</v>
      </c>
      <c r="E44" s="431" t="str">
        <f t="shared" si="17"/>
        <v>n/a</v>
      </c>
      <c r="F44" s="432">
        <f>'Business - TR'!N9</f>
        <v>0</v>
      </c>
      <c r="G44" s="430">
        <f>'Business - TR'!O9</f>
        <v>0</v>
      </c>
      <c r="H44" s="176">
        <f t="shared" si="18"/>
        <v>0</v>
      </c>
      <c r="I44" s="433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0</v>
      </c>
      <c r="C45" s="365">
        <f>C27+C30+C33+C36+C39+C42</f>
        <v>0</v>
      </c>
      <c r="D45" s="363">
        <f t="shared" si="16"/>
        <v>0</v>
      </c>
      <c r="E45" s="364" t="str">
        <f t="shared" si="17"/>
        <v>n/a</v>
      </c>
      <c r="F45" s="367">
        <f>F27+F30+F33+F36+F39+F42</f>
        <v>0</v>
      </c>
      <c r="G45" s="367">
        <f>G27+G30+G33+G36+G39+G42</f>
        <v>0</v>
      </c>
      <c r="H45" s="363">
        <f t="shared" si="18"/>
        <v>0</v>
      </c>
      <c r="I45" s="366" t="str">
        <f t="shared" si="19"/>
        <v>n/a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4" t="s">
        <v>3</v>
      </c>
      <c r="B47" s="464" t="s">
        <v>113</v>
      </c>
      <c r="C47" s="465"/>
      <c r="D47" s="465"/>
      <c r="E47" s="467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59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9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50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9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50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0</v>
      </c>
      <c r="C65" s="430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40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72" t="s">
        <v>18</v>
      </c>
      <c r="B69" s="472"/>
      <c r="C69" s="472"/>
      <c r="D69" s="472"/>
      <c r="E69" s="472"/>
      <c r="F69" s="472"/>
      <c r="G69" s="472"/>
      <c r="H69" s="472"/>
      <c r="I69" s="472"/>
    </row>
    <row r="70" spans="1:12" ht="13.5" thickBot="1" x14ac:dyDescent="0.25">
      <c r="A70" s="454" t="s">
        <v>17</v>
      </c>
      <c r="B70" s="456" t="s">
        <v>6</v>
      </c>
      <c r="C70" s="457"/>
      <c r="D70" s="457"/>
      <c r="E70" s="457"/>
      <c r="F70" s="468" t="s">
        <v>7</v>
      </c>
      <c r="G70" s="469"/>
      <c r="H70" s="469"/>
      <c r="I70" s="470"/>
    </row>
    <row r="71" spans="1:12" ht="13.5" thickBot="1" x14ac:dyDescent="0.25">
      <c r="A71" s="455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54365</v>
      </c>
      <c r="C72" s="114">
        <f>SUM(C6,C9,C12,C15,C18,C21)</f>
        <v>56461</v>
      </c>
      <c r="D72" s="100">
        <f>C72-B72</f>
        <v>2096</v>
      </c>
      <c r="E72" s="218">
        <f>IF(ISERROR(D72/B72),"n/a",(D72/B72))</f>
        <v>3.8554216867469883E-2</v>
      </c>
      <c r="F72" s="394">
        <f>SUM(F6,F9,F12,F15,F18,F21)</f>
        <v>30528</v>
      </c>
      <c r="G72" s="114">
        <f>SUM(G6,G9,G12,G15,G18,G21)</f>
        <v>35933</v>
      </c>
      <c r="H72" s="100">
        <f>G72-F72</f>
        <v>5405</v>
      </c>
      <c r="I72" s="219">
        <f>IF(ISERROR(H72/F72),"n/a",(H72/F72))</f>
        <v>0.17705057651991615</v>
      </c>
    </row>
    <row r="73" spans="1:12" x14ac:dyDescent="0.2">
      <c r="A73" s="175" t="s">
        <v>16</v>
      </c>
      <c r="B73" s="395">
        <f>SUM(B7,B10,B13,B16,B19,B22)</f>
        <v>12485</v>
      </c>
      <c r="C73" s="297">
        <f>SUM(C7,C10,C13,C16,C19,C22)</f>
        <v>11952</v>
      </c>
      <c r="D73" s="173">
        <f>C73-B73</f>
        <v>-533</v>
      </c>
      <c r="E73" s="180">
        <f>IF(ISERROR(D73/B73),"n/a",(D73/B73))</f>
        <v>-4.2691229475370442E-2</v>
      </c>
      <c r="F73" s="397">
        <f>SUM(F7,F10,F13,F16,F19,F22)</f>
        <v>0</v>
      </c>
      <c r="G73" s="297">
        <f>SUM(G7,G10,G13,G16,G19,G22)</f>
        <v>3269</v>
      </c>
      <c r="H73" s="173">
        <f>G73-F73</f>
        <v>3269</v>
      </c>
      <c r="I73" s="181" t="str">
        <f>IF(ISERROR(H73/F73),"n/a",(H73/F73))</f>
        <v>n/a</v>
      </c>
    </row>
    <row r="74" spans="1:12" ht="13.5" thickBot="1" x14ac:dyDescent="0.25">
      <c r="A74" s="85" t="s">
        <v>15</v>
      </c>
      <c r="B74" s="63">
        <f>SUM(B72:B73)</f>
        <v>66850</v>
      </c>
      <c r="C74" s="64">
        <f>SUM(C72:C73)</f>
        <v>68413</v>
      </c>
      <c r="D74" s="101">
        <f>C74-B74</f>
        <v>1563</v>
      </c>
      <c r="E74" s="102">
        <f>IF(ISERROR(D74/B74),"n/a",(D74/B74))</f>
        <v>2.3380703066566942E-2</v>
      </c>
      <c r="F74" s="63">
        <f>SUM(F72:F73)</f>
        <v>30528</v>
      </c>
      <c r="G74" s="64">
        <f>SUM(G72:G73)</f>
        <v>39202</v>
      </c>
      <c r="H74" s="101">
        <f>G74-F74</f>
        <v>8674</v>
      </c>
      <c r="I74" s="102">
        <f>IF(ISERROR(H74/F74),"n/a",(H74/F74))</f>
        <v>0.2841325995807128</v>
      </c>
    </row>
    <row r="75" spans="1:12" ht="13.5" thickBot="1" x14ac:dyDescent="0.25"/>
    <row r="76" spans="1:12" ht="13.5" thickBot="1" x14ac:dyDescent="0.25">
      <c r="A76" s="454" t="s">
        <v>17</v>
      </c>
      <c r="B76" s="456" t="s">
        <v>8</v>
      </c>
      <c r="C76" s="457"/>
      <c r="D76" s="457"/>
      <c r="E76" s="457"/>
      <c r="F76" s="468" t="s">
        <v>4</v>
      </c>
      <c r="G76" s="469"/>
      <c r="H76" s="469"/>
      <c r="I76" s="470"/>
    </row>
    <row r="77" spans="1:12" ht="13.5" thickBot="1" x14ac:dyDescent="0.25">
      <c r="A77" s="455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0</v>
      </c>
      <c r="C78" s="114">
        <f>SUM(C28,C31,C34,C37,C40,C43)</f>
        <v>0</v>
      </c>
      <c r="D78" s="100">
        <f>C78-B78</f>
        <v>0</v>
      </c>
      <c r="E78" s="218" t="str">
        <f>IF(ISERROR(D78/B78),"n/a",(D78/B78))</f>
        <v>n/a</v>
      </c>
      <c r="F78" s="396">
        <f>SUM(F28,F31,F34,F37,F40,F43)</f>
        <v>0</v>
      </c>
      <c r="G78" s="114">
        <f>SUM(G28,G31,G34,G37,G40,G43)</f>
        <v>0</v>
      </c>
      <c r="H78" s="100">
        <f>G78-F78</f>
        <v>0</v>
      </c>
      <c r="I78" s="219" t="str">
        <f>IF(ISERROR(H78/F78),"n/a",(H78/F78))</f>
        <v>n/a</v>
      </c>
    </row>
    <row r="79" spans="1:12" x14ac:dyDescent="0.2">
      <c r="A79" s="175" t="s">
        <v>16</v>
      </c>
      <c r="B79" s="395">
        <f>SUM(B29,B32,B35,B38,B41,B44)</f>
        <v>0</v>
      </c>
      <c r="C79" s="297">
        <f>SUM(C29,C32,C35,C38,C41,C44)</f>
        <v>0</v>
      </c>
      <c r="D79" s="173">
        <f>C79-B79</f>
        <v>0</v>
      </c>
      <c r="E79" s="180" t="str">
        <f>IF(ISERROR(D79/B79),"n/a",(D79/B79))</f>
        <v>n/a</v>
      </c>
      <c r="F79" s="397">
        <f>SUM(F29,F32,F35,F38,F41,F44)</f>
        <v>0</v>
      </c>
      <c r="G79" s="297">
        <f>SUM(G29,G32,G35,G38,G41,G44)</f>
        <v>0</v>
      </c>
      <c r="H79" s="173">
        <f>G79-F79</f>
        <v>0</v>
      </c>
      <c r="I79" s="181" t="str">
        <f>IF(ISERROR(H79/F79),"n/a",(H79/F79))</f>
        <v>n/a</v>
      </c>
    </row>
    <row r="80" spans="1:12" ht="13.5" thickBot="1" x14ac:dyDescent="0.25">
      <c r="A80" s="85" t="s">
        <v>15</v>
      </c>
      <c r="B80" s="63">
        <f>SUM(B78:B79)</f>
        <v>0</v>
      </c>
      <c r="C80" s="64">
        <f>SUM(C78:C79)</f>
        <v>0</v>
      </c>
      <c r="D80" s="101">
        <f>C80-B80</f>
        <v>0</v>
      </c>
      <c r="E80" s="102" t="str">
        <f>IF(ISERROR(D80/B80),"n/a",(D80/B80))</f>
        <v>n/a</v>
      </c>
      <c r="F80" s="63">
        <f>SUM(F78:F79)</f>
        <v>0</v>
      </c>
      <c r="G80" s="64">
        <f>SUM(G78:G79)</f>
        <v>0</v>
      </c>
      <c r="H80" s="101">
        <f>G80-F80</f>
        <v>0</v>
      </c>
      <c r="I80" s="102" t="str">
        <f>IF(ISERROR(H80/F80),"n/a",(H80/F80))</f>
        <v>n/a</v>
      </c>
    </row>
    <row r="81" spans="1:5" ht="13.5" thickBot="1" x14ac:dyDescent="0.25"/>
    <row r="82" spans="1:5" ht="13.5" thickBot="1" x14ac:dyDescent="0.25">
      <c r="A82" s="454" t="s">
        <v>17</v>
      </c>
      <c r="B82" s="456" t="s">
        <v>113</v>
      </c>
      <c r="C82" s="457"/>
      <c r="D82" s="457"/>
      <c r="E82" s="458"/>
    </row>
    <row r="83" spans="1:5" ht="13.5" thickBot="1" x14ac:dyDescent="0.25">
      <c r="A83" s="455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hidden="1" customWidth="1"/>
    <col min="12" max="12" width="7.28515625" hidden="1" customWidth="1"/>
    <col min="13" max="13" width="8.28515625" hidden="1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44986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325</v>
      </c>
      <c r="C4" s="352">
        <v>371</v>
      </c>
      <c r="D4" s="353">
        <f>C4-B4</f>
        <v>46</v>
      </c>
      <c r="E4" s="354">
        <f>IF(ISERROR(D4/B4),"n/a",(D4/B4))</f>
        <v>0.14153846153846153</v>
      </c>
      <c r="F4" s="352">
        <v>260</v>
      </c>
      <c r="G4" s="352">
        <v>335</v>
      </c>
      <c r="H4" s="355">
        <f>G4-F4</f>
        <v>75</v>
      </c>
      <c r="I4" s="354">
        <f>IF(ISERROR(H4/F4),"n/a",(H4/F4))</f>
        <v>0.28846153846153844</v>
      </c>
      <c r="J4" s="352">
        <v>0</v>
      </c>
      <c r="K4" s="352">
        <v>0</v>
      </c>
      <c r="L4" s="355">
        <f>K4-J4</f>
        <v>0</v>
      </c>
      <c r="M4" s="356" t="str">
        <f>IF(ISERROR(L4/J4),"n/a",(L4/J4))</f>
        <v>n/a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92</v>
      </c>
      <c r="C7" s="352">
        <v>97</v>
      </c>
      <c r="D7" s="353">
        <f>C7-B7</f>
        <v>5</v>
      </c>
      <c r="E7" s="354">
        <f>IF(ISERROR(D7/B7),"n/a",(D7/B7))</f>
        <v>5.434782608695652E-2</v>
      </c>
      <c r="F7" s="352">
        <v>0</v>
      </c>
      <c r="G7" s="352">
        <v>44</v>
      </c>
      <c r="H7" s="355">
        <f>G7-F7</f>
        <v>44</v>
      </c>
      <c r="I7" s="354" t="str">
        <f>IF(ISERROR(H7/F7),"n/a",(H7/F7))</f>
        <v>n/a</v>
      </c>
      <c r="J7" s="352">
        <v>0</v>
      </c>
      <c r="K7" s="352">
        <v>0</v>
      </c>
      <c r="L7" s="355">
        <f>K7-J7</f>
        <v>0</v>
      </c>
      <c r="M7" s="356" t="str">
        <f>IF(ISERROR(L7/J7),"n/a",(L7/J7))</f>
        <v>n/a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417</v>
      </c>
      <c r="C10" s="358">
        <f>SUM(C4,C7)</f>
        <v>468</v>
      </c>
      <c r="D10" s="353">
        <f>C10-B10</f>
        <v>51</v>
      </c>
      <c r="E10" s="354">
        <f>IF(ISERROR(D10/B10),"n/a",(D10/B10))</f>
        <v>0.1223021582733813</v>
      </c>
      <c r="F10" s="360">
        <f>SUM(F4,F7)</f>
        <v>260</v>
      </c>
      <c r="G10" s="358">
        <f>SUM(G4,G7)</f>
        <v>379</v>
      </c>
      <c r="H10" s="355">
        <f>G10-F10</f>
        <v>119</v>
      </c>
      <c r="I10" s="354">
        <f>IF(ISERROR(H10/F10),"n/a",(H10/F10))</f>
        <v>0.45769230769230768</v>
      </c>
      <c r="J10" s="360">
        <f>SUM(J4,J7)</f>
        <v>0</v>
      </c>
      <c r="K10" s="358">
        <f>SUM(K4,K7)</f>
        <v>0</v>
      </c>
      <c r="L10" s="355">
        <f>K10-J10</f>
        <v>0</v>
      </c>
      <c r="M10" s="356" t="str">
        <f>IF(ISERROR(L10/J10),"n/a",(L10/J10))</f>
        <v>n/a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25" customWidth="1"/>
    <col min="10" max="11" width="7" style="2" hidden="1" customWidth="1"/>
    <col min="12" max="12" width="7" style="1" hidden="1" customWidth="1"/>
    <col min="13" max="13" width="7.7109375" style="1" hidden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6">
        <f>'CHASS- 1st Yr'!A1:A2</f>
        <v>44986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0</v>
      </c>
      <c r="C4" s="424">
        <v>1359</v>
      </c>
      <c r="D4" s="425">
        <f>C4-B4</f>
        <v>1359</v>
      </c>
      <c r="E4" s="426" t="str">
        <f>IF(ISERROR(D4/B4),"n/a",(D4/B4))</f>
        <v>n/a</v>
      </c>
      <c r="F4" s="424">
        <v>0</v>
      </c>
      <c r="G4" s="424">
        <v>348</v>
      </c>
      <c r="H4" s="427">
        <f>G4-F4</f>
        <v>348</v>
      </c>
      <c r="I4" s="426" t="str">
        <f>IF(ISERROR(H4/F4),"n/a",(H4/F4))</f>
        <v>n/a</v>
      </c>
      <c r="J4" s="424">
        <v>0</v>
      </c>
      <c r="K4" s="424">
        <v>0</v>
      </c>
      <c r="L4" s="427">
        <f>K4-J4</f>
        <v>0</v>
      </c>
      <c r="M4" s="428" t="str">
        <f>IF(ISERROR(L4/J4),"n/a",(L4/J4))</f>
        <v>n/a</v>
      </c>
      <c r="N4" s="360">
        <v>0</v>
      </c>
      <c r="O4" s="424">
        <v>0</v>
      </c>
      <c r="P4" s="427">
        <f>O4-N4</f>
        <v>0</v>
      </c>
      <c r="Q4" s="437" t="str">
        <f>IF(ISERROR(P4/N4),"n/a",(P4/N4))</f>
        <v>n/a</v>
      </c>
      <c r="R4" s="360">
        <v>0</v>
      </c>
      <c r="S4" s="424">
        <v>0</v>
      </c>
      <c r="T4" s="427">
        <f>S4-R4</f>
        <v>0</v>
      </c>
      <c r="U4" s="438" t="str">
        <f>IF(ISERROR(T4/R4),"n/a",(T4/R4))</f>
        <v>n/a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1838</v>
      </c>
      <c r="C7" s="9">
        <v>1715</v>
      </c>
      <c r="D7" s="237">
        <f>C7-B7</f>
        <v>-123</v>
      </c>
      <c r="E7" s="238">
        <f>IF(ISERROR(D7/B7),"n/a",(D7/B7))</f>
        <v>-6.6920565832426546E-2</v>
      </c>
      <c r="F7" s="9">
        <v>0</v>
      </c>
      <c r="G7" s="9">
        <v>654</v>
      </c>
      <c r="H7" s="239">
        <f>G7-F7</f>
        <v>654</v>
      </c>
      <c r="I7" s="238" t="str">
        <f>IF(ISERROR(H7/F7),"n/a",(H7/F7))</f>
        <v>n/a</v>
      </c>
      <c r="J7" s="9">
        <v>0</v>
      </c>
      <c r="K7" s="9">
        <v>0</v>
      </c>
      <c r="L7" s="239">
        <f>K7-J7</f>
        <v>0</v>
      </c>
      <c r="M7" s="20" t="str">
        <f>IF(ISERROR(L7/J7),"n/a",(L7/J7))</f>
        <v>n/a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1838</v>
      </c>
      <c r="C9" s="26">
        <f>SUM(C7:C8)</f>
        <v>1715</v>
      </c>
      <c r="D9" s="27">
        <f>C9-B9</f>
        <v>-123</v>
      </c>
      <c r="E9" s="28">
        <f>IF(ISERROR(D9/B9),"n/a",(D9/B9))</f>
        <v>-6.6920565832426546E-2</v>
      </c>
      <c r="F9" s="42">
        <f>SUM(F7:F8)</f>
        <v>0</v>
      </c>
      <c r="G9" s="26">
        <f>SUM(G7:G8)</f>
        <v>654</v>
      </c>
      <c r="H9" s="53">
        <f>G9-F9</f>
        <v>654</v>
      </c>
      <c r="I9" s="28" t="str">
        <f>IF(ISERROR(H9/F9),"n/a",(H9/F9))</f>
        <v>n/a</v>
      </c>
      <c r="J9" s="131">
        <f>SUM(J7:J8)</f>
        <v>0</v>
      </c>
      <c r="K9" s="26">
        <f>SUM(K7:K8)</f>
        <v>0</v>
      </c>
      <c r="L9" s="53">
        <f>K9-J9</f>
        <v>0</v>
      </c>
      <c r="M9" s="82" t="str">
        <f>IF(ISERROR(L9/J9),"n/a",(L9/J9))</f>
        <v>n/a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44986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hidden="1" customWidth="1"/>
    <col min="12" max="12" width="7.28515625" style="1" hidden="1" customWidth="1"/>
    <col min="13" max="13" width="8.7109375" style="4" hidden="1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44986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84</v>
      </c>
      <c r="C3" s="12">
        <v>73</v>
      </c>
      <c r="D3" s="29">
        <f>C3-B3</f>
        <v>-11</v>
      </c>
      <c r="E3" s="20">
        <f>IF(ISERROR(D3/B3),"n/a",(D3/B3))</f>
        <v>-0.13095238095238096</v>
      </c>
      <c r="F3" s="401">
        <v>35</v>
      </c>
      <c r="G3" s="159">
        <v>46</v>
      </c>
      <c r="H3" s="9">
        <f>G3-F3</f>
        <v>11</v>
      </c>
      <c r="I3" s="20">
        <f>IF(ISERROR(H3/F3),"n/a",(H3/F3))</f>
        <v>0.31428571428571428</v>
      </c>
      <c r="J3" s="70">
        <v>0</v>
      </c>
      <c r="K3" s="159">
        <v>0</v>
      </c>
      <c r="L3" s="9">
        <f>K3-J3</f>
        <v>0</v>
      </c>
      <c r="M3" s="20" t="str">
        <f>IF(ISERROR(L3/J3),"n/a",(L3/J3))</f>
        <v>n/a</v>
      </c>
      <c r="N3" s="70">
        <v>0</v>
      </c>
      <c r="O3" s="159">
        <v>0</v>
      </c>
      <c r="P3" s="9">
        <f t="shared" ref="P3:P19" si="0">O3-N3</f>
        <v>0</v>
      </c>
      <c r="Q3" s="303" t="str">
        <f>IF(ISERROR(P3/N3),"n/a",(P3/N3))</f>
        <v>n/a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242</v>
      </c>
      <c r="C4" s="12">
        <v>293</v>
      </c>
      <c r="D4" s="29">
        <f>C4-B4</f>
        <v>51</v>
      </c>
      <c r="E4" s="20">
        <f>IF(ISERROR(D4/B4),"n/a",(D4/B4))</f>
        <v>0.21074380165289255</v>
      </c>
      <c r="F4" s="399">
        <v>158</v>
      </c>
      <c r="G4" s="159">
        <v>215</v>
      </c>
      <c r="H4" s="9">
        <f>G4-F4</f>
        <v>57</v>
      </c>
      <c r="I4" s="20">
        <f>IF(ISERROR(H4/F4),"n/a",(H4/F4))</f>
        <v>0.36075949367088606</v>
      </c>
      <c r="J4" s="70">
        <v>0</v>
      </c>
      <c r="K4" s="159">
        <v>0</v>
      </c>
      <c r="L4" s="9">
        <f>K4-J4</f>
        <v>0</v>
      </c>
      <c r="M4" s="20" t="str">
        <f>IF(ISERROR(L4/J4),"n/a",(L4/J4))</f>
        <v>n/a</v>
      </c>
      <c r="N4" s="70">
        <v>0</v>
      </c>
      <c r="O4" s="159">
        <v>0</v>
      </c>
      <c r="P4" s="5">
        <f t="shared" si="0"/>
        <v>0</v>
      </c>
      <c r="Q4" s="304" t="str">
        <f t="shared" ref="Q4:Q58" si="1">IF(ISERROR(P4/N4),"n/a",(P4/N4))</f>
        <v>n/a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623</v>
      </c>
      <c r="C5" s="12">
        <v>803</v>
      </c>
      <c r="D5" s="29">
        <f t="shared" ref="D5:D57" si="2">C5-B5</f>
        <v>180</v>
      </c>
      <c r="E5" s="20">
        <f t="shared" ref="E5:E57" si="3">IF(ISERROR(D5/B5),"n/a",(D5/B5))</f>
        <v>0.28892455858747995</v>
      </c>
      <c r="F5" s="399">
        <v>323</v>
      </c>
      <c r="G5" s="159">
        <v>517</v>
      </c>
      <c r="H5" s="9">
        <f t="shared" ref="H5:H57" si="4">G5-F5</f>
        <v>194</v>
      </c>
      <c r="I5" s="20">
        <f t="shared" ref="I5:I57" si="5">IF(ISERROR(H5/F5),"n/a",(H5/F5))</f>
        <v>0.60061919504643968</v>
      </c>
      <c r="J5" s="70">
        <v>0</v>
      </c>
      <c r="K5" s="159">
        <v>0</v>
      </c>
      <c r="L5" s="9">
        <f t="shared" ref="L5:L57" si="6">K5-J5</f>
        <v>0</v>
      </c>
      <c r="M5" s="20" t="str">
        <f t="shared" ref="M5:M57" si="7">IF(ISERROR(L5/J5),"n/a",(L5/J5))</f>
        <v>n/a</v>
      </c>
      <c r="N5" s="70">
        <v>0</v>
      </c>
      <c r="O5" s="159">
        <v>0</v>
      </c>
      <c r="P5" s="5">
        <f t="shared" si="0"/>
        <v>0</v>
      </c>
      <c r="Q5" s="304" t="str">
        <f t="shared" si="1"/>
        <v>n/a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111</v>
      </c>
      <c r="C6" s="12">
        <v>143</v>
      </c>
      <c r="D6" s="29">
        <f t="shared" si="2"/>
        <v>32</v>
      </c>
      <c r="E6" s="20">
        <f t="shared" si="3"/>
        <v>0.28828828828828829</v>
      </c>
      <c r="F6" s="399">
        <v>60</v>
      </c>
      <c r="G6" s="159">
        <v>94</v>
      </c>
      <c r="H6" s="9">
        <f t="shared" si="4"/>
        <v>34</v>
      </c>
      <c r="I6" s="20">
        <f t="shared" si="5"/>
        <v>0.56666666666666665</v>
      </c>
      <c r="J6" s="70">
        <v>0</v>
      </c>
      <c r="K6" s="159">
        <v>0</v>
      </c>
      <c r="L6" s="9">
        <f t="shared" si="6"/>
        <v>0</v>
      </c>
      <c r="M6" s="20" t="str">
        <f t="shared" si="7"/>
        <v>n/a</v>
      </c>
      <c r="N6" s="70">
        <v>0</v>
      </c>
      <c r="O6" s="159">
        <v>0</v>
      </c>
      <c r="P6" s="5">
        <f t="shared" si="0"/>
        <v>0</v>
      </c>
      <c r="Q6" s="305" t="str">
        <f t="shared" si="1"/>
        <v>n/a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30</v>
      </c>
      <c r="C7" s="12">
        <v>35</v>
      </c>
      <c r="D7" s="29">
        <f t="shared" si="2"/>
        <v>5</v>
      </c>
      <c r="E7" s="20">
        <f t="shared" si="3"/>
        <v>0.16666666666666666</v>
      </c>
      <c r="F7" s="399">
        <v>15</v>
      </c>
      <c r="G7" s="159">
        <v>17</v>
      </c>
      <c r="H7" s="9">
        <f t="shared" si="4"/>
        <v>2</v>
      </c>
      <c r="I7" s="20">
        <f t="shared" si="5"/>
        <v>0.13333333333333333</v>
      </c>
      <c r="J7" s="70">
        <v>0</v>
      </c>
      <c r="K7" s="159">
        <v>0</v>
      </c>
      <c r="L7" s="9">
        <f t="shared" si="6"/>
        <v>0</v>
      </c>
      <c r="M7" s="20" t="str">
        <f t="shared" si="7"/>
        <v>n/a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57</v>
      </c>
      <c r="C9" s="12">
        <v>50</v>
      </c>
      <c r="D9" s="29">
        <f t="shared" si="2"/>
        <v>-7</v>
      </c>
      <c r="E9" s="20">
        <f t="shared" si="3"/>
        <v>-0.12280701754385964</v>
      </c>
      <c r="F9" s="399">
        <v>42</v>
      </c>
      <c r="G9" s="159">
        <v>49</v>
      </c>
      <c r="H9" s="9">
        <f t="shared" si="4"/>
        <v>7</v>
      </c>
      <c r="I9" s="20">
        <f t="shared" si="5"/>
        <v>0.16666666666666666</v>
      </c>
      <c r="J9" s="70">
        <v>0</v>
      </c>
      <c r="K9" s="159">
        <v>0</v>
      </c>
      <c r="L9" s="9">
        <f t="shared" si="6"/>
        <v>0</v>
      </c>
      <c r="M9" s="20" t="str">
        <f t="shared" si="7"/>
        <v>n/a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75</v>
      </c>
      <c r="C10" s="12">
        <v>84</v>
      </c>
      <c r="D10" s="29">
        <f t="shared" si="2"/>
        <v>9</v>
      </c>
      <c r="E10" s="20">
        <f t="shared" si="3"/>
        <v>0.12</v>
      </c>
      <c r="F10" s="399">
        <v>38</v>
      </c>
      <c r="G10" s="159">
        <v>54</v>
      </c>
      <c r="H10" s="9">
        <f t="shared" si="4"/>
        <v>16</v>
      </c>
      <c r="I10" s="20">
        <f t="shared" si="5"/>
        <v>0.42105263157894735</v>
      </c>
      <c r="J10" s="70">
        <v>0</v>
      </c>
      <c r="K10" s="159">
        <v>0</v>
      </c>
      <c r="L10" s="9">
        <f t="shared" si="6"/>
        <v>0</v>
      </c>
      <c r="M10" s="20" t="str">
        <f t="shared" si="7"/>
        <v>n/a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3901</v>
      </c>
      <c r="C11" s="12">
        <v>3632</v>
      </c>
      <c r="D11" s="29">
        <f t="shared" si="2"/>
        <v>-269</v>
      </c>
      <c r="E11" s="20">
        <f t="shared" si="3"/>
        <v>-6.8956677774929503E-2</v>
      </c>
      <c r="F11" s="399">
        <v>2073</v>
      </c>
      <c r="G11" s="159">
        <v>2887</v>
      </c>
      <c r="H11" s="9">
        <f t="shared" si="4"/>
        <v>814</v>
      </c>
      <c r="I11" s="20">
        <f t="shared" si="5"/>
        <v>0.39266763145200195</v>
      </c>
      <c r="J11" s="70">
        <v>0</v>
      </c>
      <c r="K11" s="159">
        <v>0</v>
      </c>
      <c r="L11" s="9">
        <f t="shared" si="6"/>
        <v>0</v>
      </c>
      <c r="M11" s="20" t="str">
        <f t="shared" si="7"/>
        <v>n/a</v>
      </c>
      <c r="N11" s="70">
        <v>0</v>
      </c>
      <c r="O11" s="159">
        <v>0</v>
      </c>
      <c r="P11" s="5">
        <f t="shared" si="0"/>
        <v>0</v>
      </c>
      <c r="Q11" s="304" t="str">
        <f t="shared" si="1"/>
        <v>n/a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102</v>
      </c>
      <c r="C12" s="12">
        <v>98</v>
      </c>
      <c r="D12" s="29">
        <f t="shared" si="2"/>
        <v>-4</v>
      </c>
      <c r="E12" s="20">
        <f t="shared" si="3"/>
        <v>-3.9215686274509803E-2</v>
      </c>
      <c r="F12" s="399">
        <v>66</v>
      </c>
      <c r="G12" s="159">
        <v>64</v>
      </c>
      <c r="H12" s="9">
        <f t="shared" si="4"/>
        <v>-2</v>
      </c>
      <c r="I12" s="20">
        <f t="shared" si="5"/>
        <v>-3.0303030303030304E-2</v>
      </c>
      <c r="J12" s="70">
        <v>0</v>
      </c>
      <c r="K12" s="159">
        <v>0</v>
      </c>
      <c r="L12" s="9">
        <f t="shared" si="6"/>
        <v>0</v>
      </c>
      <c r="M12" s="20" t="str">
        <f t="shared" si="7"/>
        <v>n/a</v>
      </c>
      <c r="N12" s="70">
        <v>0</v>
      </c>
      <c r="O12" s="159">
        <v>0</v>
      </c>
      <c r="P12" s="5">
        <f t="shared" si="0"/>
        <v>0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356</v>
      </c>
      <c r="C13" s="12">
        <v>347</v>
      </c>
      <c r="D13" s="29">
        <f t="shared" si="2"/>
        <v>-9</v>
      </c>
      <c r="E13" s="20">
        <f t="shared" si="3"/>
        <v>-2.5280898876404494E-2</v>
      </c>
      <c r="F13" s="399">
        <v>220</v>
      </c>
      <c r="G13" s="159">
        <v>284</v>
      </c>
      <c r="H13" s="9">
        <f t="shared" si="4"/>
        <v>64</v>
      </c>
      <c r="I13" s="20">
        <f t="shared" si="5"/>
        <v>0.29090909090909089</v>
      </c>
      <c r="J13" s="70">
        <v>0</v>
      </c>
      <c r="K13" s="159">
        <v>0</v>
      </c>
      <c r="L13" s="9">
        <f t="shared" si="6"/>
        <v>0</v>
      </c>
      <c r="M13" s="20" t="str">
        <f t="shared" si="7"/>
        <v>n/a</v>
      </c>
      <c r="N13" s="70">
        <v>0</v>
      </c>
      <c r="O13" s="159">
        <v>0</v>
      </c>
      <c r="P13" s="5">
        <f t="shared" si="0"/>
        <v>0</v>
      </c>
      <c r="Q13" s="304" t="str">
        <f t="shared" si="1"/>
        <v>n/a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116</v>
      </c>
      <c r="C14" s="12">
        <v>103</v>
      </c>
      <c r="D14" s="29">
        <f t="shared" si="2"/>
        <v>-13</v>
      </c>
      <c r="E14" s="20">
        <f t="shared" si="3"/>
        <v>-0.11206896551724138</v>
      </c>
      <c r="F14" s="399">
        <v>58</v>
      </c>
      <c r="G14" s="159">
        <v>59</v>
      </c>
      <c r="H14" s="9">
        <f t="shared" si="4"/>
        <v>1</v>
      </c>
      <c r="I14" s="20">
        <f t="shared" si="5"/>
        <v>1.7241379310344827E-2</v>
      </c>
      <c r="J14" s="70">
        <v>0</v>
      </c>
      <c r="K14" s="159">
        <v>0</v>
      </c>
      <c r="L14" s="9">
        <f t="shared" si="6"/>
        <v>0</v>
      </c>
      <c r="M14" s="20" t="str">
        <f t="shared" si="7"/>
        <v>n/a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935</v>
      </c>
      <c r="C15" s="12">
        <v>918</v>
      </c>
      <c r="D15" s="29">
        <f t="shared" si="2"/>
        <v>-17</v>
      </c>
      <c r="E15" s="20">
        <f t="shared" si="3"/>
        <v>-1.8181818181818181E-2</v>
      </c>
      <c r="F15" s="399">
        <v>634</v>
      </c>
      <c r="G15" s="159">
        <v>724</v>
      </c>
      <c r="H15" s="9">
        <f t="shared" si="4"/>
        <v>90</v>
      </c>
      <c r="I15" s="20">
        <f t="shared" si="5"/>
        <v>0.14195583596214512</v>
      </c>
      <c r="J15" s="70">
        <v>0</v>
      </c>
      <c r="K15" s="159">
        <v>0</v>
      </c>
      <c r="L15" s="9">
        <f t="shared" si="6"/>
        <v>0</v>
      </c>
      <c r="M15" s="20" t="str">
        <f t="shared" si="7"/>
        <v>n/a</v>
      </c>
      <c r="N15" s="70">
        <v>0</v>
      </c>
      <c r="O15" s="159">
        <v>0</v>
      </c>
      <c r="P15" s="5">
        <f t="shared" si="0"/>
        <v>0</v>
      </c>
      <c r="Q15" s="304" t="str">
        <f t="shared" si="1"/>
        <v>n/a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276</v>
      </c>
      <c r="C16" s="12">
        <v>348</v>
      </c>
      <c r="D16" s="29">
        <f t="shared" si="2"/>
        <v>72</v>
      </c>
      <c r="E16" s="20">
        <f t="shared" si="3"/>
        <v>0.2608695652173913</v>
      </c>
      <c r="F16" s="399">
        <v>211</v>
      </c>
      <c r="G16" s="159">
        <v>288</v>
      </c>
      <c r="H16" s="9">
        <f t="shared" si="4"/>
        <v>77</v>
      </c>
      <c r="I16" s="20">
        <f t="shared" si="5"/>
        <v>0.36492890995260663</v>
      </c>
      <c r="J16" s="70">
        <v>0</v>
      </c>
      <c r="K16" s="159">
        <v>0</v>
      </c>
      <c r="L16" s="9">
        <f t="shared" si="6"/>
        <v>0</v>
      </c>
      <c r="M16" s="20" t="str">
        <f t="shared" si="7"/>
        <v>n/a</v>
      </c>
      <c r="N16" s="70">
        <v>0</v>
      </c>
      <c r="O16" s="159">
        <v>0</v>
      </c>
      <c r="P16" s="5">
        <f t="shared" si="0"/>
        <v>0</v>
      </c>
      <c r="Q16" s="304" t="str">
        <f t="shared" si="1"/>
        <v>n/a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482</v>
      </c>
      <c r="C17" s="12">
        <v>565</v>
      </c>
      <c r="D17" s="29">
        <f t="shared" si="2"/>
        <v>83</v>
      </c>
      <c r="E17" s="20">
        <f t="shared" si="3"/>
        <v>0.17219917012448133</v>
      </c>
      <c r="F17" s="399">
        <v>330</v>
      </c>
      <c r="G17" s="159">
        <v>441</v>
      </c>
      <c r="H17" s="9">
        <f t="shared" si="4"/>
        <v>111</v>
      </c>
      <c r="I17" s="20">
        <f t="shared" si="5"/>
        <v>0.33636363636363636</v>
      </c>
      <c r="J17" s="70">
        <v>0</v>
      </c>
      <c r="K17" s="159">
        <v>0</v>
      </c>
      <c r="L17" s="9">
        <f t="shared" si="6"/>
        <v>0</v>
      </c>
      <c r="M17" s="20" t="str">
        <f t="shared" si="7"/>
        <v>n/a</v>
      </c>
      <c r="N17" s="70">
        <v>0</v>
      </c>
      <c r="O17" s="159">
        <v>0</v>
      </c>
      <c r="P17" s="5">
        <f t="shared" si="0"/>
        <v>0</v>
      </c>
      <c r="Q17" s="304" t="str">
        <f t="shared" si="1"/>
        <v>n/a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71</v>
      </c>
      <c r="C18" s="12">
        <v>84</v>
      </c>
      <c r="D18" s="29">
        <f t="shared" si="2"/>
        <v>13</v>
      </c>
      <c r="E18" s="20">
        <f t="shared" si="3"/>
        <v>0.18309859154929578</v>
      </c>
      <c r="F18" s="399">
        <v>44</v>
      </c>
      <c r="G18" s="159">
        <v>53</v>
      </c>
      <c r="H18" s="9">
        <f t="shared" si="4"/>
        <v>9</v>
      </c>
      <c r="I18" s="20">
        <f t="shared" si="5"/>
        <v>0.20454545454545456</v>
      </c>
      <c r="J18" s="70">
        <v>0</v>
      </c>
      <c r="K18" s="159">
        <v>0</v>
      </c>
      <c r="L18" s="9">
        <f t="shared" si="6"/>
        <v>0</v>
      </c>
      <c r="M18" s="20" t="str">
        <f t="shared" si="7"/>
        <v>n/a</v>
      </c>
      <c r="N18" s="70">
        <v>0</v>
      </c>
      <c r="O18" s="159">
        <v>0</v>
      </c>
      <c r="P18" s="5">
        <f t="shared" si="0"/>
        <v>0</v>
      </c>
      <c r="Q18" s="304" t="str">
        <f t="shared" si="1"/>
        <v>n/a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130</v>
      </c>
      <c r="C19" s="12">
        <v>127</v>
      </c>
      <c r="D19" s="29">
        <f t="shared" si="2"/>
        <v>-3</v>
      </c>
      <c r="E19" s="20">
        <f t="shared" si="3"/>
        <v>-2.3076923076923078E-2</v>
      </c>
      <c r="F19" s="399">
        <v>93</v>
      </c>
      <c r="G19" s="159">
        <v>100</v>
      </c>
      <c r="H19" s="9">
        <f t="shared" si="4"/>
        <v>7</v>
      </c>
      <c r="I19" s="20">
        <f t="shared" si="5"/>
        <v>7.5268817204301078E-2</v>
      </c>
      <c r="J19" s="70">
        <v>0</v>
      </c>
      <c r="K19" s="159">
        <v>0</v>
      </c>
      <c r="L19" s="9">
        <f>K19-J19</f>
        <v>0</v>
      </c>
      <c r="M19" s="20" t="str">
        <f>IF(ISERROR(L19/J19),"n/a",(L19/J19))</f>
        <v>n/a</v>
      </c>
      <c r="N19" s="70">
        <v>0</v>
      </c>
      <c r="O19" s="159">
        <v>0</v>
      </c>
      <c r="P19" s="5">
        <f t="shared" si="0"/>
        <v>0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141</v>
      </c>
      <c r="C20" s="12">
        <v>174</v>
      </c>
      <c r="D20" s="29">
        <f t="shared" si="2"/>
        <v>33</v>
      </c>
      <c r="E20" s="20">
        <f t="shared" si="3"/>
        <v>0.23404255319148937</v>
      </c>
      <c r="F20" s="399">
        <v>88</v>
      </c>
      <c r="G20" s="159">
        <v>130</v>
      </c>
      <c r="H20" s="9">
        <f t="shared" si="4"/>
        <v>42</v>
      </c>
      <c r="I20" s="20">
        <f t="shared" si="5"/>
        <v>0.47727272727272729</v>
      </c>
      <c r="J20" s="70">
        <v>0</v>
      </c>
      <c r="K20" s="159">
        <v>0</v>
      </c>
      <c r="L20" s="9">
        <f t="shared" si="6"/>
        <v>0</v>
      </c>
      <c r="M20" s="20" t="str">
        <f t="shared" si="7"/>
        <v>n/a</v>
      </c>
      <c r="N20" s="70">
        <v>0</v>
      </c>
      <c r="O20" s="159">
        <v>0</v>
      </c>
      <c r="P20" s="5">
        <f t="shared" ref="P20:P39" si="10">O20-N20</f>
        <v>0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409</v>
      </c>
      <c r="D22" s="29">
        <f t="shared" si="2"/>
        <v>27</v>
      </c>
      <c r="E22" s="20">
        <f t="shared" si="3"/>
        <v>7.0680628272251314E-2</v>
      </c>
      <c r="F22" s="399">
        <v>245</v>
      </c>
      <c r="G22" s="159">
        <v>304</v>
      </c>
      <c r="H22" s="9">
        <f t="shared" si="4"/>
        <v>59</v>
      </c>
      <c r="I22" s="20">
        <f t="shared" si="5"/>
        <v>0.24081632653061225</v>
      </c>
      <c r="J22" s="70">
        <v>0</v>
      </c>
      <c r="K22" s="159">
        <v>0</v>
      </c>
      <c r="L22" s="9">
        <f t="shared" si="6"/>
        <v>0</v>
      </c>
      <c r="M22" s="20" t="str">
        <f t="shared" si="7"/>
        <v>n/a</v>
      </c>
      <c r="N22" s="70">
        <v>0</v>
      </c>
      <c r="O22" s="159">
        <v>0</v>
      </c>
      <c r="P22" s="5">
        <f t="shared" si="10"/>
        <v>0</v>
      </c>
      <c r="Q22" s="304" t="str">
        <f t="shared" si="1"/>
        <v>n/a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18</v>
      </c>
      <c r="C23" s="12">
        <v>14</v>
      </c>
      <c r="D23" s="29">
        <f t="shared" si="2"/>
        <v>-4</v>
      </c>
      <c r="E23" s="20">
        <f t="shared" si="3"/>
        <v>-0.22222222222222221</v>
      </c>
      <c r="F23" s="399">
        <v>10</v>
      </c>
      <c r="G23" s="159">
        <v>12</v>
      </c>
      <c r="H23" s="9">
        <f t="shared" si="4"/>
        <v>2</v>
      </c>
      <c r="I23" s="20">
        <f t="shared" si="5"/>
        <v>0.2</v>
      </c>
      <c r="J23" s="70">
        <v>0</v>
      </c>
      <c r="K23" s="159">
        <v>0</v>
      </c>
      <c r="L23" s="9">
        <f t="shared" si="6"/>
        <v>0</v>
      </c>
      <c r="M23" s="20" t="str">
        <f t="shared" si="7"/>
        <v>n/a</v>
      </c>
      <c r="N23" s="70">
        <v>0</v>
      </c>
      <c r="O23" s="159">
        <v>0</v>
      </c>
      <c r="P23" s="5">
        <f t="shared" si="10"/>
        <v>0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18</v>
      </c>
      <c r="C24" s="12">
        <v>21</v>
      </c>
      <c r="D24" s="29">
        <f>C24-B24</f>
        <v>3</v>
      </c>
      <c r="E24" s="20">
        <f>IF(ISERROR(D24/B24),"n/a",(D24/B24))</f>
        <v>0.16666666666666666</v>
      </c>
      <c r="F24" s="399">
        <v>8</v>
      </c>
      <c r="G24" s="159">
        <v>17</v>
      </c>
      <c r="H24" s="9">
        <f t="shared" si="4"/>
        <v>9</v>
      </c>
      <c r="I24" s="20">
        <f t="shared" si="5"/>
        <v>1.125</v>
      </c>
      <c r="J24" s="70">
        <v>0</v>
      </c>
      <c r="K24" s="159">
        <v>0</v>
      </c>
      <c r="L24" s="9">
        <f>K24-J24</f>
        <v>0</v>
      </c>
      <c r="M24" s="20" t="str">
        <f>IF(ISERROR(L24/J24),"n/a",(L24/J24))</f>
        <v>n/a</v>
      </c>
      <c r="N24" s="70">
        <v>0</v>
      </c>
      <c r="O24" s="159">
        <v>0</v>
      </c>
      <c r="P24" s="5">
        <f>O24-N24</f>
        <v>0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7</v>
      </c>
      <c r="C25" s="12">
        <v>22</v>
      </c>
      <c r="D25" s="29">
        <f t="shared" ref="D25:D31" si="11">C25-B25</f>
        <v>15</v>
      </c>
      <c r="E25" s="20">
        <f t="shared" ref="E25:E31" si="12">IF(ISERROR(D25/B25),"n/a",(D25/B25))</f>
        <v>2.1428571428571428</v>
      </c>
      <c r="F25" s="399">
        <v>4</v>
      </c>
      <c r="G25" s="159">
        <v>18</v>
      </c>
      <c r="H25" s="9">
        <f t="shared" si="4"/>
        <v>14</v>
      </c>
      <c r="I25" s="20">
        <f t="shared" si="5"/>
        <v>3.5</v>
      </c>
      <c r="J25" s="70">
        <v>0</v>
      </c>
      <c r="K25" s="159">
        <v>0</v>
      </c>
      <c r="L25" s="9">
        <f t="shared" ref="L25:L31" si="13">K25-J25</f>
        <v>0</v>
      </c>
      <c r="M25" s="20" t="str">
        <f t="shared" ref="M25:M31" si="14">IF(ISERROR(L25/J25),"n/a",(L25/J25))</f>
        <v>n/a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4</v>
      </c>
      <c r="G26" s="159">
        <v>2</v>
      </c>
      <c r="H26" s="9">
        <f t="shared" si="4"/>
        <v>-2</v>
      </c>
      <c r="I26" s="20">
        <f t="shared" si="5"/>
        <v>-0.5</v>
      </c>
      <c r="J26" s="70">
        <v>0</v>
      </c>
      <c r="K26" s="159">
        <v>0</v>
      </c>
      <c r="L26" s="9">
        <f t="shared" si="13"/>
        <v>0</v>
      </c>
      <c r="M26" s="20" t="str">
        <f t="shared" si="14"/>
        <v>n/a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22</v>
      </c>
      <c r="D27" s="29">
        <f t="shared" si="11"/>
        <v>-3</v>
      </c>
      <c r="E27" s="20">
        <f t="shared" si="12"/>
        <v>-0.12</v>
      </c>
      <c r="F27" s="399">
        <v>17</v>
      </c>
      <c r="G27" s="159">
        <v>19</v>
      </c>
      <c r="H27" s="9">
        <f t="shared" si="4"/>
        <v>2</v>
      </c>
      <c r="I27" s="20">
        <f t="shared" si="5"/>
        <v>0.11764705882352941</v>
      </c>
      <c r="J27" s="70">
        <v>0</v>
      </c>
      <c r="K27" s="159">
        <v>0</v>
      </c>
      <c r="L27" s="9">
        <f t="shared" si="13"/>
        <v>0</v>
      </c>
      <c r="M27" s="20" t="str">
        <f t="shared" si="14"/>
        <v>n/a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15</v>
      </c>
      <c r="D28" s="29">
        <f t="shared" si="11"/>
        <v>-1</v>
      </c>
      <c r="E28" s="20">
        <f t="shared" si="12"/>
        <v>-6.25E-2</v>
      </c>
      <c r="F28" s="399">
        <v>6</v>
      </c>
      <c r="G28" s="159">
        <v>16</v>
      </c>
      <c r="H28" s="9">
        <f t="shared" si="4"/>
        <v>10</v>
      </c>
      <c r="I28" s="20">
        <f t="shared" si="5"/>
        <v>1.6666666666666667</v>
      </c>
      <c r="J28" s="70">
        <v>0</v>
      </c>
      <c r="K28" s="159">
        <v>0</v>
      </c>
      <c r="L28" s="9">
        <f t="shared" si="13"/>
        <v>0</v>
      </c>
      <c r="M28" s="20" t="str">
        <f t="shared" si="14"/>
        <v>n/a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2</v>
      </c>
      <c r="G29" s="159">
        <v>4</v>
      </c>
      <c r="H29" s="9">
        <f t="shared" si="4"/>
        <v>2</v>
      </c>
      <c r="I29" s="20">
        <f t="shared" si="5"/>
        <v>1</v>
      </c>
      <c r="J29" s="70">
        <v>0</v>
      </c>
      <c r="K29" s="159">
        <v>0</v>
      </c>
      <c r="L29" s="9">
        <f t="shared" si="13"/>
        <v>0</v>
      </c>
      <c r="M29" s="20" t="str">
        <f t="shared" si="14"/>
        <v>n/a</v>
      </c>
      <c r="N29" s="70">
        <v>0</v>
      </c>
      <c r="O29" s="159">
        <v>0</v>
      </c>
      <c r="P29" s="5">
        <f t="shared" si="15"/>
        <v>0</v>
      </c>
      <c r="Q29" s="304" t="str">
        <f t="shared" si="16"/>
        <v>n/a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46</v>
      </c>
      <c r="C30" s="12">
        <v>42</v>
      </c>
      <c r="D30" s="29">
        <f t="shared" si="11"/>
        <v>-4</v>
      </c>
      <c r="E30" s="20">
        <f t="shared" si="12"/>
        <v>-8.6956521739130432E-2</v>
      </c>
      <c r="F30" s="399">
        <v>20</v>
      </c>
      <c r="G30" s="159">
        <v>30</v>
      </c>
      <c r="H30" s="9">
        <f t="shared" si="4"/>
        <v>10</v>
      </c>
      <c r="I30" s="20">
        <f t="shared" si="5"/>
        <v>0.5</v>
      </c>
      <c r="J30" s="70">
        <v>0</v>
      </c>
      <c r="K30" s="159">
        <v>0</v>
      </c>
      <c r="L30" s="9">
        <f t="shared" si="13"/>
        <v>0</v>
      </c>
      <c r="M30" s="20" t="str">
        <f t="shared" si="14"/>
        <v>n/a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24</v>
      </c>
      <c r="C31" s="12">
        <v>16</v>
      </c>
      <c r="D31" s="29">
        <f t="shared" si="11"/>
        <v>-8</v>
      </c>
      <c r="E31" s="20">
        <f t="shared" si="12"/>
        <v>-0.33333333333333331</v>
      </c>
      <c r="F31" s="399">
        <v>12</v>
      </c>
      <c r="G31" s="159">
        <v>14</v>
      </c>
      <c r="H31" s="9">
        <f t="shared" si="4"/>
        <v>2</v>
      </c>
      <c r="I31" s="20">
        <f t="shared" si="5"/>
        <v>0.16666666666666666</v>
      </c>
      <c r="J31" s="70">
        <v>0</v>
      </c>
      <c r="K31" s="159">
        <v>0</v>
      </c>
      <c r="L31" s="9">
        <f t="shared" si="13"/>
        <v>0</v>
      </c>
      <c r="M31" s="20" t="str">
        <f t="shared" si="14"/>
        <v>n/a</v>
      </c>
      <c r="N31" s="70">
        <v>0</v>
      </c>
      <c r="O31" s="159">
        <v>0</v>
      </c>
      <c r="P31" s="5">
        <f t="shared" si="15"/>
        <v>0</v>
      </c>
      <c r="Q31" s="304" t="str">
        <f t="shared" si="16"/>
        <v>n/a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3</v>
      </c>
      <c r="C32" s="12">
        <v>8</v>
      </c>
      <c r="D32" s="29">
        <f>C32-B32</f>
        <v>5</v>
      </c>
      <c r="E32" s="20">
        <f>IF(ISERROR(D32/B32),"n/a",(D32/B32))</f>
        <v>1.6666666666666667</v>
      </c>
      <c r="F32" s="399">
        <v>0</v>
      </c>
      <c r="G32" s="159">
        <v>7</v>
      </c>
      <c r="H32" s="9">
        <f t="shared" si="4"/>
        <v>7</v>
      </c>
      <c r="I32" s="20" t="str">
        <f t="shared" si="5"/>
        <v>n/a</v>
      </c>
      <c r="J32" s="70">
        <v>0</v>
      </c>
      <c r="K32" s="159">
        <v>0</v>
      </c>
      <c r="L32" s="9">
        <f>K32-J32</f>
        <v>0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16</v>
      </c>
      <c r="C33" s="12">
        <v>15</v>
      </c>
      <c r="D33" s="29">
        <f t="shared" si="2"/>
        <v>-1</v>
      </c>
      <c r="E33" s="20">
        <f t="shared" si="3"/>
        <v>-6.25E-2</v>
      </c>
      <c r="F33" s="399">
        <v>10</v>
      </c>
      <c r="G33" s="159">
        <v>3</v>
      </c>
      <c r="H33" s="9">
        <f t="shared" si="4"/>
        <v>-7</v>
      </c>
      <c r="I33" s="20">
        <f t="shared" si="5"/>
        <v>-0.7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289</v>
      </c>
      <c r="C34" s="12">
        <v>241</v>
      </c>
      <c r="D34" s="29">
        <f t="shared" si="2"/>
        <v>-48</v>
      </c>
      <c r="E34" s="20">
        <f t="shared" si="3"/>
        <v>-0.16608996539792387</v>
      </c>
      <c r="F34" s="399">
        <v>184</v>
      </c>
      <c r="G34" s="159">
        <v>178</v>
      </c>
      <c r="H34" s="9">
        <f t="shared" si="4"/>
        <v>-6</v>
      </c>
      <c r="I34" s="20">
        <f t="shared" si="5"/>
        <v>-3.2608695652173912E-2</v>
      </c>
      <c r="J34" s="70">
        <v>0</v>
      </c>
      <c r="K34" s="159">
        <v>0</v>
      </c>
      <c r="L34" s="9">
        <f t="shared" si="6"/>
        <v>0</v>
      </c>
      <c r="M34" s="20" t="str">
        <f t="shared" si="7"/>
        <v>n/a</v>
      </c>
      <c r="N34" s="70">
        <v>0</v>
      </c>
      <c r="O34" s="159">
        <v>0</v>
      </c>
      <c r="P34" s="5">
        <f t="shared" si="10"/>
        <v>0</v>
      </c>
      <c r="Q34" s="304" t="str">
        <f t="shared" si="1"/>
        <v>n/a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149</v>
      </c>
      <c r="C36" s="12">
        <v>154</v>
      </c>
      <c r="D36" s="29">
        <f t="shared" si="2"/>
        <v>5</v>
      </c>
      <c r="E36" s="20">
        <f t="shared" si="3"/>
        <v>3.3557046979865772E-2</v>
      </c>
      <c r="F36" s="399">
        <v>126</v>
      </c>
      <c r="G36" s="159">
        <v>118</v>
      </c>
      <c r="H36" s="9">
        <f t="shared" si="4"/>
        <v>-8</v>
      </c>
      <c r="I36" s="20">
        <f t="shared" si="5"/>
        <v>-6.3492063492063489E-2</v>
      </c>
      <c r="J36" s="70">
        <v>0</v>
      </c>
      <c r="K36" s="159">
        <v>0</v>
      </c>
      <c r="L36" s="9">
        <f t="shared" si="6"/>
        <v>0</v>
      </c>
      <c r="M36" s="20" t="str">
        <f t="shared" si="7"/>
        <v>n/a</v>
      </c>
      <c r="N36" s="70">
        <v>0</v>
      </c>
      <c r="O36" s="159">
        <v>0</v>
      </c>
      <c r="P36" s="5">
        <f t="shared" si="10"/>
        <v>0</v>
      </c>
      <c r="Q36" s="304" t="str">
        <f t="shared" si="1"/>
        <v>n/a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376</v>
      </c>
      <c r="C37" s="12">
        <v>422</v>
      </c>
      <c r="D37" s="29">
        <f t="shared" si="2"/>
        <v>46</v>
      </c>
      <c r="E37" s="20">
        <f t="shared" si="3"/>
        <v>0.12234042553191489</v>
      </c>
      <c r="F37" s="399">
        <v>205</v>
      </c>
      <c r="G37" s="159">
        <v>299</v>
      </c>
      <c r="H37" s="9">
        <f t="shared" si="4"/>
        <v>94</v>
      </c>
      <c r="I37" s="20">
        <f t="shared" si="5"/>
        <v>0.45853658536585368</v>
      </c>
      <c r="J37" s="70">
        <v>0</v>
      </c>
      <c r="K37" s="159">
        <v>0</v>
      </c>
      <c r="L37" s="9">
        <f t="shared" si="6"/>
        <v>0</v>
      </c>
      <c r="M37" s="20" t="str">
        <f t="shared" si="7"/>
        <v>n/a</v>
      </c>
      <c r="N37" s="70">
        <v>0</v>
      </c>
      <c r="O37" s="159">
        <v>0</v>
      </c>
      <c r="P37" s="5">
        <f t="shared" si="10"/>
        <v>0</v>
      </c>
      <c r="Q37" s="304" t="str">
        <f t="shared" si="1"/>
        <v>n/a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19</v>
      </c>
      <c r="C38" s="12">
        <v>21</v>
      </c>
      <c r="D38" s="29">
        <f>C38-B38</f>
        <v>2</v>
      </c>
      <c r="E38" s="20">
        <f>IF(ISERROR(D38/B38),"n/a",(D38/B38))</f>
        <v>0.10526315789473684</v>
      </c>
      <c r="F38" s="399">
        <v>13</v>
      </c>
      <c r="G38" s="159">
        <v>17</v>
      </c>
      <c r="H38" s="9">
        <f t="shared" si="4"/>
        <v>4</v>
      </c>
      <c r="I38" s="20">
        <f t="shared" si="5"/>
        <v>0.30769230769230771</v>
      </c>
      <c r="J38" s="70">
        <v>0</v>
      </c>
      <c r="K38" s="159">
        <v>0</v>
      </c>
      <c r="L38" s="9">
        <f>K38-J38</f>
        <v>0</v>
      </c>
      <c r="M38" s="20" t="str">
        <f>IF(ISERROR(L38/J38),"n/a",(L38/J38))</f>
        <v>n/a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236</v>
      </c>
      <c r="C39" s="12">
        <v>331</v>
      </c>
      <c r="D39" s="29">
        <f t="shared" si="2"/>
        <v>95</v>
      </c>
      <c r="E39" s="20">
        <f t="shared" si="3"/>
        <v>0.40254237288135591</v>
      </c>
      <c r="F39" s="399">
        <v>137</v>
      </c>
      <c r="G39" s="159">
        <v>226</v>
      </c>
      <c r="H39" s="9">
        <f t="shared" si="4"/>
        <v>89</v>
      </c>
      <c r="I39" s="20">
        <f t="shared" si="5"/>
        <v>0.64963503649635035</v>
      </c>
      <c r="J39" s="70">
        <v>0</v>
      </c>
      <c r="K39" s="159">
        <v>0</v>
      </c>
      <c r="L39" s="9">
        <f t="shared" si="6"/>
        <v>0</v>
      </c>
      <c r="M39" s="20" t="str">
        <f t="shared" si="7"/>
        <v>n/a</v>
      </c>
      <c r="N39" s="70">
        <v>0</v>
      </c>
      <c r="O39" s="159">
        <v>0</v>
      </c>
      <c r="P39" s="5">
        <f t="shared" si="10"/>
        <v>0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33</v>
      </c>
      <c r="C40" s="12">
        <v>39</v>
      </c>
      <c r="D40" s="29">
        <f t="shared" si="2"/>
        <v>6</v>
      </c>
      <c r="E40" s="20">
        <f t="shared" si="3"/>
        <v>0.18181818181818182</v>
      </c>
      <c r="F40" s="399">
        <v>14</v>
      </c>
      <c r="G40" s="159">
        <v>26</v>
      </c>
      <c r="H40" s="9">
        <f t="shared" si="4"/>
        <v>12</v>
      </c>
      <c r="I40" s="20">
        <f t="shared" si="5"/>
        <v>0.8571428571428571</v>
      </c>
      <c r="J40" s="70">
        <v>0</v>
      </c>
      <c r="K40" s="159">
        <v>0</v>
      </c>
      <c r="L40" s="9">
        <f t="shared" si="6"/>
        <v>0</v>
      </c>
      <c r="M40" s="20" t="str">
        <f t="shared" si="7"/>
        <v>n/a</v>
      </c>
      <c r="N40" s="70">
        <v>0</v>
      </c>
      <c r="O40" s="159">
        <v>0</v>
      </c>
      <c r="P40" s="5">
        <f t="shared" ref="P40:P50" si="17">O40-N40</f>
        <v>0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11</v>
      </c>
      <c r="C41" s="12">
        <v>17</v>
      </c>
      <c r="D41" s="29">
        <f t="shared" si="2"/>
        <v>6</v>
      </c>
      <c r="E41" s="20">
        <f t="shared" si="3"/>
        <v>0.54545454545454541</v>
      </c>
      <c r="F41" s="399">
        <v>4</v>
      </c>
      <c r="G41" s="159">
        <v>15</v>
      </c>
      <c r="H41" s="9">
        <f t="shared" si="4"/>
        <v>11</v>
      </c>
      <c r="I41" s="20">
        <f t="shared" si="5"/>
        <v>2.75</v>
      </c>
      <c r="J41" s="70">
        <v>0</v>
      </c>
      <c r="K41" s="159">
        <v>0</v>
      </c>
      <c r="L41" s="9">
        <f t="shared" si="6"/>
        <v>0</v>
      </c>
      <c r="M41" s="20" t="str">
        <f t="shared" si="7"/>
        <v>n/a</v>
      </c>
      <c r="N41" s="70">
        <v>0</v>
      </c>
      <c r="O41" s="159">
        <v>0</v>
      </c>
      <c r="P41" s="5">
        <f t="shared" si="17"/>
        <v>0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481</v>
      </c>
      <c r="C42" s="12">
        <v>514</v>
      </c>
      <c r="D42" s="29">
        <f t="shared" si="2"/>
        <v>33</v>
      </c>
      <c r="E42" s="20">
        <f t="shared" si="3"/>
        <v>6.8607068607068611E-2</v>
      </c>
      <c r="F42" s="399">
        <v>364</v>
      </c>
      <c r="G42" s="159">
        <v>389</v>
      </c>
      <c r="H42" s="9">
        <f t="shared" si="4"/>
        <v>25</v>
      </c>
      <c r="I42" s="20">
        <f t="shared" si="5"/>
        <v>6.8681318681318687E-2</v>
      </c>
      <c r="J42" s="70">
        <v>0</v>
      </c>
      <c r="K42" s="159">
        <v>0</v>
      </c>
      <c r="L42" s="9">
        <f t="shared" si="6"/>
        <v>0</v>
      </c>
      <c r="M42" s="20" t="str">
        <f t="shared" si="7"/>
        <v>n/a</v>
      </c>
      <c r="N42" s="70">
        <v>0</v>
      </c>
      <c r="O42" s="159">
        <v>0</v>
      </c>
      <c r="P42" s="5">
        <f t="shared" si="17"/>
        <v>0</v>
      </c>
      <c r="Q42" s="304" t="str">
        <f t="shared" si="1"/>
        <v>n/a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189</v>
      </c>
      <c r="C43" s="12">
        <v>188</v>
      </c>
      <c r="D43" s="29">
        <f t="shared" si="2"/>
        <v>-1</v>
      </c>
      <c r="E43" s="20">
        <f t="shared" si="3"/>
        <v>-5.2910052910052907E-3</v>
      </c>
      <c r="F43" s="399">
        <v>144</v>
      </c>
      <c r="G43" s="159">
        <v>153</v>
      </c>
      <c r="H43" s="9">
        <f t="shared" si="4"/>
        <v>9</v>
      </c>
      <c r="I43" s="20">
        <f t="shared" si="5"/>
        <v>6.25E-2</v>
      </c>
      <c r="J43" s="70">
        <v>0</v>
      </c>
      <c r="K43" s="159">
        <v>0</v>
      </c>
      <c r="L43" s="9">
        <f t="shared" si="6"/>
        <v>0</v>
      </c>
      <c r="M43" s="20" t="str">
        <f t="shared" si="7"/>
        <v>n/a</v>
      </c>
      <c r="N43" s="70">
        <v>0</v>
      </c>
      <c r="O43" s="159">
        <v>0</v>
      </c>
      <c r="P43" s="5">
        <f t="shared" si="17"/>
        <v>0</v>
      </c>
      <c r="Q43" s="304" t="str">
        <f t="shared" si="1"/>
        <v>n/a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119</v>
      </c>
      <c r="C44" s="12">
        <v>105</v>
      </c>
      <c r="D44" s="29">
        <f t="shared" si="2"/>
        <v>-14</v>
      </c>
      <c r="E44" s="20">
        <f t="shared" si="3"/>
        <v>-0.11764705882352941</v>
      </c>
      <c r="F44" s="399">
        <v>79</v>
      </c>
      <c r="G44" s="159">
        <v>80</v>
      </c>
      <c r="H44" s="9">
        <f t="shared" si="4"/>
        <v>1</v>
      </c>
      <c r="I44" s="20">
        <f t="shared" si="5"/>
        <v>1.2658227848101266E-2</v>
      </c>
      <c r="J44" s="70">
        <v>0</v>
      </c>
      <c r="K44" s="159">
        <v>0</v>
      </c>
      <c r="L44" s="9">
        <f t="shared" si="6"/>
        <v>0</v>
      </c>
      <c r="M44" s="20" t="str">
        <f t="shared" si="7"/>
        <v>n/a</v>
      </c>
      <c r="N44" s="70">
        <v>0</v>
      </c>
      <c r="O44" s="159">
        <v>0</v>
      </c>
      <c r="P44" s="5">
        <f t="shared" si="17"/>
        <v>0</v>
      </c>
      <c r="Q44" s="304" t="str">
        <f t="shared" si="1"/>
        <v>n/a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222</v>
      </c>
      <c r="C45" s="12">
        <v>261</v>
      </c>
      <c r="D45" s="29">
        <f t="shared" si="2"/>
        <v>39</v>
      </c>
      <c r="E45" s="20">
        <f t="shared" si="3"/>
        <v>0.17567567567567569</v>
      </c>
      <c r="F45" s="399">
        <v>144</v>
      </c>
      <c r="G45" s="159">
        <v>198</v>
      </c>
      <c r="H45" s="9">
        <f t="shared" si="4"/>
        <v>54</v>
      </c>
      <c r="I45" s="20">
        <f t="shared" si="5"/>
        <v>0.375</v>
      </c>
      <c r="J45" s="70">
        <v>0</v>
      </c>
      <c r="K45" s="159">
        <v>0</v>
      </c>
      <c r="L45" s="9">
        <f t="shared" si="6"/>
        <v>0</v>
      </c>
      <c r="M45" s="20" t="str">
        <f t="shared" si="7"/>
        <v>n/a</v>
      </c>
      <c r="N45" s="70">
        <v>0</v>
      </c>
      <c r="O45" s="159">
        <v>0</v>
      </c>
      <c r="P45" s="5">
        <f t="shared" si="17"/>
        <v>0</v>
      </c>
      <c r="Q45" s="304" t="str">
        <f t="shared" si="1"/>
        <v>n/a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914</v>
      </c>
      <c r="C46" s="12">
        <v>1021</v>
      </c>
      <c r="D46" s="29">
        <f t="shared" si="2"/>
        <v>107</v>
      </c>
      <c r="E46" s="20">
        <f t="shared" si="3"/>
        <v>0.11706783369803063</v>
      </c>
      <c r="F46" s="399">
        <v>637</v>
      </c>
      <c r="G46" s="159">
        <v>791</v>
      </c>
      <c r="H46" s="9">
        <f t="shared" si="4"/>
        <v>154</v>
      </c>
      <c r="I46" s="20">
        <f t="shared" si="5"/>
        <v>0.24175824175824176</v>
      </c>
      <c r="J46" s="70">
        <v>0</v>
      </c>
      <c r="K46" s="159">
        <v>0</v>
      </c>
      <c r="L46" s="9">
        <f t="shared" si="6"/>
        <v>0</v>
      </c>
      <c r="M46" s="20" t="str">
        <f t="shared" si="7"/>
        <v>n/a</v>
      </c>
      <c r="N46" s="70">
        <v>0</v>
      </c>
      <c r="O46" s="159">
        <v>0</v>
      </c>
      <c r="P46" s="5">
        <f t="shared" si="17"/>
        <v>0</v>
      </c>
      <c r="Q46" s="304" t="str">
        <f t="shared" si="1"/>
        <v>n/a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305</v>
      </c>
      <c r="C47" s="12">
        <v>350</v>
      </c>
      <c r="D47" s="29">
        <f t="shared" ref="D47" si="18">C47-B47</f>
        <v>45</v>
      </c>
      <c r="E47" s="20">
        <f t="shared" ref="E47" si="19">IF(ISERROR(D47/B47),"n/a",(D47/B47))</f>
        <v>0.14754098360655737</v>
      </c>
      <c r="F47" s="399">
        <v>202</v>
      </c>
      <c r="G47" s="159">
        <v>286</v>
      </c>
      <c r="H47" s="9">
        <f t="shared" si="4"/>
        <v>84</v>
      </c>
      <c r="I47" s="20">
        <f t="shared" si="5"/>
        <v>0.41584158415841582</v>
      </c>
      <c r="J47" s="70">
        <v>0</v>
      </c>
      <c r="K47" s="159">
        <v>0</v>
      </c>
      <c r="L47" s="9">
        <f t="shared" ref="L47" si="20">K47-J47</f>
        <v>0</v>
      </c>
      <c r="M47" s="20" t="str">
        <f t="shared" ref="M47" si="21">IF(ISERROR(L47/J47),"n/a",(L47/J47))</f>
        <v>n/a</v>
      </c>
      <c r="N47" s="70">
        <v>0</v>
      </c>
      <c r="O47" s="159">
        <v>0</v>
      </c>
      <c r="P47" s="5">
        <f t="shared" ref="P47" si="22">O47-N47</f>
        <v>0</v>
      </c>
      <c r="Q47" s="304" t="str">
        <f t="shared" ref="Q47" si="23">IF(ISERROR(P47/N47),"n/a",(P47/N47))</f>
        <v>n/a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3595</v>
      </c>
      <c r="C48" s="12">
        <v>2772</v>
      </c>
      <c r="D48" s="29">
        <f t="shared" si="2"/>
        <v>-823</v>
      </c>
      <c r="E48" s="20">
        <f t="shared" si="3"/>
        <v>-0.22892906815020864</v>
      </c>
      <c r="F48" s="399">
        <v>1981</v>
      </c>
      <c r="G48" s="159">
        <v>2298</v>
      </c>
      <c r="H48" s="9">
        <f t="shared" si="4"/>
        <v>317</v>
      </c>
      <c r="I48" s="20">
        <f t="shared" si="5"/>
        <v>0.16002019182231197</v>
      </c>
      <c r="J48" s="70">
        <v>0</v>
      </c>
      <c r="K48" s="159">
        <v>0</v>
      </c>
      <c r="L48" s="9">
        <f t="shared" si="6"/>
        <v>0</v>
      </c>
      <c r="M48" s="20" t="str">
        <f t="shared" si="7"/>
        <v>n/a</v>
      </c>
      <c r="N48" s="70">
        <v>0</v>
      </c>
      <c r="O48" s="159">
        <v>0</v>
      </c>
      <c r="P48" s="5">
        <f t="shared" si="17"/>
        <v>0</v>
      </c>
      <c r="Q48" s="304" t="str">
        <f t="shared" si="1"/>
        <v>n/a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5388</v>
      </c>
      <c r="C49" s="12">
        <v>5038</v>
      </c>
      <c r="D49" s="29">
        <f t="shared" si="2"/>
        <v>-350</v>
      </c>
      <c r="E49" s="20">
        <f t="shared" si="3"/>
        <v>-6.4959168522642913E-2</v>
      </c>
      <c r="F49" s="399">
        <v>1861</v>
      </c>
      <c r="G49" s="159">
        <v>3068</v>
      </c>
      <c r="H49" s="9">
        <f t="shared" si="4"/>
        <v>1207</v>
      </c>
      <c r="I49" s="20">
        <f t="shared" si="5"/>
        <v>0.6485760343901128</v>
      </c>
      <c r="J49" s="70">
        <v>0</v>
      </c>
      <c r="K49" s="159">
        <v>0</v>
      </c>
      <c r="L49" s="9">
        <f t="shared" si="6"/>
        <v>0</v>
      </c>
      <c r="M49" s="20" t="str">
        <f t="shared" si="7"/>
        <v>n/a</v>
      </c>
      <c r="N49" s="70">
        <v>0</v>
      </c>
      <c r="O49" s="159">
        <v>0</v>
      </c>
      <c r="P49" s="5">
        <f t="shared" si="17"/>
        <v>0</v>
      </c>
      <c r="Q49" s="304" t="str">
        <f t="shared" si="1"/>
        <v>n/a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26</v>
      </c>
      <c r="D51" s="29">
        <f t="shared" si="2"/>
        <v>6</v>
      </c>
      <c r="E51" s="20">
        <f t="shared" si="3"/>
        <v>0.3</v>
      </c>
      <c r="F51" s="399">
        <v>8</v>
      </c>
      <c r="G51" s="159">
        <v>18</v>
      </c>
      <c r="H51" s="9">
        <f t="shared" si="4"/>
        <v>10</v>
      </c>
      <c r="I51" s="20">
        <f t="shared" si="5"/>
        <v>1.25</v>
      </c>
      <c r="J51" s="70">
        <v>0</v>
      </c>
      <c r="K51" s="159">
        <v>0</v>
      </c>
      <c r="L51" s="9">
        <f t="shared" si="6"/>
        <v>0</v>
      </c>
      <c r="M51" s="20" t="str">
        <f t="shared" si="7"/>
        <v>n/a</v>
      </c>
      <c r="N51" s="70">
        <v>0</v>
      </c>
      <c r="O51" s="159">
        <v>0</v>
      </c>
      <c r="P51" s="5">
        <f t="shared" ref="P51:P55" si="24">O51-N51</f>
        <v>0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1208</v>
      </c>
      <c r="C52" s="12">
        <v>1275</v>
      </c>
      <c r="D52" s="29">
        <f t="shared" si="2"/>
        <v>67</v>
      </c>
      <c r="E52" s="20">
        <f t="shared" si="3"/>
        <v>5.5463576158940396E-2</v>
      </c>
      <c r="F52" s="399">
        <v>840</v>
      </c>
      <c r="G52" s="159">
        <v>1044</v>
      </c>
      <c r="H52" s="9">
        <f t="shared" si="4"/>
        <v>204</v>
      </c>
      <c r="I52" s="20">
        <f t="shared" si="5"/>
        <v>0.24285714285714285</v>
      </c>
      <c r="J52" s="70">
        <v>0</v>
      </c>
      <c r="K52" s="159">
        <v>0</v>
      </c>
      <c r="L52" s="9">
        <f t="shared" si="6"/>
        <v>0</v>
      </c>
      <c r="M52" s="20" t="str">
        <f t="shared" si="7"/>
        <v>n/a</v>
      </c>
      <c r="N52" s="70">
        <v>0</v>
      </c>
      <c r="O52" s="159">
        <v>0</v>
      </c>
      <c r="P52" s="5">
        <f t="shared" si="24"/>
        <v>0</v>
      </c>
      <c r="Q52" s="304" t="str">
        <f t="shared" si="1"/>
        <v>n/a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174</v>
      </c>
      <c r="C53" s="12">
        <v>158</v>
      </c>
      <c r="D53" s="29">
        <f t="shared" si="2"/>
        <v>-16</v>
      </c>
      <c r="E53" s="20">
        <f t="shared" si="3"/>
        <v>-9.1954022988505746E-2</v>
      </c>
      <c r="F53" s="399">
        <v>131</v>
      </c>
      <c r="G53" s="159">
        <v>136</v>
      </c>
      <c r="H53" s="9">
        <f t="shared" si="4"/>
        <v>5</v>
      </c>
      <c r="I53" s="20">
        <f t="shared" si="5"/>
        <v>3.8167938931297711E-2</v>
      </c>
      <c r="J53" s="70">
        <v>0</v>
      </c>
      <c r="K53" s="159">
        <v>0</v>
      </c>
      <c r="L53" s="9">
        <f t="shared" si="6"/>
        <v>0</v>
      </c>
      <c r="M53" s="20" t="str">
        <f t="shared" si="7"/>
        <v>n/a</v>
      </c>
      <c r="N53" s="70">
        <v>0</v>
      </c>
      <c r="O53" s="159">
        <v>0</v>
      </c>
      <c r="P53" s="5">
        <f t="shared" si="24"/>
        <v>0</v>
      </c>
      <c r="Q53" s="304" t="str">
        <f t="shared" si="1"/>
        <v>n/a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112</v>
      </c>
      <c r="C54" s="12">
        <v>108</v>
      </c>
      <c r="D54" s="29">
        <f t="shared" si="2"/>
        <v>-4</v>
      </c>
      <c r="E54" s="20">
        <f t="shared" si="3"/>
        <v>-3.5714285714285712E-2</v>
      </c>
      <c r="F54" s="399">
        <v>57</v>
      </c>
      <c r="G54" s="159">
        <v>87</v>
      </c>
      <c r="H54" s="9">
        <f t="shared" si="4"/>
        <v>30</v>
      </c>
      <c r="I54" s="20">
        <f t="shared" si="5"/>
        <v>0.52631578947368418</v>
      </c>
      <c r="J54" s="70">
        <v>0</v>
      </c>
      <c r="K54" s="159">
        <v>0</v>
      </c>
      <c r="L54" s="9">
        <f t="shared" si="6"/>
        <v>0</v>
      </c>
      <c r="M54" s="20" t="str">
        <f t="shared" si="7"/>
        <v>n/a</v>
      </c>
      <c r="N54" s="70">
        <v>0</v>
      </c>
      <c r="O54" s="159">
        <v>0</v>
      </c>
      <c r="P54" s="5">
        <f t="shared" si="24"/>
        <v>0</v>
      </c>
      <c r="Q54" s="304" t="str">
        <f t="shared" si="1"/>
        <v>n/a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89</v>
      </c>
      <c r="C55" s="12">
        <v>68</v>
      </c>
      <c r="D55" s="29">
        <f t="shared" si="2"/>
        <v>-21</v>
      </c>
      <c r="E55" s="20">
        <f t="shared" si="3"/>
        <v>-0.23595505617977527</v>
      </c>
      <c r="F55" s="399">
        <v>58</v>
      </c>
      <c r="G55" s="159">
        <v>60</v>
      </c>
      <c r="H55" s="9">
        <f t="shared" si="4"/>
        <v>2</v>
      </c>
      <c r="I55" s="20">
        <f t="shared" si="5"/>
        <v>3.4482758620689655E-2</v>
      </c>
      <c r="J55" s="70">
        <v>0</v>
      </c>
      <c r="K55" s="159">
        <v>0</v>
      </c>
      <c r="L55" s="9">
        <f t="shared" si="6"/>
        <v>0</v>
      </c>
      <c r="M55" s="20" t="str">
        <f t="shared" si="7"/>
        <v>n/a</v>
      </c>
      <c r="N55" s="70">
        <v>0</v>
      </c>
      <c r="O55" s="159">
        <v>0</v>
      </c>
      <c r="P55" s="5">
        <f t="shared" si="24"/>
        <v>0</v>
      </c>
      <c r="Q55" s="304" t="str">
        <f t="shared" si="1"/>
        <v>n/a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990</v>
      </c>
      <c r="C56" s="12">
        <v>1087</v>
      </c>
      <c r="D56" s="29">
        <f>C56-B56</f>
        <v>97</v>
      </c>
      <c r="E56" s="20">
        <f>IF(ISERROR(D56/B56),"n/a",(D56/B56))</f>
        <v>9.7979797979797986E-2</v>
      </c>
      <c r="F56" s="399">
        <v>531</v>
      </c>
      <c r="G56" s="159">
        <v>735</v>
      </c>
      <c r="H56" s="9">
        <f t="shared" si="4"/>
        <v>204</v>
      </c>
      <c r="I56" s="20">
        <f t="shared" si="5"/>
        <v>0.38418079096045199</v>
      </c>
      <c r="J56" s="70">
        <v>0</v>
      </c>
      <c r="K56" s="159">
        <v>0</v>
      </c>
      <c r="L56" s="9">
        <f>K56-J56</f>
        <v>0</v>
      </c>
      <c r="M56" s="20" t="str">
        <f>IF(ISERROR(L56/J56),"n/a",(L56/J56))</f>
        <v>n/a</v>
      </c>
      <c r="N56" s="70">
        <v>0</v>
      </c>
      <c r="O56" s="159">
        <v>0</v>
      </c>
      <c r="P56" s="5">
        <f>O56-N56</f>
        <v>0</v>
      </c>
      <c r="Q56" s="304" t="str">
        <f>IF(ISERROR(P56/N56),"n/a",(P56/N56))</f>
        <v>n/a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2665</v>
      </c>
      <c r="C57" s="12">
        <v>2296</v>
      </c>
      <c r="D57" s="29">
        <f t="shared" si="2"/>
        <v>-369</v>
      </c>
      <c r="E57" s="20">
        <f t="shared" si="3"/>
        <v>-0.13846153846153847</v>
      </c>
      <c r="F57" s="399">
        <v>1478</v>
      </c>
      <c r="G57" s="159">
        <v>1707</v>
      </c>
      <c r="H57" s="9">
        <f t="shared" si="4"/>
        <v>229</v>
      </c>
      <c r="I57" s="20">
        <f t="shared" si="5"/>
        <v>0.15493910690121787</v>
      </c>
      <c r="J57" s="70">
        <v>0</v>
      </c>
      <c r="K57" s="159">
        <v>0</v>
      </c>
      <c r="L57" s="9">
        <f t="shared" si="6"/>
        <v>0</v>
      </c>
      <c r="M57" s="20" t="str">
        <f t="shared" si="7"/>
        <v>n/a</v>
      </c>
      <c r="N57" s="70">
        <v>0</v>
      </c>
      <c r="O57" s="159">
        <v>0</v>
      </c>
      <c r="P57" s="5">
        <f>O57-N57</f>
        <v>0</v>
      </c>
      <c r="Q57" s="304" t="str">
        <f t="shared" si="1"/>
        <v>n/a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25894</v>
      </c>
      <c r="C58" s="26">
        <f>SUM(C3:C57)</f>
        <v>24968</v>
      </c>
      <c r="D58" s="78">
        <f>C58-B58</f>
        <v>-926</v>
      </c>
      <c r="E58" s="79">
        <f>IF(ISERROR(D58/B58),"n/a",(D58/B58))</f>
        <v>-3.5761180196184447E-2</v>
      </c>
      <c r="F58" s="400">
        <f>SUM(F3:F57)</f>
        <v>14028</v>
      </c>
      <c r="G58" s="26">
        <f>SUM(G3:G57)</f>
        <v>18401</v>
      </c>
      <c r="H58" s="81">
        <f>G58-F58</f>
        <v>4373</v>
      </c>
      <c r="I58" s="82">
        <f>IF(ISERROR(H58/F58),"n/a",(H58/F58))</f>
        <v>0.31173367550613057</v>
      </c>
      <c r="J58" s="42">
        <f>SUM(J3:J57)</f>
        <v>0</v>
      </c>
      <c r="K58" s="26">
        <f>SUM(K3:K57)</f>
        <v>0</v>
      </c>
      <c r="L58" s="81">
        <f>K58-J58</f>
        <v>0</v>
      </c>
      <c r="M58" s="82" t="str">
        <f>IF(ISERROR(L58/J58),"n/a",(L58/J58))</f>
        <v>n/a</v>
      </c>
      <c r="N58" s="80">
        <f>SUM(N3:N57)</f>
        <v>0</v>
      </c>
      <c r="O58" s="26">
        <f>SUM(O3:O57)</f>
        <v>0</v>
      </c>
      <c r="P58" s="81">
        <f>O58-N58</f>
        <v>0</v>
      </c>
      <c r="Q58" s="306" t="str">
        <f t="shared" si="1"/>
        <v>n/a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hidden="1" customWidth="1"/>
    <col min="11" max="11" width="6.7109375" style="254" hidden="1" customWidth="1"/>
    <col min="12" max="12" width="7.28515625" style="1" hidden="1" customWidth="1"/>
    <col min="13" max="13" width="9.28515625" style="4" hidden="1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6">
        <f>'CHASS- 1st Yr'!A1:A2</f>
        <v>44986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8</v>
      </c>
      <c r="D3" s="244">
        <f>C3-B3</f>
        <v>-4</v>
      </c>
      <c r="E3" s="245">
        <f>IF(ISERROR(D3/B3),"n/a",(D3/B3))</f>
        <v>-0.33333333333333331</v>
      </c>
      <c r="F3" s="242">
        <v>0</v>
      </c>
      <c r="G3" s="243">
        <v>4</v>
      </c>
      <c r="H3" s="243">
        <f>G3-F3</f>
        <v>4</v>
      </c>
      <c r="I3" s="245" t="str">
        <f>IF(ISERROR(H3/F3),"n/a",(H3/F3))</f>
        <v>n/a</v>
      </c>
      <c r="J3" s="242">
        <v>0</v>
      </c>
      <c r="K3" s="243">
        <v>0</v>
      </c>
      <c r="L3" s="243">
        <f>K3-J3</f>
        <v>0</v>
      </c>
      <c r="M3" s="245" t="str">
        <f>IF(ISERROR(L3/J3),"n/a",(L3/J3))</f>
        <v>n/a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2">
        <v>0</v>
      </c>
      <c r="S3" s="403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143</v>
      </c>
      <c r="C4" s="243">
        <v>129</v>
      </c>
      <c r="D4" s="244">
        <f>C4-B4</f>
        <v>-14</v>
      </c>
      <c r="E4" s="245">
        <f>IF(ISERROR(D4/B4),"n/a",(D4/B4))</f>
        <v>-9.7902097902097904E-2</v>
      </c>
      <c r="F4" s="242">
        <v>0</v>
      </c>
      <c r="G4" s="243">
        <v>37</v>
      </c>
      <c r="H4" s="243">
        <f>G4-F4</f>
        <v>37</v>
      </c>
      <c r="I4" s="245" t="str">
        <f>IF(ISERROR(H4/F4),"n/a",(H4/F4))</f>
        <v>n/a</v>
      </c>
      <c r="J4" s="242">
        <v>0</v>
      </c>
      <c r="K4" s="243">
        <v>0</v>
      </c>
      <c r="L4" s="243">
        <f>K4-J4</f>
        <v>0</v>
      </c>
      <c r="M4" s="245" t="str">
        <f>IF(ISERROR(L4/J4),"n/a",(L4/J4))</f>
        <v>n/a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137</v>
      </c>
      <c r="C5" s="243">
        <v>163</v>
      </c>
      <c r="D5" s="244">
        <f t="shared" ref="D5:D42" si="2">C5-B5</f>
        <v>26</v>
      </c>
      <c r="E5" s="245">
        <f t="shared" ref="E5:E42" si="3">IF(ISERROR(D5/B5),"n/a",(D5/B5))</f>
        <v>0.18978102189781021</v>
      </c>
      <c r="F5" s="242">
        <v>0</v>
      </c>
      <c r="G5" s="243">
        <v>0</v>
      </c>
      <c r="H5" s="243">
        <f t="shared" ref="H5:H42" si="4">G5-F5</f>
        <v>0</v>
      </c>
      <c r="I5" s="245" t="str">
        <f t="shared" ref="I5:I42" si="5">IF(ISERROR(H5/F5),"n/a",(H5/F5))</f>
        <v>n/a</v>
      </c>
      <c r="J5" s="242">
        <v>0</v>
      </c>
      <c r="K5" s="243">
        <v>0</v>
      </c>
      <c r="L5" s="243">
        <f t="shared" ref="L5:L42" si="6">K5-J5</f>
        <v>0</v>
      </c>
      <c r="M5" s="245" t="str">
        <f t="shared" ref="M5:M42" si="7">IF(ISERROR(L5/J5),"n/a",(L5/J5))</f>
        <v>n/a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38</v>
      </c>
      <c r="C6" s="243">
        <v>48</v>
      </c>
      <c r="D6" s="244">
        <f t="shared" si="2"/>
        <v>10</v>
      </c>
      <c r="E6" s="245">
        <f t="shared" si="3"/>
        <v>0.26315789473684209</v>
      </c>
      <c r="F6" s="242">
        <v>0</v>
      </c>
      <c r="G6" s="243">
        <v>16</v>
      </c>
      <c r="H6" s="243">
        <f t="shared" si="4"/>
        <v>16</v>
      </c>
      <c r="I6" s="245" t="str">
        <f t="shared" si="5"/>
        <v>n/a</v>
      </c>
      <c r="J6" s="242">
        <v>0</v>
      </c>
      <c r="K6" s="243">
        <v>0</v>
      </c>
      <c r="L6" s="243">
        <f t="shared" si="6"/>
        <v>0</v>
      </c>
      <c r="M6" s="245" t="str">
        <f t="shared" si="7"/>
        <v>n/a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6</v>
      </c>
      <c r="C7" s="243">
        <v>5</v>
      </c>
      <c r="D7" s="244">
        <f t="shared" si="2"/>
        <v>-1</v>
      </c>
      <c r="E7" s="245">
        <f t="shared" si="3"/>
        <v>-0.16666666666666666</v>
      </c>
      <c r="F7" s="242">
        <v>0</v>
      </c>
      <c r="G7" s="243">
        <v>2</v>
      </c>
      <c r="H7" s="243">
        <f t="shared" si="4"/>
        <v>2</v>
      </c>
      <c r="I7" s="245" t="str">
        <f t="shared" si="5"/>
        <v>n/a</v>
      </c>
      <c r="J7" s="242">
        <v>0</v>
      </c>
      <c r="K7" s="243">
        <v>0</v>
      </c>
      <c r="L7" s="243">
        <f t="shared" si="6"/>
        <v>0</v>
      </c>
      <c r="M7" s="245" t="str">
        <f t="shared" si="7"/>
        <v>n/a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0</v>
      </c>
      <c r="G8" s="243">
        <v>1</v>
      </c>
      <c r="H8" s="243">
        <f t="shared" si="4"/>
        <v>1</v>
      </c>
      <c r="I8" s="245" t="str">
        <f t="shared" si="5"/>
        <v>n/a</v>
      </c>
      <c r="J8" s="242">
        <v>0</v>
      </c>
      <c r="K8" s="243">
        <v>0</v>
      </c>
      <c r="L8" s="243">
        <f t="shared" si="6"/>
        <v>0</v>
      </c>
      <c r="M8" s="245" t="str">
        <f t="shared" si="7"/>
        <v>n/a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0</v>
      </c>
      <c r="G9" s="243">
        <v>1</v>
      </c>
      <c r="H9" s="243">
        <f t="shared" si="4"/>
        <v>1</v>
      </c>
      <c r="I9" s="245" t="str">
        <f t="shared" si="5"/>
        <v>n/a</v>
      </c>
      <c r="J9" s="242">
        <v>0</v>
      </c>
      <c r="K9" s="243">
        <v>0</v>
      </c>
      <c r="L9" s="243">
        <f t="shared" si="6"/>
        <v>0</v>
      </c>
      <c r="M9" s="245" t="str">
        <f t="shared" si="7"/>
        <v>n/a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28</v>
      </c>
      <c r="C10" s="243">
        <v>17</v>
      </c>
      <c r="D10" s="244">
        <f t="shared" si="2"/>
        <v>-11</v>
      </c>
      <c r="E10" s="245">
        <f t="shared" si="3"/>
        <v>-0.39285714285714285</v>
      </c>
      <c r="F10" s="242">
        <v>0</v>
      </c>
      <c r="G10" s="243">
        <v>7</v>
      </c>
      <c r="H10" s="243">
        <f t="shared" si="4"/>
        <v>7</v>
      </c>
      <c r="I10" s="245" t="str">
        <f t="shared" si="5"/>
        <v>n/a</v>
      </c>
      <c r="J10" s="242">
        <v>0</v>
      </c>
      <c r="K10" s="243">
        <v>0</v>
      </c>
      <c r="L10" s="243">
        <f t="shared" si="6"/>
        <v>0</v>
      </c>
      <c r="M10" s="245" t="str">
        <f t="shared" si="7"/>
        <v>n/a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411</v>
      </c>
      <c r="C11" s="243">
        <v>399</v>
      </c>
      <c r="D11" s="244">
        <f t="shared" si="2"/>
        <v>-12</v>
      </c>
      <c r="E11" s="245">
        <f t="shared" si="3"/>
        <v>-2.9197080291970802E-2</v>
      </c>
      <c r="F11" s="242">
        <v>0</v>
      </c>
      <c r="G11" s="243">
        <v>169</v>
      </c>
      <c r="H11" s="243">
        <f t="shared" si="4"/>
        <v>169</v>
      </c>
      <c r="I11" s="245" t="str">
        <f t="shared" si="5"/>
        <v>n/a</v>
      </c>
      <c r="J11" s="242">
        <v>0</v>
      </c>
      <c r="K11" s="243">
        <v>0</v>
      </c>
      <c r="L11" s="243">
        <f t="shared" si="6"/>
        <v>0</v>
      </c>
      <c r="M11" s="245" t="str">
        <f t="shared" si="7"/>
        <v>n/a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26</v>
      </c>
      <c r="C13" s="243">
        <v>9</v>
      </c>
      <c r="D13" s="244">
        <f>C13-B13</f>
        <v>-17</v>
      </c>
      <c r="E13" s="245">
        <f>IF(ISERROR(D13/B13),"n/a",(D13/B13))</f>
        <v>-0.65384615384615385</v>
      </c>
      <c r="F13" s="242">
        <v>0</v>
      </c>
      <c r="G13" s="243">
        <v>3</v>
      </c>
      <c r="H13" s="243">
        <f t="shared" si="4"/>
        <v>3</v>
      </c>
      <c r="I13" s="245" t="str">
        <f t="shared" si="5"/>
        <v>n/a</v>
      </c>
      <c r="J13" s="242">
        <v>0</v>
      </c>
      <c r="K13" s="243">
        <v>0</v>
      </c>
      <c r="L13" s="243">
        <f t="shared" si="6"/>
        <v>0</v>
      </c>
      <c r="M13" s="245" t="str">
        <f t="shared" si="7"/>
        <v>n/a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88</v>
      </c>
      <c r="C14" s="243">
        <v>89</v>
      </c>
      <c r="D14" s="249">
        <f t="shared" si="2"/>
        <v>1</v>
      </c>
      <c r="E14" s="250">
        <f t="shared" si="3"/>
        <v>1.1363636363636364E-2</v>
      </c>
      <c r="F14" s="242">
        <v>0</v>
      </c>
      <c r="G14" s="243">
        <v>28</v>
      </c>
      <c r="H14" s="248">
        <f t="shared" si="4"/>
        <v>28</v>
      </c>
      <c r="I14" s="250" t="str">
        <f t="shared" si="5"/>
        <v>n/a</v>
      </c>
      <c r="J14" s="242">
        <v>0</v>
      </c>
      <c r="K14" s="243">
        <v>0</v>
      </c>
      <c r="L14" s="248">
        <f t="shared" si="6"/>
        <v>0</v>
      </c>
      <c r="M14" s="250" t="str">
        <f t="shared" si="7"/>
        <v>n/a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17</v>
      </c>
      <c r="C15" s="243">
        <v>14</v>
      </c>
      <c r="D15" s="249">
        <f t="shared" si="2"/>
        <v>-3</v>
      </c>
      <c r="E15" s="250">
        <f t="shared" si="3"/>
        <v>-0.17647058823529413</v>
      </c>
      <c r="F15" s="242">
        <v>0</v>
      </c>
      <c r="G15" s="243">
        <v>4</v>
      </c>
      <c r="H15" s="248">
        <f t="shared" si="4"/>
        <v>4</v>
      </c>
      <c r="I15" s="250" t="str">
        <f t="shared" si="5"/>
        <v>n/a</v>
      </c>
      <c r="J15" s="242">
        <v>0</v>
      </c>
      <c r="K15" s="243">
        <v>0</v>
      </c>
      <c r="L15" s="248">
        <f t="shared" si="6"/>
        <v>0</v>
      </c>
      <c r="M15" s="250" t="str">
        <f t="shared" si="7"/>
        <v>n/a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402</v>
      </c>
      <c r="C16" s="243">
        <v>355</v>
      </c>
      <c r="D16" s="249">
        <f t="shared" si="2"/>
        <v>-47</v>
      </c>
      <c r="E16" s="250">
        <f t="shared" si="3"/>
        <v>-0.11691542288557213</v>
      </c>
      <c r="F16" s="242">
        <v>0</v>
      </c>
      <c r="G16" s="243">
        <v>156</v>
      </c>
      <c r="H16" s="248">
        <f t="shared" si="4"/>
        <v>156</v>
      </c>
      <c r="I16" s="250" t="str">
        <f t="shared" si="5"/>
        <v>n/a</v>
      </c>
      <c r="J16" s="242">
        <v>0</v>
      </c>
      <c r="K16" s="243">
        <v>0</v>
      </c>
      <c r="L16" s="248">
        <f t="shared" si="6"/>
        <v>0</v>
      </c>
      <c r="M16" s="250" t="str">
        <f t="shared" si="7"/>
        <v>n/a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32</v>
      </c>
      <c r="C17" s="243">
        <v>39</v>
      </c>
      <c r="D17" s="249">
        <f t="shared" si="2"/>
        <v>7</v>
      </c>
      <c r="E17" s="250">
        <f t="shared" si="3"/>
        <v>0.21875</v>
      </c>
      <c r="F17" s="242">
        <v>0</v>
      </c>
      <c r="G17" s="243">
        <v>17</v>
      </c>
      <c r="H17" s="248">
        <f t="shared" si="4"/>
        <v>17</v>
      </c>
      <c r="I17" s="250" t="str">
        <f t="shared" si="5"/>
        <v>n/a</v>
      </c>
      <c r="J17" s="242">
        <v>0</v>
      </c>
      <c r="K17" s="243">
        <v>0</v>
      </c>
      <c r="L17" s="248">
        <f t="shared" si="6"/>
        <v>0</v>
      </c>
      <c r="M17" s="250" t="str">
        <f t="shared" si="7"/>
        <v>n/a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287</v>
      </c>
      <c r="C18" s="243">
        <v>257</v>
      </c>
      <c r="D18" s="249">
        <f t="shared" si="2"/>
        <v>-30</v>
      </c>
      <c r="E18" s="250">
        <f t="shared" si="3"/>
        <v>-0.10452961672473868</v>
      </c>
      <c r="F18" s="242">
        <v>0</v>
      </c>
      <c r="G18" s="243">
        <v>104</v>
      </c>
      <c r="H18" s="248">
        <f t="shared" si="4"/>
        <v>104</v>
      </c>
      <c r="I18" s="250" t="str">
        <f t="shared" si="5"/>
        <v>n/a</v>
      </c>
      <c r="J18" s="242">
        <v>0</v>
      </c>
      <c r="K18" s="243">
        <v>0</v>
      </c>
      <c r="L18" s="248">
        <f t="shared" si="6"/>
        <v>0</v>
      </c>
      <c r="M18" s="250" t="str">
        <f t="shared" si="7"/>
        <v>n/a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18</v>
      </c>
      <c r="C19" s="243">
        <v>15</v>
      </c>
      <c r="D19" s="249">
        <f t="shared" si="2"/>
        <v>-3</v>
      </c>
      <c r="E19" s="250">
        <f t="shared" si="3"/>
        <v>-0.16666666666666666</v>
      </c>
      <c r="F19" s="242">
        <v>0</v>
      </c>
      <c r="G19" s="243">
        <v>4</v>
      </c>
      <c r="H19" s="248">
        <f t="shared" si="4"/>
        <v>4</v>
      </c>
      <c r="I19" s="250" t="str">
        <f t="shared" si="5"/>
        <v>n/a</v>
      </c>
      <c r="J19" s="242">
        <v>0</v>
      </c>
      <c r="K19" s="243">
        <v>0</v>
      </c>
      <c r="L19" s="248">
        <f t="shared" si="6"/>
        <v>0</v>
      </c>
      <c r="M19" s="250" t="str">
        <f t="shared" si="7"/>
        <v>n/a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0</v>
      </c>
      <c r="G20" s="243">
        <v>10</v>
      </c>
      <c r="H20" s="248">
        <f t="shared" si="4"/>
        <v>10</v>
      </c>
      <c r="I20" s="250" t="str">
        <f t="shared" si="5"/>
        <v>n/a</v>
      </c>
      <c r="J20" s="242">
        <v>0</v>
      </c>
      <c r="K20" s="243">
        <v>0</v>
      </c>
      <c r="L20" s="248">
        <f t="shared" si="6"/>
        <v>0</v>
      </c>
      <c r="M20" s="250" t="str">
        <f t="shared" si="7"/>
        <v>n/a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85</v>
      </c>
      <c r="C21" s="243">
        <v>76</v>
      </c>
      <c r="D21" s="249">
        <f t="shared" si="2"/>
        <v>-9</v>
      </c>
      <c r="E21" s="250">
        <f t="shared" si="3"/>
        <v>-0.10588235294117647</v>
      </c>
      <c r="F21" s="242">
        <v>0</v>
      </c>
      <c r="G21" s="243">
        <v>28</v>
      </c>
      <c r="H21" s="248">
        <f t="shared" si="4"/>
        <v>28</v>
      </c>
      <c r="I21" s="250" t="str">
        <f t="shared" si="5"/>
        <v>n/a</v>
      </c>
      <c r="J21" s="242">
        <v>0</v>
      </c>
      <c r="K21" s="243">
        <v>0</v>
      </c>
      <c r="L21" s="248">
        <f t="shared" si="6"/>
        <v>0</v>
      </c>
      <c r="M21" s="250" t="str">
        <f t="shared" si="7"/>
        <v>n/a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188</v>
      </c>
      <c r="C23" s="243">
        <v>198</v>
      </c>
      <c r="D23" s="249">
        <f t="shared" si="2"/>
        <v>10</v>
      </c>
      <c r="E23" s="250">
        <f t="shared" si="3"/>
        <v>5.3191489361702128E-2</v>
      </c>
      <c r="F23" s="242">
        <v>0</v>
      </c>
      <c r="G23" s="243">
        <v>62</v>
      </c>
      <c r="H23" s="248">
        <f t="shared" si="4"/>
        <v>62</v>
      </c>
      <c r="I23" s="250" t="str">
        <f>IF(ISERROR(H23/F23),"n/a",(H23/F23))</f>
        <v>n/a</v>
      </c>
      <c r="J23" s="242">
        <v>0</v>
      </c>
      <c r="K23" s="243">
        <v>0</v>
      </c>
      <c r="L23" s="248">
        <f t="shared" si="6"/>
        <v>0</v>
      </c>
      <c r="M23" s="250" t="str">
        <f t="shared" si="7"/>
        <v>n/a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8</v>
      </c>
      <c r="C24" s="243">
        <v>8</v>
      </c>
      <c r="D24" s="249">
        <f t="shared" si="2"/>
        <v>0</v>
      </c>
      <c r="E24" s="250">
        <f t="shared" si="3"/>
        <v>0</v>
      </c>
      <c r="F24" s="242">
        <v>0</v>
      </c>
      <c r="G24" s="243">
        <v>1</v>
      </c>
      <c r="H24" s="248">
        <f t="shared" si="4"/>
        <v>1</v>
      </c>
      <c r="I24" s="250" t="str">
        <f t="shared" si="5"/>
        <v>n/a</v>
      </c>
      <c r="J24" s="242">
        <v>0</v>
      </c>
      <c r="K24" s="243">
        <v>0</v>
      </c>
      <c r="L24" s="248">
        <f t="shared" si="6"/>
        <v>0</v>
      </c>
      <c r="M24" s="250" t="str">
        <f t="shared" si="7"/>
        <v>n/a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0</v>
      </c>
      <c r="G25" s="243">
        <v>2</v>
      </c>
      <c r="H25" s="248">
        <f t="shared" ref="H25:H33" si="13">G25-F25</f>
        <v>2</v>
      </c>
      <c r="I25" s="250" t="str">
        <f t="shared" ref="I25:I33" si="14">IF(ISERROR(H25/F25),"n/a",(H25/F25))</f>
        <v>n/a</v>
      </c>
      <c r="J25" s="242">
        <v>0</v>
      </c>
      <c r="K25" s="243">
        <v>0</v>
      </c>
      <c r="L25" s="248">
        <f t="shared" ref="L25:L33" si="15">K25-J25</f>
        <v>0</v>
      </c>
      <c r="M25" s="250" t="str">
        <f t="shared" ref="M25:M33" si="16">IF(ISERROR(L25/J25),"n/a",(L25/J25))</f>
        <v>n/a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6</v>
      </c>
      <c r="C26" s="243">
        <v>4</v>
      </c>
      <c r="D26" s="244">
        <f t="shared" si="11"/>
        <v>-2</v>
      </c>
      <c r="E26" s="245">
        <f t="shared" si="12"/>
        <v>-0.33333333333333331</v>
      </c>
      <c r="F26" s="242">
        <v>0</v>
      </c>
      <c r="G26" s="243">
        <v>1</v>
      </c>
      <c r="H26" s="243">
        <f t="shared" si="13"/>
        <v>1</v>
      </c>
      <c r="I26" s="245" t="str">
        <f t="shared" si="14"/>
        <v>n/a</v>
      </c>
      <c r="J26" s="242">
        <v>0</v>
      </c>
      <c r="K26" s="243">
        <v>0</v>
      </c>
      <c r="L26" s="243">
        <f t="shared" si="15"/>
        <v>0</v>
      </c>
      <c r="M26" s="245" t="str">
        <f t="shared" si="16"/>
        <v>n/a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1</v>
      </c>
      <c r="H27" s="243">
        <f t="shared" si="13"/>
        <v>1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11</v>
      </c>
      <c r="C28" s="243">
        <v>9</v>
      </c>
      <c r="D28" s="244">
        <f t="shared" si="11"/>
        <v>-2</v>
      </c>
      <c r="E28" s="245">
        <f t="shared" si="12"/>
        <v>-0.18181818181818182</v>
      </c>
      <c r="F28" s="242">
        <v>0</v>
      </c>
      <c r="G28" s="243">
        <v>2</v>
      </c>
      <c r="H28" s="243">
        <f t="shared" si="13"/>
        <v>2</v>
      </c>
      <c r="I28" s="245" t="str">
        <f t="shared" si="14"/>
        <v>n/a</v>
      </c>
      <c r="J28" s="242">
        <v>0</v>
      </c>
      <c r="K28" s="243">
        <v>0</v>
      </c>
      <c r="L28" s="243">
        <f t="shared" si="15"/>
        <v>0</v>
      </c>
      <c r="M28" s="245" t="str">
        <f t="shared" si="16"/>
        <v>n/a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0</v>
      </c>
      <c r="G29" s="243">
        <v>2</v>
      </c>
      <c r="H29" s="248">
        <f t="shared" si="13"/>
        <v>2</v>
      </c>
      <c r="I29" s="250" t="str">
        <f t="shared" si="14"/>
        <v>n/a</v>
      </c>
      <c r="J29" s="242">
        <v>0</v>
      </c>
      <c r="K29" s="243">
        <v>0</v>
      </c>
      <c r="L29" s="248">
        <f t="shared" si="15"/>
        <v>0</v>
      </c>
      <c r="M29" s="250" t="str">
        <f t="shared" si="16"/>
        <v>n/a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0</v>
      </c>
      <c r="G31" s="243">
        <v>9</v>
      </c>
      <c r="H31" s="248">
        <f t="shared" si="13"/>
        <v>9</v>
      </c>
      <c r="I31" s="250" t="str">
        <f t="shared" si="14"/>
        <v>n/a</v>
      </c>
      <c r="J31" s="242">
        <v>0</v>
      </c>
      <c r="K31" s="243">
        <v>0</v>
      </c>
      <c r="L31" s="248">
        <f t="shared" si="15"/>
        <v>0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0</v>
      </c>
      <c r="G32" s="243">
        <v>1</v>
      </c>
      <c r="H32" s="248">
        <f t="shared" si="13"/>
        <v>1</v>
      </c>
      <c r="I32" s="250" t="str">
        <f t="shared" si="14"/>
        <v>n/a</v>
      </c>
      <c r="J32" s="242">
        <v>0</v>
      </c>
      <c r="K32" s="243">
        <v>0</v>
      </c>
      <c r="L32" s="248">
        <f t="shared" si="15"/>
        <v>0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0</v>
      </c>
      <c r="G33" s="243">
        <v>0</v>
      </c>
      <c r="H33" s="248">
        <f t="shared" si="13"/>
        <v>0</v>
      </c>
      <c r="I33" s="250" t="str">
        <f t="shared" si="14"/>
        <v>n/a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0</v>
      </c>
      <c r="G34" s="243">
        <v>1</v>
      </c>
      <c r="H34" s="248">
        <f t="shared" si="4"/>
        <v>1</v>
      </c>
      <c r="I34" s="250" t="str">
        <f t="shared" si="5"/>
        <v>n/a</v>
      </c>
      <c r="J34" s="242">
        <v>0</v>
      </c>
      <c r="K34" s="243">
        <v>0</v>
      </c>
      <c r="L34" s="248">
        <f t="shared" si="6"/>
        <v>0</v>
      </c>
      <c r="M34" s="250" t="str">
        <f t="shared" si="7"/>
        <v>n/a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57</v>
      </c>
      <c r="C35" s="243">
        <v>57</v>
      </c>
      <c r="D35" s="249">
        <f t="shared" si="2"/>
        <v>0</v>
      </c>
      <c r="E35" s="250">
        <f t="shared" si="3"/>
        <v>0</v>
      </c>
      <c r="F35" s="242">
        <v>0</v>
      </c>
      <c r="G35" s="243">
        <v>26</v>
      </c>
      <c r="H35" s="248">
        <f t="shared" si="4"/>
        <v>26</v>
      </c>
      <c r="I35" s="250" t="str">
        <f t="shared" si="5"/>
        <v>n/a</v>
      </c>
      <c r="J35" s="242">
        <v>0</v>
      </c>
      <c r="K35" s="243">
        <v>0</v>
      </c>
      <c r="L35" s="248">
        <f t="shared" si="6"/>
        <v>0</v>
      </c>
      <c r="M35" s="250" t="str">
        <f t="shared" si="7"/>
        <v>n/a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0</v>
      </c>
      <c r="C36" s="243">
        <v>0</v>
      </c>
      <c r="D36" s="249">
        <f>C36-B36</f>
        <v>0</v>
      </c>
      <c r="E36" s="250" t="str">
        <f>IF(ISERROR(D36/B36),"n/a",(D36/B36))</f>
        <v>n/a</v>
      </c>
      <c r="F36" s="242">
        <v>0</v>
      </c>
      <c r="G36" s="243">
        <v>0</v>
      </c>
      <c r="H36" s="248">
        <f>G36-F36</f>
        <v>0</v>
      </c>
      <c r="I36" s="250" t="str">
        <f>IF(ISERROR(H36/F36),"n/a",(H36/F36))</f>
        <v>n/a</v>
      </c>
      <c r="J36" s="242">
        <v>0</v>
      </c>
      <c r="K36" s="243">
        <v>0</v>
      </c>
      <c r="L36" s="248">
        <f t="shared" si="6"/>
        <v>0</v>
      </c>
      <c r="M36" s="250" t="str">
        <f t="shared" si="7"/>
        <v>n/a</v>
      </c>
      <c r="N36" s="242">
        <v>0</v>
      </c>
      <c r="O36" s="243">
        <v>0</v>
      </c>
      <c r="P36" s="251">
        <f>O36-N36</f>
        <v>0</v>
      </c>
      <c r="Q36" s="315" t="str">
        <f>IF(ISERROR(P36/N36),"n/a",(P36/N36))</f>
        <v>n/a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62</v>
      </c>
      <c r="C37" s="243">
        <v>40</v>
      </c>
      <c r="D37" s="249">
        <f t="shared" si="2"/>
        <v>-22</v>
      </c>
      <c r="E37" s="250">
        <f t="shared" si="3"/>
        <v>-0.35483870967741937</v>
      </c>
      <c r="F37" s="242">
        <v>0</v>
      </c>
      <c r="G37" s="243">
        <v>12</v>
      </c>
      <c r="H37" s="248">
        <f t="shared" si="4"/>
        <v>12</v>
      </c>
      <c r="I37" s="250" t="str">
        <f t="shared" si="5"/>
        <v>n/a</v>
      </c>
      <c r="J37" s="242">
        <v>0</v>
      </c>
      <c r="K37" s="243">
        <v>0</v>
      </c>
      <c r="L37" s="248">
        <f t="shared" si="6"/>
        <v>0</v>
      </c>
      <c r="M37" s="250" t="str">
        <f t="shared" si="7"/>
        <v>n/a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125</v>
      </c>
      <c r="C38" s="243">
        <v>105</v>
      </c>
      <c r="D38" s="249">
        <f t="shared" si="2"/>
        <v>-20</v>
      </c>
      <c r="E38" s="250">
        <f t="shared" si="3"/>
        <v>-0.16</v>
      </c>
      <c r="F38" s="242">
        <v>0</v>
      </c>
      <c r="G38" s="243">
        <v>42</v>
      </c>
      <c r="H38" s="248">
        <f t="shared" si="4"/>
        <v>42</v>
      </c>
      <c r="I38" s="250" t="str">
        <f t="shared" si="5"/>
        <v>n/a</v>
      </c>
      <c r="J38" s="242">
        <v>0</v>
      </c>
      <c r="K38" s="243">
        <v>0</v>
      </c>
      <c r="L38" s="248">
        <f t="shared" si="6"/>
        <v>0</v>
      </c>
      <c r="M38" s="250" t="str">
        <f t="shared" si="7"/>
        <v>n/a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0</v>
      </c>
      <c r="G39" s="243">
        <v>0</v>
      </c>
      <c r="H39" s="248">
        <f>G39-F39</f>
        <v>0</v>
      </c>
      <c r="I39" s="250" t="str">
        <f>IF(ISERROR(H39/F39),"n/a",(H39/F39))</f>
        <v>n/a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51</v>
      </c>
      <c r="C40" s="243">
        <v>58</v>
      </c>
      <c r="D40" s="249">
        <f t="shared" si="2"/>
        <v>7</v>
      </c>
      <c r="E40" s="250">
        <f t="shared" si="3"/>
        <v>0.13725490196078433</v>
      </c>
      <c r="F40" s="242">
        <v>0</v>
      </c>
      <c r="G40" s="243">
        <v>24</v>
      </c>
      <c r="H40" s="248">
        <f t="shared" si="4"/>
        <v>24</v>
      </c>
      <c r="I40" s="250" t="str">
        <f t="shared" si="5"/>
        <v>n/a</v>
      </c>
      <c r="J40" s="242">
        <v>0</v>
      </c>
      <c r="K40" s="243">
        <v>0</v>
      </c>
      <c r="L40" s="248">
        <f t="shared" si="6"/>
        <v>0</v>
      </c>
      <c r="M40" s="250" t="str">
        <f t="shared" si="7"/>
        <v>n/a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0</v>
      </c>
      <c r="G41" s="243">
        <v>4</v>
      </c>
      <c r="H41" s="248">
        <f t="shared" si="4"/>
        <v>4</v>
      </c>
      <c r="I41" s="250" t="str">
        <f t="shared" si="5"/>
        <v>n/a</v>
      </c>
      <c r="J41" s="242">
        <v>0</v>
      </c>
      <c r="K41" s="243">
        <v>0</v>
      </c>
      <c r="L41" s="248">
        <f t="shared" si="6"/>
        <v>0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0</v>
      </c>
      <c r="G42" s="243">
        <v>5</v>
      </c>
      <c r="H42" s="248">
        <f t="shared" si="4"/>
        <v>5</v>
      </c>
      <c r="I42" s="250" t="str">
        <f t="shared" si="5"/>
        <v>n/a</v>
      </c>
      <c r="J42" s="242">
        <v>0</v>
      </c>
      <c r="K42" s="243">
        <v>0</v>
      </c>
      <c r="L42" s="248">
        <f t="shared" si="6"/>
        <v>0</v>
      </c>
      <c r="M42" s="250" t="str">
        <f t="shared" si="7"/>
        <v>n/a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53</v>
      </c>
      <c r="C43" s="243">
        <v>67</v>
      </c>
      <c r="D43" s="249">
        <f>C43-B43</f>
        <v>14</v>
      </c>
      <c r="E43" s="250">
        <f>IF(ISERROR(D43/B43),"n/a",(D43/B43))</f>
        <v>0.26415094339622641</v>
      </c>
      <c r="F43" s="242">
        <v>0</v>
      </c>
      <c r="G43" s="243">
        <v>13</v>
      </c>
      <c r="H43" s="248">
        <f>G43-F43</f>
        <v>13</v>
      </c>
      <c r="I43" s="250" t="str">
        <f>IF(ISERROR(H43/F43),"n/a",(H43/F43))</f>
        <v>n/a</v>
      </c>
      <c r="J43" s="242">
        <v>0</v>
      </c>
      <c r="K43" s="243">
        <v>0</v>
      </c>
      <c r="L43" s="248">
        <f>K43-J43</f>
        <v>0</v>
      </c>
      <c r="M43" s="250" t="str">
        <f>IF(ISERROR(L43/J43),"n/a",(L43/J43))</f>
        <v>n/a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91</v>
      </c>
      <c r="C44" s="243">
        <v>102</v>
      </c>
      <c r="D44" s="249">
        <f>C44-B44</f>
        <v>11</v>
      </c>
      <c r="E44" s="250">
        <f>IF(ISERROR(D44/B44),"n/a",(D44/B44))</f>
        <v>0.12087912087912088</v>
      </c>
      <c r="F44" s="242">
        <v>0</v>
      </c>
      <c r="G44" s="243">
        <v>35</v>
      </c>
      <c r="H44" s="248">
        <f>G44-F44</f>
        <v>35</v>
      </c>
      <c r="I44" s="250" t="str">
        <f>IF(ISERROR(H44/F44),"n/a",(H44/F44))</f>
        <v>n/a</v>
      </c>
      <c r="J44" s="242">
        <v>0</v>
      </c>
      <c r="K44" s="243">
        <v>0</v>
      </c>
      <c r="L44" s="248">
        <f>K44-J44</f>
        <v>0</v>
      </c>
      <c r="M44" s="250" t="str">
        <f>IF(ISERROR(L44/J44),"n/a",(L44/J44))</f>
        <v>n/a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24</v>
      </c>
      <c r="C45" s="243">
        <v>17</v>
      </c>
      <c r="D45" s="249">
        <f t="shared" ref="D45:D58" si="20">C45-B45</f>
        <v>-7</v>
      </c>
      <c r="E45" s="250">
        <f t="shared" ref="E45:E58" si="21">IF(ISERROR(D45/B45),"n/a",(D45/B45))</f>
        <v>-0.29166666666666669</v>
      </c>
      <c r="F45" s="242">
        <v>0</v>
      </c>
      <c r="G45" s="243">
        <v>8</v>
      </c>
      <c r="H45" s="248">
        <f t="shared" ref="H45:H58" si="22">G45-F45</f>
        <v>8</v>
      </c>
      <c r="I45" s="250" t="str">
        <f t="shared" ref="I45:I58" si="23">IF(ISERROR(H45/F45),"n/a",(H45/F45))</f>
        <v>n/a</v>
      </c>
      <c r="J45" s="242">
        <v>0</v>
      </c>
      <c r="K45" s="243">
        <v>0</v>
      </c>
      <c r="L45" s="248">
        <f t="shared" ref="L45:L58" si="24">K45-J45</f>
        <v>0</v>
      </c>
      <c r="M45" s="250" t="str">
        <f t="shared" ref="M45:M58" si="25">IF(ISERROR(L45/J45),"n/a",(L45/J45))</f>
        <v>n/a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47</v>
      </c>
      <c r="C46" s="243">
        <v>38</v>
      </c>
      <c r="D46" s="249">
        <f t="shared" si="20"/>
        <v>-9</v>
      </c>
      <c r="E46" s="250">
        <f t="shared" si="21"/>
        <v>-0.19148936170212766</v>
      </c>
      <c r="F46" s="242">
        <v>0</v>
      </c>
      <c r="G46" s="243">
        <v>17</v>
      </c>
      <c r="H46" s="248">
        <f t="shared" si="22"/>
        <v>17</v>
      </c>
      <c r="I46" s="250" t="str">
        <f t="shared" si="23"/>
        <v>n/a</v>
      </c>
      <c r="J46" s="242">
        <v>0</v>
      </c>
      <c r="K46" s="243">
        <v>0</v>
      </c>
      <c r="L46" s="248">
        <f t="shared" si="24"/>
        <v>0</v>
      </c>
      <c r="M46" s="250" t="str">
        <f t="shared" si="25"/>
        <v>n/a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361</v>
      </c>
      <c r="C47" s="243">
        <v>294</v>
      </c>
      <c r="D47" s="249">
        <f t="shared" si="20"/>
        <v>-67</v>
      </c>
      <c r="E47" s="250">
        <f t="shared" si="21"/>
        <v>-0.18559556786703602</v>
      </c>
      <c r="F47" s="242">
        <v>0</v>
      </c>
      <c r="G47" s="243">
        <v>109</v>
      </c>
      <c r="H47" s="248">
        <f t="shared" si="22"/>
        <v>109</v>
      </c>
      <c r="I47" s="250" t="str">
        <f t="shared" si="23"/>
        <v>n/a</v>
      </c>
      <c r="J47" s="242">
        <v>0</v>
      </c>
      <c r="K47" s="243">
        <v>0</v>
      </c>
      <c r="L47" s="248">
        <f t="shared" si="24"/>
        <v>0</v>
      </c>
      <c r="M47" s="250" t="str">
        <f t="shared" si="25"/>
        <v>n/a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58</v>
      </c>
      <c r="C48" s="243">
        <v>71</v>
      </c>
      <c r="D48" s="249">
        <f t="shared" si="20"/>
        <v>13</v>
      </c>
      <c r="E48" s="250">
        <f t="shared" si="21"/>
        <v>0.22413793103448276</v>
      </c>
      <c r="F48" s="242">
        <v>0</v>
      </c>
      <c r="G48" s="243">
        <v>19</v>
      </c>
      <c r="H48" s="248">
        <f t="shared" si="22"/>
        <v>19</v>
      </c>
      <c r="I48" s="250" t="str">
        <f t="shared" si="23"/>
        <v>n/a</v>
      </c>
      <c r="J48" s="242">
        <v>0</v>
      </c>
      <c r="K48" s="243">
        <v>0</v>
      </c>
      <c r="L48" s="248">
        <f t="shared" si="24"/>
        <v>0</v>
      </c>
      <c r="M48" s="250" t="str">
        <f t="shared" si="25"/>
        <v>n/a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0</v>
      </c>
      <c r="C49" s="243">
        <v>0</v>
      </c>
      <c r="D49" s="249">
        <f t="shared" ref="D49" si="27">C49-B49</f>
        <v>0</v>
      </c>
      <c r="E49" s="250" t="str">
        <f t="shared" ref="E49" si="28">IF(ISERROR(D49/B49),"n/a",(D49/B49))</f>
        <v>n/a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1500</v>
      </c>
      <c r="C50" s="243">
        <v>1423</v>
      </c>
      <c r="D50" s="249">
        <f t="shared" si="20"/>
        <v>-77</v>
      </c>
      <c r="E50" s="250">
        <f t="shared" si="21"/>
        <v>-5.1333333333333335E-2</v>
      </c>
      <c r="F50" s="242">
        <v>0</v>
      </c>
      <c r="G50" s="243">
        <v>244</v>
      </c>
      <c r="H50" s="248">
        <f t="shared" si="22"/>
        <v>244</v>
      </c>
      <c r="I50" s="250" t="str">
        <f t="shared" si="23"/>
        <v>n/a</v>
      </c>
      <c r="J50" s="242">
        <v>0</v>
      </c>
      <c r="K50" s="243">
        <v>0</v>
      </c>
      <c r="L50" s="248">
        <f t="shared" si="24"/>
        <v>0</v>
      </c>
      <c r="M50" s="250" t="str">
        <f t="shared" si="25"/>
        <v>n/a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0</v>
      </c>
      <c r="G52" s="243">
        <v>3</v>
      </c>
      <c r="H52" s="248">
        <f t="shared" si="22"/>
        <v>3</v>
      </c>
      <c r="I52" s="250" t="str">
        <f t="shared" si="23"/>
        <v>n/a</v>
      </c>
      <c r="J52" s="242">
        <v>0</v>
      </c>
      <c r="K52" s="243">
        <v>0</v>
      </c>
      <c r="L52" s="248">
        <f t="shared" si="24"/>
        <v>0</v>
      </c>
      <c r="M52" s="250" t="str">
        <f t="shared" si="25"/>
        <v>n/a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622</v>
      </c>
      <c r="C53" s="243">
        <v>519</v>
      </c>
      <c r="D53" s="249">
        <f t="shared" si="20"/>
        <v>-103</v>
      </c>
      <c r="E53" s="250">
        <f t="shared" si="21"/>
        <v>-0.16559485530546625</v>
      </c>
      <c r="F53" s="242">
        <v>0</v>
      </c>
      <c r="G53" s="243">
        <v>225</v>
      </c>
      <c r="H53" s="248">
        <f t="shared" si="22"/>
        <v>225</v>
      </c>
      <c r="I53" s="250" t="str">
        <f t="shared" si="23"/>
        <v>n/a</v>
      </c>
      <c r="J53" s="242">
        <v>0</v>
      </c>
      <c r="K53" s="243">
        <v>0</v>
      </c>
      <c r="L53" s="248">
        <f t="shared" si="24"/>
        <v>0</v>
      </c>
      <c r="M53" s="250" t="str">
        <f t="shared" si="25"/>
        <v>n/a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56</v>
      </c>
      <c r="C54" s="243">
        <v>43</v>
      </c>
      <c r="D54" s="249">
        <f t="shared" si="20"/>
        <v>-13</v>
      </c>
      <c r="E54" s="250">
        <f>IF(ISERROR(D54/B54),"n/a",(D54/B54))</f>
        <v>-0.23214285714285715</v>
      </c>
      <c r="F54" s="242">
        <v>0</v>
      </c>
      <c r="G54" s="243">
        <v>22</v>
      </c>
      <c r="H54" s="248">
        <f t="shared" si="22"/>
        <v>22</v>
      </c>
      <c r="I54" s="250" t="str">
        <f t="shared" si="23"/>
        <v>n/a</v>
      </c>
      <c r="J54" s="242">
        <v>0</v>
      </c>
      <c r="K54" s="243">
        <v>0</v>
      </c>
      <c r="L54" s="248">
        <f t="shared" si="24"/>
        <v>0</v>
      </c>
      <c r="M54" s="250" t="str">
        <f t="shared" si="25"/>
        <v>n/a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46</v>
      </c>
      <c r="C55" s="243">
        <v>43</v>
      </c>
      <c r="D55" s="249">
        <f t="shared" si="20"/>
        <v>-3</v>
      </c>
      <c r="E55" s="250">
        <f t="shared" ref="E55:E57" si="37">IF(ISERROR(D55/B55),"n/a",(D55/B55))</f>
        <v>-6.5217391304347824E-2</v>
      </c>
      <c r="F55" s="242">
        <v>0</v>
      </c>
      <c r="G55" s="243">
        <v>10</v>
      </c>
      <c r="H55" s="248">
        <f t="shared" si="22"/>
        <v>10</v>
      </c>
      <c r="I55" s="250" t="str">
        <f t="shared" si="23"/>
        <v>n/a</v>
      </c>
      <c r="J55" s="242">
        <v>0</v>
      </c>
      <c r="K55" s="243">
        <v>0</v>
      </c>
      <c r="L55" s="248">
        <f t="shared" si="24"/>
        <v>0</v>
      </c>
      <c r="M55" s="250" t="str">
        <f t="shared" si="25"/>
        <v>n/a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12</v>
      </c>
      <c r="C56" s="243">
        <v>15</v>
      </c>
      <c r="D56" s="249">
        <f t="shared" si="20"/>
        <v>3</v>
      </c>
      <c r="E56" s="250">
        <f t="shared" si="37"/>
        <v>0.25</v>
      </c>
      <c r="F56" s="242">
        <v>0</v>
      </c>
      <c r="G56" s="243">
        <v>5</v>
      </c>
      <c r="H56" s="248">
        <f t="shared" ref="H56" si="38">G56-F56</f>
        <v>5</v>
      </c>
      <c r="I56" s="250" t="str">
        <f t="shared" ref="I56" si="39">IF(ISERROR(H56/F56),"n/a",(H56/F56))</f>
        <v>n/a</v>
      </c>
      <c r="J56" s="242">
        <v>0</v>
      </c>
      <c r="K56" s="243">
        <v>0</v>
      </c>
      <c r="L56" s="248">
        <f t="shared" ref="L56" si="40">K56-J56</f>
        <v>0</v>
      </c>
      <c r="M56" s="250" t="str">
        <f t="shared" ref="M56" si="41">IF(ISERROR(L56/J56),"n/a",(L56/J56))</f>
        <v>n/a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307</v>
      </c>
      <c r="C57" s="243">
        <v>311</v>
      </c>
      <c r="D57" s="249">
        <f t="shared" si="20"/>
        <v>4</v>
      </c>
      <c r="E57" s="250">
        <f t="shared" si="37"/>
        <v>1.3029315960912053E-2</v>
      </c>
      <c r="F57" s="242">
        <v>0</v>
      </c>
      <c r="G57" s="243">
        <v>115</v>
      </c>
      <c r="H57" s="248">
        <f t="shared" ref="H57" si="44">G57-F57</f>
        <v>115</v>
      </c>
      <c r="I57" s="250" t="str">
        <f t="shared" ref="I57" si="45">IF(ISERROR(H57/F57),"n/a",(H57/F57))</f>
        <v>n/a</v>
      </c>
      <c r="J57" s="242">
        <v>0</v>
      </c>
      <c r="K57" s="243">
        <v>0</v>
      </c>
      <c r="L57" s="248">
        <f t="shared" ref="L57" si="46">K57-J57</f>
        <v>0</v>
      </c>
      <c r="M57" s="250" t="str">
        <f t="shared" ref="M57" si="47">IF(ISERROR(L57/J57),"n/a",(L57/J57))</f>
        <v>n/a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0</v>
      </c>
      <c r="C58" s="243">
        <v>1</v>
      </c>
      <c r="D58" s="244">
        <f t="shared" si="20"/>
        <v>1</v>
      </c>
      <c r="E58" s="245" t="str">
        <f t="shared" si="21"/>
        <v>n/a</v>
      </c>
      <c r="F58" s="242">
        <v>0</v>
      </c>
      <c r="G58" s="243">
        <v>0</v>
      </c>
      <c r="H58" s="243">
        <f t="shared" si="22"/>
        <v>0</v>
      </c>
      <c r="I58" s="245" t="str">
        <f t="shared" si="23"/>
        <v>n/a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5511</v>
      </c>
      <c r="C59" s="37">
        <f>SUM(C3:C58)</f>
        <v>5152</v>
      </c>
      <c r="D59" s="89">
        <f>C59-B59</f>
        <v>-359</v>
      </c>
      <c r="E59" s="82">
        <f>IF(ISERROR(D59/B59),"n/a",(D59/B59))</f>
        <v>-6.5142442387951374E-2</v>
      </c>
      <c r="F59" s="39">
        <f>SUM(F3:F58)</f>
        <v>0</v>
      </c>
      <c r="G59" s="37">
        <f>SUM(G3:G58)</f>
        <v>1611</v>
      </c>
      <c r="H59" s="47">
        <f>G59-F59</f>
        <v>1611</v>
      </c>
      <c r="I59" s="82" t="str">
        <f>IF(ISERROR(H59/F59),"n/a",(H59/F59))</f>
        <v>n/a</v>
      </c>
      <c r="J59" s="39">
        <f>SUM(J3:J58)</f>
        <v>0</v>
      </c>
      <c r="K59" s="253">
        <f>SUM(K3:K58)</f>
        <v>0</v>
      </c>
      <c r="L59" s="47">
        <f>K59-J59</f>
        <v>0</v>
      </c>
      <c r="M59" s="48" t="str">
        <f>IF(ISERROR(L59/J59),"n/a",(L59/J59))</f>
        <v>n/a</v>
      </c>
      <c r="N59" s="39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2200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hidden="1" customWidth="1"/>
    <col min="11" max="11" width="7.42578125" style="2" hidden="1" customWidth="1"/>
    <col min="12" max="12" width="7.5703125" style="1" hidden="1" customWidth="1"/>
    <col min="13" max="13" width="7.28515625" style="4" hidden="1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44986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96</v>
      </c>
      <c r="C3" s="119">
        <f>'CHASS- 1st Yr'!C3+'CHASS - TR'!C3</f>
        <v>81</v>
      </c>
      <c r="D3" s="119">
        <f>C3-B3</f>
        <v>-15</v>
      </c>
      <c r="E3" s="137">
        <f>IF(ISERROR(D3/B3),"n/a",(D3/B3))</f>
        <v>-0.15625</v>
      </c>
      <c r="F3" s="121">
        <f>'CHASS- 1st Yr'!F3+'CHASS - TR'!F3</f>
        <v>35</v>
      </c>
      <c r="G3" s="392">
        <f>'CHASS- 1st Yr'!G3+'CHASS - TR'!G3</f>
        <v>50</v>
      </c>
      <c r="H3" s="122">
        <f>G3-F3</f>
        <v>15</v>
      </c>
      <c r="I3" s="285">
        <f>IF(ISERROR(H3/F3),"n/a",(H3/F3))</f>
        <v>0.42857142857142855</v>
      </c>
      <c r="J3" s="121">
        <f>'CHASS- 1st Yr'!J3+'CHASS - TR'!J3</f>
        <v>0</v>
      </c>
      <c r="K3" s="119">
        <f>'CHASS- 1st Yr'!K3+'CHASS - TR'!K3</f>
        <v>0</v>
      </c>
      <c r="L3" s="119">
        <f>K3-J3</f>
        <v>0</v>
      </c>
      <c r="M3" s="138" t="str">
        <f>IF(ISERROR(L3/J3),"n/a",(L3/J3))</f>
        <v>n/a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21" t="str">
        <f t="shared" ref="Q3:Q10" si="1">IF(ISERROR(P3/N3),"n/a",(P3/N3))</f>
        <v>n/a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385</v>
      </c>
      <c r="C4" s="12">
        <f>'CHASS- 1st Yr'!C4+'CHASS - TR'!C4</f>
        <v>422</v>
      </c>
      <c r="D4" s="12">
        <f t="shared" ref="D4:D54" si="2">C4-B4</f>
        <v>37</v>
      </c>
      <c r="E4" s="132">
        <f t="shared" ref="E4:E58" si="3">IF(ISERROR(D4/B4),"n/a",(D4/B4))</f>
        <v>9.6103896103896108E-2</v>
      </c>
      <c r="F4" s="91">
        <f>'CHASS- 1st Yr'!F4+'CHASS - TR'!F4</f>
        <v>158</v>
      </c>
      <c r="G4" s="17">
        <f>'CHASS- 1st Yr'!G4+'CHASS - TR'!G4</f>
        <v>252</v>
      </c>
      <c r="H4" s="123">
        <f t="shared" ref="H4:H58" si="4">G4-F4</f>
        <v>94</v>
      </c>
      <c r="I4" s="286">
        <f t="shared" ref="I4:I58" si="5">IF(ISERROR(H4/F4),"n/a",(H4/F4))</f>
        <v>0.59493670886075944</v>
      </c>
      <c r="J4" s="91">
        <f>'CHASS- 1st Yr'!J4+'CHASS - TR'!J4</f>
        <v>0</v>
      </c>
      <c r="K4" s="12">
        <f>'CHASS- 1st Yr'!K4+'CHASS - TR'!K4</f>
        <v>0</v>
      </c>
      <c r="L4" s="12">
        <f t="shared" ref="L4:L58" si="6">K4-J4</f>
        <v>0</v>
      </c>
      <c r="M4" s="133" t="str">
        <f t="shared" ref="M4:M58" si="7">IF(ISERROR(L4/J4),"n/a",(L4/J4))</f>
        <v>n/a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21" t="str">
        <f t="shared" si="1"/>
        <v>n/a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760</v>
      </c>
      <c r="C5" s="12">
        <f>'CHASS- 1st Yr'!C5+'CHASS - TR'!C5</f>
        <v>966</v>
      </c>
      <c r="D5" s="12">
        <f t="shared" si="2"/>
        <v>206</v>
      </c>
      <c r="E5" s="132">
        <f t="shared" si="3"/>
        <v>0.27105263157894738</v>
      </c>
      <c r="F5" s="91">
        <f>'CHASS- 1st Yr'!F5+'CHASS - TR'!F5</f>
        <v>323</v>
      </c>
      <c r="G5" s="17">
        <f>'CHASS- 1st Yr'!G5+'CHASS - TR'!G5</f>
        <v>517</v>
      </c>
      <c r="H5" s="123">
        <f t="shared" si="4"/>
        <v>194</v>
      </c>
      <c r="I5" s="286">
        <f t="shared" si="5"/>
        <v>0.60061919504643968</v>
      </c>
      <c r="J5" s="91">
        <f>'CHASS- 1st Yr'!J5+'CHASS - TR'!J5</f>
        <v>0</v>
      </c>
      <c r="K5" s="12">
        <f>'CHASS- 1st Yr'!K5+'CHASS - TR'!K5</f>
        <v>0</v>
      </c>
      <c r="L5" s="12">
        <f t="shared" si="6"/>
        <v>0</v>
      </c>
      <c r="M5" s="133" t="str">
        <f t="shared" si="7"/>
        <v>n/a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21" t="str">
        <f t="shared" si="1"/>
        <v>n/a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149</v>
      </c>
      <c r="C6" s="12">
        <f>'CHASS- 1st Yr'!C6+'CHASS - TR'!C6</f>
        <v>191</v>
      </c>
      <c r="D6" s="12">
        <f t="shared" si="2"/>
        <v>42</v>
      </c>
      <c r="E6" s="132">
        <f t="shared" si="3"/>
        <v>0.28187919463087246</v>
      </c>
      <c r="F6" s="91">
        <f>'CHASS- 1st Yr'!F6+'CHASS - TR'!F6</f>
        <v>60</v>
      </c>
      <c r="G6" s="17">
        <f>'CHASS- 1st Yr'!G6+'CHASS - TR'!G6</f>
        <v>110</v>
      </c>
      <c r="H6" s="123">
        <f t="shared" si="4"/>
        <v>50</v>
      </c>
      <c r="I6" s="286">
        <f t="shared" si="5"/>
        <v>0.83333333333333337</v>
      </c>
      <c r="J6" s="91">
        <f>'CHASS- 1st Yr'!J6+'CHASS - TR'!J6</f>
        <v>0</v>
      </c>
      <c r="K6" s="12">
        <f>'CHASS- 1st Yr'!K6+'CHASS - TR'!K6</f>
        <v>0</v>
      </c>
      <c r="L6" s="12">
        <f t="shared" si="6"/>
        <v>0</v>
      </c>
      <c r="M6" s="133" t="str">
        <f t="shared" si="7"/>
        <v>n/a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21" t="str">
        <f t="shared" si="1"/>
        <v>n/a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36</v>
      </c>
      <c r="C7" s="12">
        <f>'CHASS- 1st Yr'!C7+'CHASS - TR'!C7</f>
        <v>40</v>
      </c>
      <c r="D7" s="12">
        <f t="shared" si="2"/>
        <v>4</v>
      </c>
      <c r="E7" s="132">
        <f t="shared" si="3"/>
        <v>0.1111111111111111</v>
      </c>
      <c r="F7" s="91">
        <f>'CHASS- 1st Yr'!F7+'CHASS - TR'!F7</f>
        <v>15</v>
      </c>
      <c r="G7" s="17">
        <f>'CHASS- 1st Yr'!G7+'CHASS - TR'!G7</f>
        <v>19</v>
      </c>
      <c r="H7" s="123">
        <f t="shared" si="4"/>
        <v>4</v>
      </c>
      <c r="I7" s="286">
        <f t="shared" si="5"/>
        <v>0.26666666666666666</v>
      </c>
      <c r="J7" s="91">
        <f>'CHASS- 1st Yr'!J7+'CHASS - TR'!J7</f>
        <v>0</v>
      </c>
      <c r="K7" s="12">
        <f>'CHASS- 1st Yr'!K7+'CHASS - TR'!K7</f>
        <v>0</v>
      </c>
      <c r="L7" s="12">
        <f t="shared" si="6"/>
        <v>0</v>
      </c>
      <c r="M7" s="133" t="str">
        <f t="shared" si="7"/>
        <v>n/a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4</v>
      </c>
      <c r="G8" s="17">
        <f>'CHASS- 1st Yr'!G8+'CHASS - TR'!G8</f>
        <v>5</v>
      </c>
      <c r="H8" s="123">
        <f t="shared" si="4"/>
        <v>1</v>
      </c>
      <c r="I8" s="286">
        <f t="shared" si="5"/>
        <v>0.25</v>
      </c>
      <c r="J8" s="91">
        <f>'CHASS- 1st Yr'!J8+'CHASS - TR'!J8</f>
        <v>0</v>
      </c>
      <c r="K8" s="12">
        <f>'CHASS- 1st Yr'!K8+'CHASS - TR'!K8</f>
        <v>0</v>
      </c>
      <c r="L8" s="12">
        <f t="shared" si="6"/>
        <v>0</v>
      </c>
      <c r="M8" s="133" t="str">
        <f t="shared" si="7"/>
        <v>n/a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66</v>
      </c>
      <c r="C9" s="12">
        <f>'CHASS- 1st Yr'!C9+'CHASS - TR'!C9</f>
        <v>57</v>
      </c>
      <c r="D9" s="12">
        <f t="shared" si="2"/>
        <v>-9</v>
      </c>
      <c r="E9" s="132">
        <f t="shared" si="3"/>
        <v>-0.13636363636363635</v>
      </c>
      <c r="F9" s="91">
        <f>'CHASS- 1st Yr'!F9+'CHASS - TR'!F9</f>
        <v>42</v>
      </c>
      <c r="G9" s="17">
        <f>'CHASS- 1st Yr'!G9+'CHASS - TR'!G9</f>
        <v>50</v>
      </c>
      <c r="H9" s="123">
        <f t="shared" si="4"/>
        <v>8</v>
      </c>
      <c r="I9" s="286">
        <f t="shared" si="5"/>
        <v>0.19047619047619047</v>
      </c>
      <c r="J9" s="91">
        <f>'CHASS- 1st Yr'!J9+'CHASS - TR'!J9</f>
        <v>0</v>
      </c>
      <c r="K9" s="12">
        <f>'CHASS- 1st Yr'!K9+'CHASS - TR'!K9</f>
        <v>0</v>
      </c>
      <c r="L9" s="12">
        <f t="shared" si="6"/>
        <v>0</v>
      </c>
      <c r="M9" s="133" t="str">
        <f t="shared" si="7"/>
        <v>n/a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103</v>
      </c>
      <c r="C10" s="12">
        <f>'CHASS- 1st Yr'!C10+'CHASS - TR'!C10</f>
        <v>101</v>
      </c>
      <c r="D10" s="12">
        <f t="shared" si="2"/>
        <v>-2</v>
      </c>
      <c r="E10" s="132">
        <f t="shared" si="3"/>
        <v>-1.9417475728155338E-2</v>
      </c>
      <c r="F10" s="91">
        <f>'CHASS- 1st Yr'!F10+'CHASS - TR'!F10</f>
        <v>38</v>
      </c>
      <c r="G10" s="17">
        <f>'CHASS- 1st Yr'!G10+'CHASS - TR'!G10</f>
        <v>61</v>
      </c>
      <c r="H10" s="123">
        <f t="shared" si="4"/>
        <v>23</v>
      </c>
      <c r="I10" s="286">
        <f t="shared" si="5"/>
        <v>0.60526315789473684</v>
      </c>
      <c r="J10" s="91">
        <f>'CHASS- 1st Yr'!J10+'CHASS - TR'!J10</f>
        <v>0</v>
      </c>
      <c r="K10" s="12">
        <f>'CHASS- 1st Yr'!K10+'CHASS - TR'!K10</f>
        <v>0</v>
      </c>
      <c r="L10" s="12">
        <f t="shared" si="6"/>
        <v>0</v>
      </c>
      <c r="M10" s="133" t="str">
        <f t="shared" si="7"/>
        <v>n/a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4312</v>
      </c>
      <c r="C11" s="12">
        <f>'CHASS- 1st Yr'!C11+'CHASS - TR'!C11</f>
        <v>4031</v>
      </c>
      <c r="D11" s="12">
        <f t="shared" si="2"/>
        <v>-281</v>
      </c>
      <c r="E11" s="132">
        <f t="shared" si="3"/>
        <v>-6.5166975881261593E-2</v>
      </c>
      <c r="F11" s="91">
        <f>'CHASS- 1st Yr'!F11+'CHASS - TR'!F11</f>
        <v>2073</v>
      </c>
      <c r="G11" s="17">
        <f>'CHASS- 1st Yr'!G11+'CHASS - TR'!G11</f>
        <v>3056</v>
      </c>
      <c r="H11" s="123">
        <f t="shared" si="4"/>
        <v>983</v>
      </c>
      <c r="I11" s="286">
        <f t="shared" si="5"/>
        <v>0.47419199228171732</v>
      </c>
      <c r="J11" s="91">
        <f>'CHASS- 1st Yr'!J11+'CHASS - TR'!J11</f>
        <v>0</v>
      </c>
      <c r="K11" s="12">
        <f>'CHASS- 1st Yr'!K11+'CHASS - TR'!K11</f>
        <v>0</v>
      </c>
      <c r="L11" s="12">
        <f t="shared" si="6"/>
        <v>0</v>
      </c>
      <c r="M11" s="133" t="str">
        <f t="shared" si="7"/>
        <v>n/a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21" t="str">
        <f t="shared" ref="Q11:Q54" si="11">IF(ISERROR(P11/N11),"n/a",(P11/N11))</f>
        <v>n/a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0</v>
      </c>
      <c r="P12" s="16">
        <f t="shared" ref="P12" si="18">SUM(O12-N12)</f>
        <v>0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128</v>
      </c>
      <c r="C13" s="12">
        <f>'CHASS- 1st Yr'!C12+'CHASS - TR'!C13</f>
        <v>107</v>
      </c>
      <c r="D13" s="12">
        <f t="shared" si="2"/>
        <v>-21</v>
      </c>
      <c r="E13" s="132">
        <f t="shared" si="3"/>
        <v>-0.1640625</v>
      </c>
      <c r="F13" s="91">
        <f>'CHASS- 1st Yr'!F12+'CHASS - TR'!F13</f>
        <v>66</v>
      </c>
      <c r="G13" s="17">
        <f>'CHASS- 1st Yr'!G12+'CHASS - TR'!G13</f>
        <v>67</v>
      </c>
      <c r="H13" s="123">
        <f t="shared" si="4"/>
        <v>1</v>
      </c>
      <c r="I13" s="286">
        <f t="shared" si="5"/>
        <v>1.5151515151515152E-2</v>
      </c>
      <c r="J13" s="91">
        <f>'CHASS- 1st Yr'!J12+'CHASS - TR'!J13</f>
        <v>0</v>
      </c>
      <c r="K13" s="12">
        <f>'CHASS- 1st Yr'!K12+'CHASS - TR'!K13</f>
        <v>0</v>
      </c>
      <c r="L13" s="12">
        <f t="shared" si="6"/>
        <v>0</v>
      </c>
      <c r="M13" s="133" t="str">
        <f t="shared" si="7"/>
        <v>n/a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444</v>
      </c>
      <c r="C14" s="12">
        <f>'CHASS- 1st Yr'!C13+'CHASS - TR'!C14</f>
        <v>436</v>
      </c>
      <c r="D14" s="12">
        <f t="shared" si="2"/>
        <v>-8</v>
      </c>
      <c r="E14" s="132">
        <f t="shared" si="3"/>
        <v>-1.8018018018018018E-2</v>
      </c>
      <c r="F14" s="91">
        <f>'CHASS- 1st Yr'!F13+'CHASS - TR'!F14</f>
        <v>220</v>
      </c>
      <c r="G14" s="17">
        <f>'CHASS- 1st Yr'!G13+'CHASS - TR'!G14</f>
        <v>312</v>
      </c>
      <c r="H14" s="123">
        <f t="shared" si="4"/>
        <v>92</v>
      </c>
      <c r="I14" s="286">
        <f t="shared" si="5"/>
        <v>0.41818181818181815</v>
      </c>
      <c r="J14" s="91">
        <f>'CHASS- 1st Yr'!J13+'CHASS - TR'!J14</f>
        <v>0</v>
      </c>
      <c r="K14" s="12">
        <f>'CHASS- 1st Yr'!K13+'CHASS - TR'!K14</f>
        <v>0</v>
      </c>
      <c r="L14" s="12">
        <f t="shared" si="6"/>
        <v>0</v>
      </c>
      <c r="M14" s="133" t="str">
        <f t="shared" si="7"/>
        <v>n/a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21" t="str">
        <f t="shared" si="11"/>
        <v>n/a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133</v>
      </c>
      <c r="C15" s="12">
        <f>'CHASS- 1st Yr'!C14+'CHASS - TR'!C15</f>
        <v>117</v>
      </c>
      <c r="D15" s="12">
        <f t="shared" si="2"/>
        <v>-16</v>
      </c>
      <c r="E15" s="132">
        <f t="shared" si="3"/>
        <v>-0.12030075187969924</v>
      </c>
      <c r="F15" s="91">
        <f>'CHASS- 1st Yr'!F14+'CHASS - TR'!F15</f>
        <v>58</v>
      </c>
      <c r="G15" s="17">
        <f>'CHASS- 1st Yr'!G14+'CHASS - TR'!G15</f>
        <v>63</v>
      </c>
      <c r="H15" s="123">
        <f t="shared" si="4"/>
        <v>5</v>
      </c>
      <c r="I15" s="286">
        <f t="shared" si="5"/>
        <v>8.6206896551724144E-2</v>
      </c>
      <c r="J15" s="91">
        <f>'CHASS- 1st Yr'!J14+'CHASS - TR'!J15</f>
        <v>0</v>
      </c>
      <c r="K15" s="12">
        <f>'CHASS- 1st Yr'!K14+'CHASS - TR'!K15</f>
        <v>0</v>
      </c>
      <c r="L15" s="12">
        <f t="shared" si="6"/>
        <v>0</v>
      </c>
      <c r="M15" s="133" t="str">
        <f t="shared" si="7"/>
        <v>n/a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1337</v>
      </c>
      <c r="C16" s="12">
        <f>'CHASS- 1st Yr'!C15+'CHASS - TR'!C16</f>
        <v>1273</v>
      </c>
      <c r="D16" s="12">
        <f t="shared" si="2"/>
        <v>-64</v>
      </c>
      <c r="E16" s="132">
        <f t="shared" si="3"/>
        <v>-4.7868362004487658E-2</v>
      </c>
      <c r="F16" s="91">
        <f>'CHASS- 1st Yr'!F15+'CHASS - TR'!F16</f>
        <v>634</v>
      </c>
      <c r="G16" s="17">
        <f>'CHASS- 1st Yr'!G15+'CHASS - TR'!G16</f>
        <v>880</v>
      </c>
      <c r="H16" s="123">
        <f t="shared" si="4"/>
        <v>246</v>
      </c>
      <c r="I16" s="286">
        <f t="shared" si="5"/>
        <v>0.38801261829652994</v>
      </c>
      <c r="J16" s="91">
        <f>'CHASS- 1st Yr'!J15+'CHASS - TR'!J16</f>
        <v>0</v>
      </c>
      <c r="K16" s="12">
        <f>'CHASS- 1st Yr'!K15+'CHASS - TR'!K16</f>
        <v>0</v>
      </c>
      <c r="L16" s="12">
        <f t="shared" si="6"/>
        <v>0</v>
      </c>
      <c r="M16" s="133" t="str">
        <f t="shared" si="7"/>
        <v>n/a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21" t="str">
        <f t="shared" si="11"/>
        <v>n/a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308</v>
      </c>
      <c r="C17" s="12">
        <f>'CHASS- 1st Yr'!C16+'CHASS - TR'!C17</f>
        <v>387</v>
      </c>
      <c r="D17" s="12">
        <f t="shared" si="2"/>
        <v>79</v>
      </c>
      <c r="E17" s="132">
        <f t="shared" si="3"/>
        <v>0.2564935064935065</v>
      </c>
      <c r="F17" s="91">
        <f>'CHASS- 1st Yr'!F16+'CHASS - TR'!F17</f>
        <v>211</v>
      </c>
      <c r="G17" s="17">
        <f>'CHASS- 1st Yr'!G16+'CHASS - TR'!G17</f>
        <v>305</v>
      </c>
      <c r="H17" s="123">
        <f t="shared" si="4"/>
        <v>94</v>
      </c>
      <c r="I17" s="286">
        <f t="shared" si="5"/>
        <v>0.44549763033175355</v>
      </c>
      <c r="J17" s="91">
        <f>'CHASS- 1st Yr'!J16+'CHASS - TR'!J17</f>
        <v>0</v>
      </c>
      <c r="K17" s="12">
        <f>'CHASS- 1st Yr'!K16+'CHASS - TR'!K17</f>
        <v>0</v>
      </c>
      <c r="L17" s="12">
        <f t="shared" si="6"/>
        <v>0</v>
      </c>
      <c r="M17" s="133" t="str">
        <f t="shared" si="7"/>
        <v>n/a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21" t="str">
        <f t="shared" si="11"/>
        <v>n/a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769</v>
      </c>
      <c r="C18" s="12">
        <f>'CHASS- 1st Yr'!C17+'CHASS - TR'!C18</f>
        <v>822</v>
      </c>
      <c r="D18" s="12">
        <f t="shared" si="2"/>
        <v>53</v>
      </c>
      <c r="E18" s="132">
        <f t="shared" si="3"/>
        <v>6.8920676202860853E-2</v>
      </c>
      <c r="F18" s="91">
        <f>'CHASS- 1st Yr'!F17+'CHASS - TR'!F18</f>
        <v>330</v>
      </c>
      <c r="G18" s="17">
        <f>'CHASS- 1st Yr'!G17+'CHASS - TR'!G18</f>
        <v>545</v>
      </c>
      <c r="H18" s="123">
        <f t="shared" si="4"/>
        <v>215</v>
      </c>
      <c r="I18" s="286">
        <f t="shared" si="5"/>
        <v>0.65151515151515149</v>
      </c>
      <c r="J18" s="91">
        <f>'CHASS- 1st Yr'!J17+'CHASS - TR'!J18</f>
        <v>0</v>
      </c>
      <c r="K18" s="12">
        <f>'CHASS- 1st Yr'!K17+'CHASS - TR'!K18</f>
        <v>0</v>
      </c>
      <c r="L18" s="12">
        <f t="shared" si="6"/>
        <v>0</v>
      </c>
      <c r="M18" s="133" t="str">
        <f t="shared" si="7"/>
        <v>n/a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21" t="str">
        <f t="shared" si="11"/>
        <v>n/a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99</v>
      </c>
      <c r="D19" s="12">
        <f t="shared" si="2"/>
        <v>10</v>
      </c>
      <c r="E19" s="132">
        <f t="shared" si="3"/>
        <v>0.11235955056179775</v>
      </c>
      <c r="F19" s="91">
        <f>'CHASS- 1st Yr'!F18+'CHASS - TR'!F19</f>
        <v>44</v>
      </c>
      <c r="G19" s="17">
        <f>'CHASS- 1st Yr'!G18+'CHASS - TR'!G19</f>
        <v>57</v>
      </c>
      <c r="H19" s="123">
        <f t="shared" si="4"/>
        <v>13</v>
      </c>
      <c r="I19" s="286">
        <f t="shared" si="5"/>
        <v>0.29545454545454547</v>
      </c>
      <c r="J19" s="91">
        <f>'CHASS- 1st Yr'!J18+'CHASS - TR'!J19</f>
        <v>0</v>
      </c>
      <c r="K19" s="12">
        <f>'CHASS- 1st Yr'!K18+'CHASS - TR'!K19</f>
        <v>0</v>
      </c>
      <c r="L19" s="12">
        <f t="shared" si="6"/>
        <v>0</v>
      </c>
      <c r="M19" s="133" t="str">
        <f t="shared" si="7"/>
        <v>n/a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21" t="str">
        <f t="shared" si="11"/>
        <v>n/a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144</v>
      </c>
      <c r="C20" s="12">
        <f>'CHASS- 1st Yr'!C19+'CHASS - TR'!C20</f>
        <v>151</v>
      </c>
      <c r="D20" s="12">
        <f>C20-B20</f>
        <v>7</v>
      </c>
      <c r="E20" s="132">
        <f>IF(ISERROR(D20/B20),"n/a",(D20/B20))</f>
        <v>4.8611111111111112E-2</v>
      </c>
      <c r="F20" s="91">
        <f>'CHASS- 1st Yr'!F19+'CHASS - TR'!F20</f>
        <v>93</v>
      </c>
      <c r="G20" s="17">
        <f>'CHASS- 1st Yr'!G19+'CHASS - TR'!G20</f>
        <v>110</v>
      </c>
      <c r="H20" s="123">
        <f>G20-F20</f>
        <v>17</v>
      </c>
      <c r="I20" s="286">
        <f>IF(ISERROR(H20/F20),"n/a",(H20/F20))</f>
        <v>0.18279569892473119</v>
      </c>
      <c r="J20" s="91">
        <f>'CHASS- 1st Yr'!J19+'CHASS - TR'!J20</f>
        <v>0</v>
      </c>
      <c r="K20" s="12">
        <f>'CHASS- 1st Yr'!K19+'CHASS - TR'!K20</f>
        <v>0</v>
      </c>
      <c r="L20" s="12">
        <f>K20-J20</f>
        <v>0</v>
      </c>
      <c r="M20" s="133" t="str">
        <f>IF(ISERROR(L20/J20),"n/a",(L20/J20))</f>
        <v>n/a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226</v>
      </c>
      <c r="C21" s="12">
        <f>'CHASS- 1st Yr'!C20+'CHASS - TR'!C21</f>
        <v>250</v>
      </c>
      <c r="D21" s="12">
        <f t="shared" si="2"/>
        <v>24</v>
      </c>
      <c r="E21" s="132">
        <f t="shared" si="3"/>
        <v>0.10619469026548672</v>
      </c>
      <c r="F21" s="91">
        <f>'CHASS- 1st Yr'!F20+'CHASS - TR'!F21</f>
        <v>88</v>
      </c>
      <c r="G21" s="17">
        <f>'CHASS- 1st Yr'!G20+'CHASS - TR'!G21</f>
        <v>158</v>
      </c>
      <c r="H21" s="123">
        <f t="shared" si="4"/>
        <v>70</v>
      </c>
      <c r="I21" s="286">
        <f t="shared" si="5"/>
        <v>0.79545454545454541</v>
      </c>
      <c r="J21" s="91">
        <f>'CHASS- 1st Yr'!J20+'CHASS - TR'!J21</f>
        <v>0</v>
      </c>
      <c r="K21" s="12">
        <f>'CHASS- 1st Yr'!K20+'CHASS - TR'!K21</f>
        <v>0</v>
      </c>
      <c r="L21" s="12">
        <f t="shared" si="6"/>
        <v>0</v>
      </c>
      <c r="M21" s="133" t="str">
        <f t="shared" si="7"/>
        <v>n/a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570</v>
      </c>
      <c r="C23" s="12">
        <f>'CHASS- 1st Yr'!C22+'CHASS - TR'!C23</f>
        <v>607</v>
      </c>
      <c r="D23" s="12">
        <f t="shared" si="2"/>
        <v>37</v>
      </c>
      <c r="E23" s="132">
        <f t="shared" si="3"/>
        <v>6.491228070175438E-2</v>
      </c>
      <c r="F23" s="91">
        <f>'CHASS- 1st Yr'!F22+'CHASS - TR'!F23</f>
        <v>245</v>
      </c>
      <c r="G23" s="17">
        <f>'CHASS- 1st Yr'!G22+'CHASS - TR'!G23</f>
        <v>366</v>
      </c>
      <c r="H23" s="123">
        <f t="shared" si="4"/>
        <v>121</v>
      </c>
      <c r="I23" s="286">
        <f t="shared" si="5"/>
        <v>0.49387755102040815</v>
      </c>
      <c r="J23" s="91">
        <f>'CHASS- 1st Yr'!J22+'CHASS - TR'!J23</f>
        <v>0</v>
      </c>
      <c r="K23" s="12">
        <f>'CHASS- 1st Yr'!K22+'CHASS - TR'!K23</f>
        <v>0</v>
      </c>
      <c r="L23" s="12">
        <f t="shared" si="6"/>
        <v>0</v>
      </c>
      <c r="M23" s="133" t="str">
        <f t="shared" si="7"/>
        <v>n/a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21" t="str">
        <f t="shared" si="11"/>
        <v>n/a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26</v>
      </c>
      <c r="C24" s="12">
        <f>'CHASS- 1st Yr'!C23+'CHASS - TR'!C24</f>
        <v>22</v>
      </c>
      <c r="D24" s="12">
        <f t="shared" si="2"/>
        <v>-4</v>
      </c>
      <c r="E24" s="132">
        <f t="shared" si="3"/>
        <v>-0.15384615384615385</v>
      </c>
      <c r="F24" s="91">
        <f>'CHASS- 1st Yr'!F23+'CHASS - TR'!F24</f>
        <v>10</v>
      </c>
      <c r="G24" s="17">
        <f>'CHASS- 1st Yr'!G23+'CHASS - TR'!G24</f>
        <v>13</v>
      </c>
      <c r="H24" s="123">
        <f t="shared" si="4"/>
        <v>3</v>
      </c>
      <c r="I24" s="286">
        <f t="shared" si="5"/>
        <v>0.3</v>
      </c>
      <c r="J24" s="91">
        <f>'CHASS- 1st Yr'!J23+'CHASS - TR'!J24</f>
        <v>0</v>
      </c>
      <c r="K24" s="12">
        <f>'CHASS- 1st Yr'!K23+'CHASS - TR'!K24</f>
        <v>0</v>
      </c>
      <c r="L24" s="12">
        <f t="shared" si="6"/>
        <v>0</v>
      </c>
      <c r="M24" s="133" t="str">
        <f t="shared" si="7"/>
        <v>n/a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29</v>
      </c>
      <c r="D25" s="12">
        <f t="shared" ref="D25:D30" si="32">C25-B25</f>
        <v>2</v>
      </c>
      <c r="E25" s="132">
        <f t="shared" ref="E25:E30" si="33">IF(ISERROR(D25/B25),"n/a",(D25/B25))</f>
        <v>7.407407407407407E-2</v>
      </c>
      <c r="F25" s="91">
        <f>'CHASS- 1st Yr'!F24+'CHASS - TR'!F25</f>
        <v>8</v>
      </c>
      <c r="G25" s="17">
        <f>'CHASS- 1st Yr'!G24+'CHASS - TR'!G25</f>
        <v>19</v>
      </c>
      <c r="H25" s="123">
        <f t="shared" ref="H25:H30" si="34">G25-F25</f>
        <v>11</v>
      </c>
      <c r="I25" s="286">
        <f t="shared" ref="I25:I30" si="35">IF(ISERROR(H25/F25),"n/a",(H25/F25))</f>
        <v>1.375</v>
      </c>
      <c r="J25" s="91">
        <f>'CHASS- 1st Yr'!J24+'CHASS - TR'!J25</f>
        <v>0</v>
      </c>
      <c r="K25" s="12">
        <f>'CHASS- 1st Yr'!K24+'CHASS - TR'!K25</f>
        <v>0</v>
      </c>
      <c r="L25" s="12">
        <f t="shared" ref="L25:L30" si="36">K25-J25</f>
        <v>0</v>
      </c>
      <c r="M25" s="133" t="str">
        <f t="shared" ref="M25:M30" si="37">IF(ISERROR(L25/J25),"n/a",(L25/J25))</f>
        <v>n/a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8">SUM(O25-N25)</f>
        <v>0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26</v>
      </c>
      <c r="D26" s="12">
        <f t="shared" si="32"/>
        <v>13</v>
      </c>
      <c r="E26" s="132">
        <f t="shared" si="33"/>
        <v>1</v>
      </c>
      <c r="F26" s="91">
        <f>'CHASS- 1st Yr'!F25+'CHASS - TR'!F26</f>
        <v>4</v>
      </c>
      <c r="G26" s="17">
        <f>'CHASS- 1st Yr'!G25+'CHASS - TR'!G26</f>
        <v>19</v>
      </c>
      <c r="H26" s="123">
        <f t="shared" si="34"/>
        <v>15</v>
      </c>
      <c r="I26" s="286">
        <f t="shared" si="35"/>
        <v>3.75</v>
      </c>
      <c r="J26" s="91">
        <f>'CHASS- 1st Yr'!J25+'CHASS - TR'!J26</f>
        <v>0</v>
      </c>
      <c r="K26" s="12">
        <f>'CHASS- 1st Yr'!K25+'CHASS - TR'!K26</f>
        <v>0</v>
      </c>
      <c r="L26" s="12">
        <f t="shared" si="36"/>
        <v>0</v>
      </c>
      <c r="M26" s="133" t="str">
        <f t="shared" si="37"/>
        <v>n/a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4</v>
      </c>
      <c r="G27" s="17">
        <f>'CHASS- 1st Yr'!G26+'CHASS - TR'!G27</f>
        <v>3</v>
      </c>
      <c r="H27" s="123">
        <f t="shared" si="34"/>
        <v>-1</v>
      </c>
      <c r="I27" s="286">
        <f t="shared" si="35"/>
        <v>-0.25</v>
      </c>
      <c r="J27" s="91">
        <f>'CHASS- 1st Yr'!J26+'CHASS - TR'!J27</f>
        <v>0</v>
      </c>
      <c r="K27" s="12">
        <f>'CHASS- 1st Yr'!K26+'CHASS - TR'!K27</f>
        <v>0</v>
      </c>
      <c r="L27" s="12">
        <f t="shared" si="36"/>
        <v>0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36</v>
      </c>
      <c r="C28" s="12">
        <f>'CHASS- 1st Yr'!C27+'CHASS - TR'!C28</f>
        <v>31</v>
      </c>
      <c r="D28" s="12">
        <f t="shared" si="32"/>
        <v>-5</v>
      </c>
      <c r="E28" s="132">
        <f t="shared" si="33"/>
        <v>-0.1388888888888889</v>
      </c>
      <c r="F28" s="91">
        <f>'CHASS- 1st Yr'!F27+'CHASS - TR'!F28</f>
        <v>17</v>
      </c>
      <c r="G28" s="17">
        <f>'CHASS- 1st Yr'!G27+'CHASS - TR'!G28</f>
        <v>21</v>
      </c>
      <c r="H28" s="123">
        <f t="shared" si="34"/>
        <v>4</v>
      </c>
      <c r="I28" s="286">
        <f t="shared" si="35"/>
        <v>0.23529411764705882</v>
      </c>
      <c r="J28" s="91">
        <f>'CHASS- 1st Yr'!J27+'CHASS - TR'!J28</f>
        <v>0</v>
      </c>
      <c r="K28" s="12">
        <f>'CHASS- 1st Yr'!K27+'CHASS - TR'!K28</f>
        <v>0</v>
      </c>
      <c r="L28" s="12">
        <f t="shared" si="36"/>
        <v>0</v>
      </c>
      <c r="M28" s="133" t="str">
        <f t="shared" si="37"/>
        <v>n/a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20</v>
      </c>
      <c r="D29" s="12">
        <f t="shared" si="32"/>
        <v>-1</v>
      </c>
      <c r="E29" s="132">
        <f t="shared" si="33"/>
        <v>-4.7619047619047616E-2</v>
      </c>
      <c r="F29" s="91">
        <f>'CHASS- 1st Yr'!F28+'CHASS - TR'!F29</f>
        <v>6</v>
      </c>
      <c r="G29" s="17">
        <f>'CHASS- 1st Yr'!G28+'CHASS - TR'!G29</f>
        <v>18</v>
      </c>
      <c r="H29" s="123">
        <f t="shared" si="34"/>
        <v>12</v>
      </c>
      <c r="I29" s="286">
        <f t="shared" si="35"/>
        <v>2</v>
      </c>
      <c r="J29" s="91">
        <f>'CHASS- 1st Yr'!J28+'CHASS - TR'!J29</f>
        <v>0</v>
      </c>
      <c r="K29" s="12">
        <f>'CHASS- 1st Yr'!K28+'CHASS - TR'!K29</f>
        <v>0</v>
      </c>
      <c r="L29" s="12">
        <f t="shared" si="36"/>
        <v>0</v>
      </c>
      <c r="M29" s="133" t="str">
        <f t="shared" si="37"/>
        <v>n/a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2</v>
      </c>
      <c r="G30" s="17">
        <f>'CHASS- 1st Yr'!G29+'CHASS - TR'!G30</f>
        <v>4</v>
      </c>
      <c r="H30" s="123">
        <f t="shared" si="34"/>
        <v>2</v>
      </c>
      <c r="I30" s="286">
        <f t="shared" si="35"/>
        <v>1</v>
      </c>
      <c r="J30" s="91">
        <f>'CHASS- 1st Yr'!J29+'CHASS - TR'!J30</f>
        <v>0</v>
      </c>
      <c r="K30" s="12">
        <f>'CHASS- 1st Yr'!K29+'CHASS - TR'!K30</f>
        <v>0</v>
      </c>
      <c r="L30" s="12">
        <f t="shared" si="36"/>
        <v>0</v>
      </c>
      <c r="M30" s="133" t="str">
        <f t="shared" si="37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8"/>
        <v>0</v>
      </c>
      <c r="Q30" s="321" t="str">
        <f t="shared" si="39"/>
        <v>n/a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66</v>
      </c>
      <c r="D31" s="12">
        <f>C31-B31</f>
        <v>-6</v>
      </c>
      <c r="E31" s="132">
        <f>IF(ISERROR(D31/B31),"n/a",(D31/B31))</f>
        <v>-8.3333333333333329E-2</v>
      </c>
      <c r="F31" s="91">
        <f>'CHASS- 1st Yr'!F30+'CHASS - TR'!F31</f>
        <v>20</v>
      </c>
      <c r="G31" s="17">
        <f>'CHASS- 1st Yr'!G30+'CHASS - TR'!G31</f>
        <v>39</v>
      </c>
      <c r="H31" s="123">
        <f>G31-F31</f>
        <v>19</v>
      </c>
      <c r="I31" s="286">
        <f>IF(ISERROR(H31/F31),"n/a",(H31/F31))</f>
        <v>0.95</v>
      </c>
      <c r="J31" s="91">
        <f>'CHASS- 1st Yr'!J30+'CHASS - TR'!J31</f>
        <v>0</v>
      </c>
      <c r="K31" s="12">
        <f>'CHASS- 1st Yr'!K30+'CHASS - TR'!K31</f>
        <v>0</v>
      </c>
      <c r="L31" s="12">
        <f>K31-J31</f>
        <v>0</v>
      </c>
      <c r="M31" s="133" t="str">
        <f>IF(ISERROR(L31/J31),"n/a",(L31/J31))</f>
        <v>n/a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20</v>
      </c>
      <c r="D32" s="12">
        <f>C32-B32</f>
        <v>-12</v>
      </c>
      <c r="E32" s="132">
        <f>IF(ISERROR(D32/B32),"n/a",(D32/B32))</f>
        <v>-0.375</v>
      </c>
      <c r="F32" s="91">
        <f>'CHASS- 1st Yr'!F31+'CHASS - TR'!F32</f>
        <v>12</v>
      </c>
      <c r="G32" s="17">
        <f>'CHASS- 1st Yr'!G31+'CHASS - TR'!G32</f>
        <v>15</v>
      </c>
      <c r="H32" s="123">
        <f>G32-F32</f>
        <v>3</v>
      </c>
      <c r="I32" s="286">
        <f>IF(ISERROR(H32/F32),"n/a",(H32/F32))</f>
        <v>0.25</v>
      </c>
      <c r="J32" s="91">
        <f>'CHASS- 1st Yr'!J31+'CHASS - TR'!J32</f>
        <v>0</v>
      </c>
      <c r="K32" s="12">
        <f>'CHASS- 1st Yr'!K31+'CHASS - TR'!K32</f>
        <v>0</v>
      </c>
      <c r="L32" s="12">
        <f>K32-J32</f>
        <v>0</v>
      </c>
      <c r="M32" s="133" t="str">
        <f>IF(ISERROR(L32/J32),"n/a",(L32/J32))</f>
        <v>n/a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21" t="str">
        <f>IF(ISERROR(P32/N32),"n/a",(P32/N32))</f>
        <v>n/a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9</v>
      </c>
      <c r="D33" s="12">
        <f>C33-B33</f>
        <v>5</v>
      </c>
      <c r="E33" s="132">
        <f>IF(ISERROR(D33/B33),"n/a",(D33/B33))</f>
        <v>1.25</v>
      </c>
      <c r="F33" s="91">
        <f>'CHASS- 1st Yr'!F32+'CHASS - TR'!F33</f>
        <v>0</v>
      </c>
      <c r="G33" s="17">
        <f>'CHASS- 1st Yr'!G32+'CHASS - TR'!G33</f>
        <v>7</v>
      </c>
      <c r="H33" s="123">
        <f>G33-F33</f>
        <v>7</v>
      </c>
      <c r="I33" s="286" t="str">
        <f>IF(ISERROR(H33/F33),"n/a",(H33/F33))</f>
        <v>n/a</v>
      </c>
      <c r="J33" s="91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17</v>
      </c>
      <c r="C34" s="12">
        <f>'CHASS- 1st Yr'!C33+'CHASS - TR'!C34</f>
        <v>18</v>
      </c>
      <c r="D34" s="12">
        <f t="shared" si="2"/>
        <v>1</v>
      </c>
      <c r="E34" s="132">
        <f t="shared" si="3"/>
        <v>5.8823529411764705E-2</v>
      </c>
      <c r="F34" s="91">
        <f>'CHASS- 1st Yr'!F33+'CHASS - TR'!F34</f>
        <v>10</v>
      </c>
      <c r="G34" s="17">
        <f>'CHASS- 1st Yr'!G33+'CHASS - TR'!G34</f>
        <v>4</v>
      </c>
      <c r="H34" s="123">
        <f t="shared" si="4"/>
        <v>-6</v>
      </c>
      <c r="I34" s="286">
        <f t="shared" si="5"/>
        <v>-0.6</v>
      </c>
      <c r="J34" s="91">
        <f>'CHASS- 1st Yr'!J33+'CHASS - TR'!J34</f>
        <v>0</v>
      </c>
      <c r="K34" s="12">
        <f>'CHASS- 1st Yr'!K33+'CHASS - TR'!K34</f>
        <v>0</v>
      </c>
      <c r="L34" s="12">
        <f t="shared" si="6"/>
        <v>0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346</v>
      </c>
      <c r="C35" s="12">
        <f>'CHASS- 1st Yr'!C34+'CHASS - TR'!C35</f>
        <v>298</v>
      </c>
      <c r="D35" s="12">
        <f t="shared" si="2"/>
        <v>-48</v>
      </c>
      <c r="E35" s="132">
        <f t="shared" si="3"/>
        <v>-0.13872832369942195</v>
      </c>
      <c r="F35" s="91">
        <f>'CHASS- 1st Yr'!F34+'CHASS - TR'!F35</f>
        <v>184</v>
      </c>
      <c r="G35" s="17">
        <f>'CHASS- 1st Yr'!G34+'CHASS - TR'!G35</f>
        <v>204</v>
      </c>
      <c r="H35" s="123">
        <f t="shared" si="4"/>
        <v>20</v>
      </c>
      <c r="I35" s="286">
        <f t="shared" si="5"/>
        <v>0.10869565217391304</v>
      </c>
      <c r="J35" s="91">
        <f>'CHASS- 1st Yr'!J34+'CHASS - TR'!J35</f>
        <v>0</v>
      </c>
      <c r="K35" s="12">
        <f>'CHASS- 1st Yr'!K34+'CHASS - TR'!K35</f>
        <v>0</v>
      </c>
      <c r="L35" s="12">
        <f t="shared" si="6"/>
        <v>0</v>
      </c>
      <c r="M35" s="133" t="str">
        <f t="shared" si="7"/>
        <v>n/a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21" t="str">
        <f t="shared" si="11"/>
        <v>n/a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0</v>
      </c>
      <c r="C36" s="12">
        <f>'CHASS - TR'!C36</f>
        <v>0</v>
      </c>
      <c r="D36" s="12">
        <f>C36-B36</f>
        <v>0</v>
      </c>
      <c r="E36" s="132" t="str">
        <f>IF(ISERROR(D36/B36),"n/a",(D36/B36))</f>
        <v>n/a</v>
      </c>
      <c r="F36" s="91">
        <f>'CHASS - TR'!F36</f>
        <v>0</v>
      </c>
      <c r="G36" s="17">
        <f>'CHASS- 1st Yr'!G35+'CHASS - TR'!G36</f>
        <v>0</v>
      </c>
      <c r="H36" s="123">
        <f>G36-F36</f>
        <v>0</v>
      </c>
      <c r="I36" s="286" t="str">
        <f>IF(ISERROR(H36/F36),"n/a",(H36/F36))</f>
        <v>n/a</v>
      </c>
      <c r="J36" s="91">
        <f>'CHASS - TR'!J36</f>
        <v>0</v>
      </c>
      <c r="K36" s="12">
        <f>'CHASS - TR'!K36</f>
        <v>0</v>
      </c>
      <c r="L36" s="12">
        <f>K36-J36</f>
        <v>0</v>
      </c>
      <c r="M36" s="133" t="str">
        <f>IF(ISERROR(L36/J36),"n/a",(L36/J36))</f>
        <v>n/a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21" t="str">
        <f>IF(ISERROR(P36/N36),"n/a",(P36/N36))</f>
        <v>n/a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211</v>
      </c>
      <c r="C37" s="12">
        <f>'CHASS- 1st Yr'!C36+'CHASS - TR'!C37</f>
        <v>194</v>
      </c>
      <c r="D37" s="12">
        <f t="shared" si="2"/>
        <v>-17</v>
      </c>
      <c r="E37" s="132">
        <f t="shared" si="3"/>
        <v>-8.0568720379146919E-2</v>
      </c>
      <c r="F37" s="91">
        <f>'CHASS- 1st Yr'!F36+'CHASS - TR'!F37</f>
        <v>126</v>
      </c>
      <c r="G37" s="17">
        <f>'CHASS- 1st Yr'!G36+'CHASS - TR'!G37</f>
        <v>130</v>
      </c>
      <c r="H37" s="123">
        <f t="shared" si="4"/>
        <v>4</v>
      </c>
      <c r="I37" s="286">
        <f t="shared" si="5"/>
        <v>3.1746031746031744E-2</v>
      </c>
      <c r="J37" s="91">
        <f>'CHASS- 1st Yr'!J36+'CHASS - TR'!J37</f>
        <v>0</v>
      </c>
      <c r="K37" s="12">
        <f>'CHASS- 1st Yr'!K36+'CHASS - TR'!K37</f>
        <v>0</v>
      </c>
      <c r="L37" s="12">
        <f t="shared" si="6"/>
        <v>0</v>
      </c>
      <c r="M37" s="133" t="str">
        <f t="shared" si="7"/>
        <v>n/a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21" t="str">
        <f t="shared" si="11"/>
        <v>n/a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501</v>
      </c>
      <c r="C38" s="12">
        <f>'CHASS- 1st Yr'!C37+'CHASS - TR'!C38</f>
        <v>527</v>
      </c>
      <c r="D38" s="12">
        <f t="shared" si="2"/>
        <v>26</v>
      </c>
      <c r="E38" s="132">
        <f t="shared" si="3"/>
        <v>5.1896207584830337E-2</v>
      </c>
      <c r="F38" s="91">
        <f>'CHASS- 1st Yr'!F37+'CHASS - TR'!F38</f>
        <v>205</v>
      </c>
      <c r="G38" s="17">
        <f>'CHASS- 1st Yr'!G37+'CHASS - TR'!G38</f>
        <v>341</v>
      </c>
      <c r="H38" s="123">
        <f t="shared" si="4"/>
        <v>136</v>
      </c>
      <c r="I38" s="286">
        <f t="shared" si="5"/>
        <v>0.6634146341463415</v>
      </c>
      <c r="J38" s="91">
        <f>'CHASS- 1st Yr'!J37+'CHASS - TR'!J38</f>
        <v>0</v>
      </c>
      <c r="K38" s="12">
        <f>'CHASS- 1st Yr'!K37+'CHASS - TR'!K38</f>
        <v>0</v>
      </c>
      <c r="L38" s="12">
        <f t="shared" si="6"/>
        <v>0</v>
      </c>
      <c r="M38" s="133" t="str">
        <f t="shared" si="7"/>
        <v>n/a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21" t="str">
        <f>IF(ISERROR(P38/N38),"n/a",(P38/N38))</f>
        <v>n/a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24</v>
      </c>
      <c r="D39" s="12">
        <f>C39-B39</f>
        <v>2</v>
      </c>
      <c r="E39" s="132">
        <f>IF(ISERROR(D39/B39),"n/a",(D39/B39))</f>
        <v>9.0909090909090912E-2</v>
      </c>
      <c r="F39" s="91">
        <f>'CHASS- 1st Yr'!F38+'CHASS - TR'!F39</f>
        <v>13</v>
      </c>
      <c r="G39" s="17">
        <f>'CHASS- 1st Yr'!G38+'CHASS - TR'!G39</f>
        <v>17</v>
      </c>
      <c r="H39" s="123">
        <f>G39-F39</f>
        <v>4</v>
      </c>
      <c r="I39" s="286">
        <f>IF(ISERROR(H39/F39),"n/a",(H39/F39))</f>
        <v>0.30769230769230771</v>
      </c>
      <c r="J39" s="91">
        <f>'CHASS- 1st Yr'!J38+'CHASS - TR'!J39</f>
        <v>0</v>
      </c>
      <c r="K39" s="12">
        <f>'CHASS- 1st Yr'!K38+'CHASS - TR'!K39</f>
        <v>0</v>
      </c>
      <c r="L39" s="12">
        <f>K39-J39</f>
        <v>0</v>
      </c>
      <c r="M39" s="133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287</v>
      </c>
      <c r="C40" s="12">
        <f>'CHASS- 1st Yr'!C39+'CHASS - TR'!C40</f>
        <v>389</v>
      </c>
      <c r="D40" s="12">
        <f t="shared" si="2"/>
        <v>102</v>
      </c>
      <c r="E40" s="132">
        <f t="shared" si="3"/>
        <v>0.35540069686411152</v>
      </c>
      <c r="F40" s="91">
        <f>'CHASS- 1st Yr'!F39+'CHASS - TR'!F40</f>
        <v>137</v>
      </c>
      <c r="G40" s="17">
        <f>'CHASS- 1st Yr'!G39+'CHASS - TR'!G40</f>
        <v>250</v>
      </c>
      <c r="H40" s="123">
        <f t="shared" si="4"/>
        <v>113</v>
      </c>
      <c r="I40" s="286">
        <f t="shared" si="5"/>
        <v>0.82481751824817517</v>
      </c>
      <c r="J40" s="91">
        <f>'CHASS- 1st Yr'!J39+'CHASS - TR'!J40</f>
        <v>0</v>
      </c>
      <c r="K40" s="12">
        <f>'CHASS- 1st Yr'!K39+'CHASS - TR'!K40</f>
        <v>0</v>
      </c>
      <c r="L40" s="12">
        <f t="shared" si="6"/>
        <v>0</v>
      </c>
      <c r="M40" s="133" t="str">
        <f t="shared" si="7"/>
        <v>n/a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49</v>
      </c>
      <c r="D41" s="12">
        <f t="shared" si="2"/>
        <v>9</v>
      </c>
      <c r="E41" s="132">
        <f t="shared" si="3"/>
        <v>0.22500000000000001</v>
      </c>
      <c r="F41" s="91">
        <f>'CHASS- 1st Yr'!F40+'CHASS - TR'!F41</f>
        <v>14</v>
      </c>
      <c r="G41" s="17">
        <f>'CHASS- 1st Yr'!G40+'CHASS - TR'!G41</f>
        <v>30</v>
      </c>
      <c r="H41" s="123">
        <f t="shared" si="4"/>
        <v>16</v>
      </c>
      <c r="I41" s="286">
        <f t="shared" si="5"/>
        <v>1.1428571428571428</v>
      </c>
      <c r="J41" s="91">
        <f>'CHASS- 1st Yr'!J40+'CHASS - TR'!J41</f>
        <v>0</v>
      </c>
      <c r="K41" s="12">
        <f>'CHASS- 1st Yr'!K40+'CHASS - TR'!K41</f>
        <v>0</v>
      </c>
      <c r="L41" s="12">
        <f t="shared" si="6"/>
        <v>0</v>
      </c>
      <c r="M41" s="133" t="str">
        <f t="shared" si="7"/>
        <v>n/a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26</v>
      </c>
      <c r="D42" s="12">
        <f t="shared" si="2"/>
        <v>11</v>
      </c>
      <c r="E42" s="132">
        <f t="shared" si="3"/>
        <v>0.73333333333333328</v>
      </c>
      <c r="F42" s="91">
        <f>'CHASS- 1st Yr'!F41+'CHASS - TR'!F42</f>
        <v>4</v>
      </c>
      <c r="G42" s="17">
        <f>'CHASS- 1st Yr'!G41+'CHASS - TR'!G42</f>
        <v>20</v>
      </c>
      <c r="H42" s="123">
        <f t="shared" si="4"/>
        <v>16</v>
      </c>
      <c r="I42" s="286">
        <f t="shared" si="5"/>
        <v>4</v>
      </c>
      <c r="J42" s="91">
        <f>'CHASS- 1st Yr'!J41+'CHASS - TR'!J42</f>
        <v>0</v>
      </c>
      <c r="K42" s="12">
        <f>'CHASS- 1st Yr'!K41+'CHASS - TR'!K42</f>
        <v>0</v>
      </c>
      <c r="L42" s="12">
        <f t="shared" si="6"/>
        <v>0</v>
      </c>
      <c r="M42" s="133" t="str">
        <f t="shared" si="7"/>
        <v>n/a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534</v>
      </c>
      <c r="C43" s="12">
        <f>'CHASS- 1st Yr'!C42+'CHASS - TR'!C43</f>
        <v>581</v>
      </c>
      <c r="D43" s="12">
        <f t="shared" si="2"/>
        <v>47</v>
      </c>
      <c r="E43" s="132">
        <f t="shared" si="3"/>
        <v>8.8014981273408247E-2</v>
      </c>
      <c r="F43" s="91">
        <f>'CHASS- 1st Yr'!F42+'CHASS - TR'!F43</f>
        <v>364</v>
      </c>
      <c r="G43" s="17">
        <f>'CHASS- 1st Yr'!G42+'CHASS - TR'!G43</f>
        <v>402</v>
      </c>
      <c r="H43" s="123">
        <f t="shared" si="4"/>
        <v>38</v>
      </c>
      <c r="I43" s="286">
        <f t="shared" si="5"/>
        <v>0.1043956043956044</v>
      </c>
      <c r="J43" s="91">
        <f>'CHASS- 1st Yr'!J42+'CHASS - TR'!J43</f>
        <v>0</v>
      </c>
      <c r="K43" s="12">
        <f>'CHASS- 1st Yr'!K42+'CHASS - TR'!K43</f>
        <v>0</v>
      </c>
      <c r="L43" s="12">
        <f t="shared" si="6"/>
        <v>0</v>
      </c>
      <c r="M43" s="133" t="str">
        <f t="shared" si="7"/>
        <v>n/a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21" t="str">
        <f t="shared" si="11"/>
        <v>n/a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280</v>
      </c>
      <c r="C44" s="12">
        <f>'CHASS- 1st Yr'!C43+'CHASS - TR'!C44</f>
        <v>290</v>
      </c>
      <c r="D44" s="12">
        <f t="shared" si="2"/>
        <v>10</v>
      </c>
      <c r="E44" s="132">
        <f t="shared" si="3"/>
        <v>3.5714285714285712E-2</v>
      </c>
      <c r="F44" s="91">
        <f>'CHASS- 1st Yr'!F43+'CHASS - TR'!F44</f>
        <v>144</v>
      </c>
      <c r="G44" s="17">
        <f>'CHASS- 1st Yr'!G43+'CHASS - TR'!G44</f>
        <v>188</v>
      </c>
      <c r="H44" s="123">
        <f t="shared" si="4"/>
        <v>44</v>
      </c>
      <c r="I44" s="286">
        <f t="shared" si="5"/>
        <v>0.30555555555555558</v>
      </c>
      <c r="J44" s="91">
        <f>'CHASS- 1st Yr'!J43+'CHASS - TR'!J44</f>
        <v>0</v>
      </c>
      <c r="K44" s="12">
        <f>'CHASS- 1st Yr'!K43+'CHASS - TR'!K44</f>
        <v>0</v>
      </c>
      <c r="L44" s="12">
        <f t="shared" si="6"/>
        <v>0</v>
      </c>
      <c r="M44" s="133" t="str">
        <f t="shared" si="7"/>
        <v>n/a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21" t="str">
        <f t="shared" si="11"/>
        <v>n/a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143</v>
      </c>
      <c r="C45" s="12">
        <f>'CHASS- 1st Yr'!C44+'CHASS - TR'!C45</f>
        <v>122</v>
      </c>
      <c r="D45" s="12">
        <f t="shared" si="2"/>
        <v>-21</v>
      </c>
      <c r="E45" s="132">
        <f t="shared" si="3"/>
        <v>-0.14685314685314685</v>
      </c>
      <c r="F45" s="91">
        <f>'CHASS- 1st Yr'!F44+'CHASS - TR'!F45</f>
        <v>79</v>
      </c>
      <c r="G45" s="17">
        <f>'CHASS- 1st Yr'!G44+'CHASS - TR'!G45</f>
        <v>88</v>
      </c>
      <c r="H45" s="123">
        <f t="shared" si="4"/>
        <v>9</v>
      </c>
      <c r="I45" s="286">
        <f t="shared" si="5"/>
        <v>0.11392405063291139</v>
      </c>
      <c r="J45" s="91">
        <f>'CHASS- 1st Yr'!J44+'CHASS - TR'!J45</f>
        <v>0</v>
      </c>
      <c r="K45" s="12">
        <f>'CHASS- 1st Yr'!K44+'CHASS - TR'!K45</f>
        <v>0</v>
      </c>
      <c r="L45" s="12">
        <f t="shared" si="6"/>
        <v>0</v>
      </c>
      <c r="M45" s="133" t="str">
        <f t="shared" si="7"/>
        <v>n/a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21" t="str">
        <f t="shared" si="11"/>
        <v>n/a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269</v>
      </c>
      <c r="C46" s="12">
        <f>'CHASS- 1st Yr'!C45+'CHASS - TR'!C46</f>
        <v>299</v>
      </c>
      <c r="D46" s="12">
        <f t="shared" si="2"/>
        <v>30</v>
      </c>
      <c r="E46" s="132">
        <f t="shared" si="3"/>
        <v>0.11152416356877323</v>
      </c>
      <c r="F46" s="91">
        <f>'CHASS- 1st Yr'!F45+'CHASS - TR'!F46</f>
        <v>144</v>
      </c>
      <c r="G46" s="17">
        <f>'CHASS- 1st Yr'!G45+'CHASS - TR'!G46</f>
        <v>215</v>
      </c>
      <c r="H46" s="123">
        <f t="shared" si="4"/>
        <v>71</v>
      </c>
      <c r="I46" s="286">
        <f t="shared" si="5"/>
        <v>0.49305555555555558</v>
      </c>
      <c r="J46" s="91">
        <f>'CHASS- 1st Yr'!J45+'CHASS - TR'!J46</f>
        <v>0</v>
      </c>
      <c r="K46" s="12">
        <f>'CHASS- 1st Yr'!K45+'CHASS - TR'!K46</f>
        <v>0</v>
      </c>
      <c r="L46" s="12">
        <f t="shared" si="6"/>
        <v>0</v>
      </c>
      <c r="M46" s="133" t="str">
        <f t="shared" si="7"/>
        <v>n/a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21" t="str">
        <f t="shared" si="11"/>
        <v>n/a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972</v>
      </c>
      <c r="C47" s="12">
        <f>'CHASS- 1st Yr'!C46+'CHASS - TR'!C48</f>
        <v>1092</v>
      </c>
      <c r="D47" s="12">
        <f t="shared" si="2"/>
        <v>120</v>
      </c>
      <c r="E47" s="132">
        <f t="shared" si="3"/>
        <v>0.12345679012345678</v>
      </c>
      <c r="F47" s="91">
        <f>'CHASS- 1st Yr'!F46+'CHASS - TR'!F48</f>
        <v>637</v>
      </c>
      <c r="G47" s="17">
        <f>'CHASS- 1st Yr'!G46+'CHASS - TR'!G47</f>
        <v>900</v>
      </c>
      <c r="H47" s="123">
        <f t="shared" si="4"/>
        <v>263</v>
      </c>
      <c r="I47" s="286">
        <f t="shared" si="5"/>
        <v>0.41287284144427</v>
      </c>
      <c r="J47" s="91">
        <f>'CHASS- 1st Yr'!J46+'CHASS - TR'!J48</f>
        <v>0</v>
      </c>
      <c r="K47" s="12">
        <f>'CHASS- 1st Yr'!K46+'CHASS - TR'!K48</f>
        <v>0</v>
      </c>
      <c r="L47" s="12">
        <f t="shared" si="6"/>
        <v>0</v>
      </c>
      <c r="M47" s="133" t="str">
        <f t="shared" si="7"/>
        <v>n/a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2">SUM(O47-N47)</f>
        <v>0</v>
      </c>
      <c r="Q47" s="321" t="str">
        <f t="shared" ref="Q47:Q50" si="43">IF(ISERROR(P47/N47),"n/a",(P47/N47))</f>
        <v>n/a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666</v>
      </c>
      <c r="C48" s="12">
        <f>'CHASS- 1st Yr'!C47+'CHASS - TR'!C47</f>
        <v>644</v>
      </c>
      <c r="D48" s="12">
        <f t="shared" ref="D48:D49" si="44">C48-B48</f>
        <v>-22</v>
      </c>
      <c r="E48" s="132">
        <f t="shared" ref="E48:E49" si="45">IF(ISERROR(D48/B48),"n/a",(D48/B48))</f>
        <v>-3.3033033033033031E-2</v>
      </c>
      <c r="F48" s="91">
        <f>'CHASS- 1st Yr'!F47+'CHASS - TR'!F47</f>
        <v>202</v>
      </c>
      <c r="G48" s="17">
        <f>'CHASS- 1st Yr'!G47+'CHASS - TR'!G48</f>
        <v>305</v>
      </c>
      <c r="H48" s="123">
        <f t="shared" ref="H48:H49" si="46">G48-F48</f>
        <v>103</v>
      </c>
      <c r="I48" s="286">
        <f t="shared" ref="I48:I49" si="47">IF(ISERROR(H48/F48),"n/a",(H48/F48))</f>
        <v>0.50990099009900991</v>
      </c>
      <c r="J48" s="91">
        <f>'CHASS- 1st Yr'!J47+'CHASS - TR'!J47</f>
        <v>0</v>
      </c>
      <c r="K48" s="91">
        <f>'CHASS- 1st Yr'!K47+'CHASS - TR'!K47</f>
        <v>0</v>
      </c>
      <c r="L48" s="12">
        <f t="shared" ref="L48:L49" si="48">K48-J48</f>
        <v>0</v>
      </c>
      <c r="M48" s="133" t="str">
        <f t="shared" ref="M48:M49" si="49">IF(ISERROR(L48/J48),"n/a",(L48/J48))</f>
        <v>n/a</v>
      </c>
      <c r="N48" s="19">
        <f>'CHASS- 1st Yr'!N47+'CHASS - TR'!N48</f>
        <v>0</v>
      </c>
      <c r="O48" s="12">
        <f>'CHASS- 1st Yr'!O47+'CHASS - TR'!O48</f>
        <v>0</v>
      </c>
      <c r="P48" s="16">
        <f t="shared" si="42"/>
        <v>0</v>
      </c>
      <c r="Q48" s="321" t="str">
        <f t="shared" si="43"/>
        <v>n/a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3595</v>
      </c>
      <c r="C49" s="12">
        <f>'CHASS- 1st Yr'!C48</f>
        <v>2772</v>
      </c>
      <c r="D49" s="12">
        <f t="shared" si="44"/>
        <v>-823</v>
      </c>
      <c r="E49" s="132">
        <f t="shared" si="45"/>
        <v>-0.22892906815020864</v>
      </c>
      <c r="F49" s="91">
        <f>'CHASS- 1st Yr'!F48</f>
        <v>1981</v>
      </c>
      <c r="G49" s="17">
        <f>'CHASS- 1st Yr'!G48</f>
        <v>2298</v>
      </c>
      <c r="H49" s="123">
        <f t="shared" si="46"/>
        <v>317</v>
      </c>
      <c r="I49" s="286">
        <f t="shared" si="47"/>
        <v>0.16002019182231197</v>
      </c>
      <c r="J49" s="91">
        <f>'CHASS- 1st Yr'!J48</f>
        <v>0</v>
      </c>
      <c r="K49" s="91">
        <f>'CHASS- 1st Yr'!K48</f>
        <v>0</v>
      </c>
      <c r="L49" s="12">
        <f t="shared" si="48"/>
        <v>0</v>
      </c>
      <c r="M49" s="133" t="str">
        <f t="shared" si="49"/>
        <v>n/a</v>
      </c>
      <c r="N49" s="19">
        <f>'CHASS- 1st Yr'!N48+'CHASS - TR'!N50</f>
        <v>0</v>
      </c>
      <c r="O49" s="12">
        <f>'CHASS- 1st Yr'!O48+'CHASS - TR'!O50</f>
        <v>0</v>
      </c>
      <c r="P49" s="16">
        <f t="shared" si="42"/>
        <v>0</v>
      </c>
      <c r="Q49" s="321" t="str">
        <f t="shared" si="43"/>
        <v>n/a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6888</v>
      </c>
      <c r="C50" s="12">
        <f>'CHASS- 1st Yr'!C49+'CHASS - TR'!C50</f>
        <v>6461</v>
      </c>
      <c r="D50" s="12">
        <f t="shared" si="2"/>
        <v>-427</v>
      </c>
      <c r="E50" s="132">
        <f t="shared" si="3"/>
        <v>-6.1991869918699184E-2</v>
      </c>
      <c r="F50" s="91">
        <f>'CHASS- 1st Yr'!F49+'CHASS - TR'!F50</f>
        <v>1861</v>
      </c>
      <c r="G50" s="17">
        <f>'CHASS- 1st Yr'!G49+'CHASS - TR'!G50</f>
        <v>3312</v>
      </c>
      <c r="H50" s="123">
        <f t="shared" si="4"/>
        <v>1451</v>
      </c>
      <c r="I50" s="286">
        <f t="shared" si="5"/>
        <v>0.77968833960236428</v>
      </c>
      <c r="J50" s="91">
        <f>'CHASS- 1st Yr'!J49+'CHASS - TR'!J50</f>
        <v>0</v>
      </c>
      <c r="K50" s="12">
        <f>'CHASS- 1st Yr'!K49+'CHASS - TR'!K50</f>
        <v>0</v>
      </c>
      <c r="L50" s="12">
        <f t="shared" si="6"/>
        <v>0</v>
      </c>
      <c r="M50" s="133" t="str">
        <f t="shared" si="7"/>
        <v>n/a</v>
      </c>
      <c r="N50" s="19">
        <f>'CHASS- 1st Yr'!N49+'CHASS - TR'!N51</f>
        <v>0</v>
      </c>
      <c r="O50" s="12">
        <f>'CHASS- 1st Yr'!O49+'CHASS - TR'!O51</f>
        <v>0</v>
      </c>
      <c r="P50" s="16">
        <f t="shared" si="42"/>
        <v>0</v>
      </c>
      <c r="Q50" s="321" t="str">
        <f t="shared" si="43"/>
        <v>n/a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31</v>
      </c>
      <c r="D52" s="12">
        <f t="shared" si="2"/>
        <v>9</v>
      </c>
      <c r="E52" s="132">
        <f t="shared" si="3"/>
        <v>0.40909090909090912</v>
      </c>
      <c r="F52" s="91">
        <f>'CHASS- 1st Yr'!F51+'CHASS - TR'!F52</f>
        <v>8</v>
      </c>
      <c r="G52" s="17">
        <f>'CHASS- 1st Yr'!G51+'CHASS - TR'!G52</f>
        <v>21</v>
      </c>
      <c r="H52" s="123">
        <f t="shared" si="4"/>
        <v>13</v>
      </c>
      <c r="I52" s="286">
        <f t="shared" si="5"/>
        <v>1.625</v>
      </c>
      <c r="J52" s="91">
        <f>'CHASS- 1st Yr'!J51+'CHASS - TR'!J52</f>
        <v>0</v>
      </c>
      <c r="K52" s="12">
        <f>'CHASS- 1st Yr'!K51+'CHASS - TR'!K52</f>
        <v>0</v>
      </c>
      <c r="L52" s="12">
        <f t="shared" si="6"/>
        <v>0</v>
      </c>
      <c r="M52" s="133" t="str">
        <f t="shared" si="7"/>
        <v>n/a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1830</v>
      </c>
      <c r="C53" s="12">
        <f>'CHASS- 1st Yr'!C52+'CHASS - TR'!C53</f>
        <v>1794</v>
      </c>
      <c r="D53" s="12">
        <f t="shared" si="2"/>
        <v>-36</v>
      </c>
      <c r="E53" s="132">
        <f t="shared" si="3"/>
        <v>-1.9672131147540985E-2</v>
      </c>
      <c r="F53" s="91">
        <f>'CHASS- 1st Yr'!F52+'CHASS - TR'!F53</f>
        <v>840</v>
      </c>
      <c r="G53" s="17">
        <f>'CHASS- 1st Yr'!G52+'CHASS - TR'!G53</f>
        <v>1269</v>
      </c>
      <c r="H53" s="123">
        <f t="shared" si="4"/>
        <v>429</v>
      </c>
      <c r="I53" s="286">
        <f t="shared" si="5"/>
        <v>0.51071428571428568</v>
      </c>
      <c r="J53" s="91">
        <f>'CHASS- 1st Yr'!J52+'CHASS - TR'!J53</f>
        <v>0</v>
      </c>
      <c r="K53" s="12">
        <f>'CHASS- 1st Yr'!K52+'CHASS - TR'!K53</f>
        <v>0</v>
      </c>
      <c r="L53" s="12">
        <f t="shared" si="6"/>
        <v>0</v>
      </c>
      <c r="M53" s="133" t="str">
        <f t="shared" si="7"/>
        <v>n/a</v>
      </c>
      <c r="N53" s="19">
        <f>'CHASS- 1st Yr'!N53+'CHASS - TR'!N54</f>
        <v>0</v>
      </c>
      <c r="O53" s="12">
        <f>'CHASS- 1st Yr'!O53+'CHASS - TR'!O54</f>
        <v>0</v>
      </c>
      <c r="P53" s="16">
        <f t="shared" si="10"/>
        <v>0</v>
      </c>
      <c r="Q53" s="321" t="str">
        <f t="shared" si="11"/>
        <v>n/a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230</v>
      </c>
      <c r="C54" s="12">
        <f>'CHASS- 1st Yr'!C53+'CHASS - TR'!C54</f>
        <v>201</v>
      </c>
      <c r="D54" s="12">
        <f t="shared" si="2"/>
        <v>-29</v>
      </c>
      <c r="E54" s="132">
        <f t="shared" si="3"/>
        <v>-0.12608695652173912</v>
      </c>
      <c r="F54" s="91">
        <f>'CHASS- 1st Yr'!F53+'CHASS - TR'!F54</f>
        <v>131</v>
      </c>
      <c r="G54" s="17">
        <f>'CHASS- 1st Yr'!G53+'CHASS - TR'!G54</f>
        <v>158</v>
      </c>
      <c r="H54" s="123">
        <f t="shared" si="4"/>
        <v>27</v>
      </c>
      <c r="I54" s="286">
        <f t="shared" si="5"/>
        <v>0.20610687022900764</v>
      </c>
      <c r="J54" s="91">
        <f>'CHASS- 1st Yr'!J53+'CHASS - TR'!J54</f>
        <v>0</v>
      </c>
      <c r="K54" s="12">
        <f>'CHASS- 1st Yr'!K53+'CHASS - TR'!K54</f>
        <v>0</v>
      </c>
      <c r="L54" s="12">
        <f t="shared" si="6"/>
        <v>0</v>
      </c>
      <c r="M54" s="133" t="str">
        <f t="shared" si="7"/>
        <v>n/a</v>
      </c>
      <c r="N54" s="19">
        <f>'CHASS- 1st Yr'!N54+'CHASS - TR'!N55</f>
        <v>0</v>
      </c>
      <c r="O54" s="12">
        <f>'CHASS- 1st Yr'!O54+'CHASS - TR'!O55</f>
        <v>0</v>
      </c>
      <c r="P54" s="16">
        <f t="shared" si="10"/>
        <v>0</v>
      </c>
      <c r="Q54" s="321" t="str">
        <f t="shared" si="11"/>
        <v>n/a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158</v>
      </c>
      <c r="C55" s="12">
        <f>'CHASS- 1st Yr'!C54+'CHASS - TR'!C55</f>
        <v>151</v>
      </c>
      <c r="D55" s="12">
        <f>C55-B55</f>
        <v>-7</v>
      </c>
      <c r="E55" s="132">
        <f t="shared" si="3"/>
        <v>-4.4303797468354431E-2</v>
      </c>
      <c r="F55" s="91">
        <f>'CHASS- 1st Yr'!F54+'CHASS - TR'!F55</f>
        <v>57</v>
      </c>
      <c r="G55" s="17">
        <f>'CHASS- 1st Yr'!G54+'CHASS - TR'!G55</f>
        <v>97</v>
      </c>
      <c r="H55" s="123">
        <f t="shared" si="4"/>
        <v>40</v>
      </c>
      <c r="I55" s="286">
        <f t="shared" si="5"/>
        <v>0.70175438596491224</v>
      </c>
      <c r="J55" s="91">
        <f>'CHASS- 1st Yr'!J54+'CHASS - TR'!J55</f>
        <v>0</v>
      </c>
      <c r="K55" s="12">
        <f>'CHASS- 1st Yr'!K54+'CHASS - TR'!K55</f>
        <v>0</v>
      </c>
      <c r="L55" s="12">
        <f t="shared" si="6"/>
        <v>0</v>
      </c>
      <c r="M55" s="133" t="str">
        <f t="shared" si="7"/>
        <v>n/a</v>
      </c>
      <c r="N55" s="19">
        <f>'CHASS- 1st Yr'!N55+'CHASS - TR'!N56</f>
        <v>0</v>
      </c>
      <c r="O55" s="12">
        <f>'CHASS- 1st Yr'!O55+'CHASS - TR'!O56</f>
        <v>0</v>
      </c>
      <c r="P55" s="16">
        <f t="shared" ref="P55" si="50">SUM(O55-N55)</f>
        <v>0</v>
      </c>
      <c r="Q55" s="321" t="str">
        <f t="shared" ref="Q55" si="51">IF(ISERROR(P55/N55),"n/a",(P55/N55))</f>
        <v>n/a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101</v>
      </c>
      <c r="C56" s="12">
        <f>'CHASS- 1st Yr'!C55+'CHASS - TR'!C56</f>
        <v>83</v>
      </c>
      <c r="D56" s="12">
        <f>C56-B56</f>
        <v>-18</v>
      </c>
      <c r="E56" s="132">
        <f t="shared" ref="E56" si="52">IF(ISERROR(D56/B56),"n/a",(D56/B56))</f>
        <v>-0.17821782178217821</v>
      </c>
      <c r="F56" s="91">
        <f>'CHASS- 1st Yr'!F55+'CHASS - TR'!F56</f>
        <v>58</v>
      </c>
      <c r="G56" s="17">
        <f>'CHASS- 1st Yr'!G55+'CHASS - TR'!G56</f>
        <v>65</v>
      </c>
      <c r="H56" s="123">
        <f t="shared" ref="H56" si="53">G56-F56</f>
        <v>7</v>
      </c>
      <c r="I56" s="286">
        <f t="shared" ref="I56" si="54">IF(ISERROR(H56/F56),"n/a",(H56/F56))</f>
        <v>0.1206896551724138</v>
      </c>
      <c r="J56" s="91">
        <f>'CHASS- 1st Yr'!J55+'CHASS - TR'!J56</f>
        <v>0</v>
      </c>
      <c r="K56" s="12">
        <f>'CHASS- 1st Yr'!K55+'CHASS - TR'!K56</f>
        <v>0</v>
      </c>
      <c r="L56" s="12">
        <f t="shared" ref="L56" si="55">K56-J56</f>
        <v>0</v>
      </c>
      <c r="M56" s="133" t="str">
        <f t="shared" ref="M56" si="56">IF(ISERROR(L56/J56),"n/a",(L56/J56))</f>
        <v>n/a</v>
      </c>
      <c r="N56" s="19">
        <f>'CHASS- 1st Yr'!N56+'CHASS - TR'!N57</f>
        <v>0</v>
      </c>
      <c r="O56" s="12">
        <f>'CHASS- 1st Yr'!O56+'CHASS - TR'!O57</f>
        <v>0</v>
      </c>
      <c r="P56" s="16">
        <f t="shared" ref="P56:P58" si="57">SUM(O56-N56)</f>
        <v>0</v>
      </c>
      <c r="Q56" s="321" t="str">
        <f t="shared" ref="Q56:Q58" si="58">IF(ISERROR(P56/N56),"n/a",(P56/N56))</f>
        <v>n/a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1297</v>
      </c>
      <c r="C57" s="12">
        <f>'CHASS- 1st Yr'!C56+'CHASS - TR'!C57</f>
        <v>1398</v>
      </c>
      <c r="D57" s="12">
        <f>C57-B57</f>
        <v>101</v>
      </c>
      <c r="E57" s="132">
        <f t="shared" ref="E57" si="59">IF(ISERROR(D57/B57),"n/a",(D57/B57))</f>
        <v>7.7872012336160368E-2</v>
      </c>
      <c r="F57" s="91">
        <f>'CHASS- 1st Yr'!F56+'CHASS - TR'!F57</f>
        <v>531</v>
      </c>
      <c r="G57" s="17">
        <f>'CHASS- 1st Yr'!G56+'CHASS - TR'!G57</f>
        <v>850</v>
      </c>
      <c r="H57" s="123">
        <f t="shared" ref="H57" si="60">G57-F57</f>
        <v>319</v>
      </c>
      <c r="I57" s="286">
        <f t="shared" ref="I57" si="61">IF(ISERROR(H57/F57),"n/a",(H57/F57))</f>
        <v>0.60075329566854996</v>
      </c>
      <c r="J57" s="91">
        <f>'CHASS- 1st Yr'!J56+'CHASS - TR'!J57</f>
        <v>0</v>
      </c>
      <c r="K57" s="12">
        <f>'CHASS- 1st Yr'!K56+'CHASS - TR'!K57</f>
        <v>0</v>
      </c>
      <c r="L57" s="12">
        <f t="shared" ref="L57" si="62">K57-J57</f>
        <v>0</v>
      </c>
      <c r="M57" s="133" t="str">
        <f t="shared" ref="M57" si="63">IF(ISERROR(L57/J57),"n/a",(L57/J57))</f>
        <v>n/a</v>
      </c>
      <c r="N57" s="19">
        <f>'CHASS- 1st Yr'!N57+'CHASS - TR'!N58</f>
        <v>0</v>
      </c>
      <c r="O57" s="12">
        <f>'CHASS- 1st Yr'!O57+'CHASS - TR'!O58</f>
        <v>0</v>
      </c>
      <c r="P57" s="16">
        <f t="shared" si="57"/>
        <v>0</v>
      </c>
      <c r="Q57" s="321" t="str">
        <f t="shared" si="58"/>
        <v>n/a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2665</v>
      </c>
      <c r="C58" s="12">
        <f>'CHASS- 1st Yr'!C57+'CHASS - TR'!C58</f>
        <v>2297</v>
      </c>
      <c r="D58" s="12">
        <f>C58-B58</f>
        <v>-368</v>
      </c>
      <c r="E58" s="132">
        <f t="shared" si="3"/>
        <v>-0.13808630393996249</v>
      </c>
      <c r="F58" s="91">
        <f>'CHASS- 1st Yr'!F57+'CHASS - TR'!F58</f>
        <v>1478</v>
      </c>
      <c r="G58" s="17">
        <f>'CHASS- 1st Yr'!G57+'CHASS - TR'!G58</f>
        <v>1707</v>
      </c>
      <c r="H58" s="123">
        <f t="shared" si="4"/>
        <v>229</v>
      </c>
      <c r="I58" s="286">
        <f t="shared" si="5"/>
        <v>0.15493910690121787</v>
      </c>
      <c r="J58" s="91">
        <f>'CHASS- 1st Yr'!J57+'CHASS - TR'!J58</f>
        <v>0</v>
      </c>
      <c r="K58" s="12">
        <f>'CHASS- 1st Yr'!K57+'CHASS - TR'!K58</f>
        <v>0</v>
      </c>
      <c r="L58" s="12">
        <f t="shared" si="6"/>
        <v>0</v>
      </c>
      <c r="M58" s="133" t="str">
        <f t="shared" si="7"/>
        <v>n/a</v>
      </c>
      <c r="N58" s="19">
        <f>'CHASS- 1st Yr'!N58+'CHASS - TR'!N59</f>
        <v>0</v>
      </c>
      <c r="O58" s="12">
        <f>'CHASS- 1st Yr'!O58+'CHASS - TR'!O59</f>
        <v>0</v>
      </c>
      <c r="P58" s="16">
        <f t="shared" si="57"/>
        <v>0</v>
      </c>
      <c r="Q58" s="321" t="str">
        <f t="shared" si="58"/>
        <v>n/a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31405</v>
      </c>
      <c r="C59" s="37">
        <f>SUM(C3:C58)</f>
        <v>30120</v>
      </c>
      <c r="D59" s="47">
        <f>C59-B59</f>
        <v>-1285</v>
      </c>
      <c r="E59" s="82">
        <f>IF(ISERROR(D59/B59),"n/a",(D59/B59))</f>
        <v>-4.0917051424932335E-2</v>
      </c>
      <c r="F59" s="39">
        <f>SUM(F3:F58)</f>
        <v>14028</v>
      </c>
      <c r="G59" s="37">
        <f>SUM(G3:G58)</f>
        <v>20012</v>
      </c>
      <c r="H59" s="47">
        <f>G59-F59</f>
        <v>5984</v>
      </c>
      <c r="I59" s="82">
        <f>IF(ISERROR(H59/F59),"n/a",(H59/F59))</f>
        <v>0.42657542058739661</v>
      </c>
      <c r="J59" s="92">
        <f>SUM(J3:J58)</f>
        <v>0</v>
      </c>
      <c r="K59" s="37">
        <f>SUM(K3:K58)</f>
        <v>0</v>
      </c>
      <c r="L59" s="47">
        <f>K59-J59</f>
        <v>0</v>
      </c>
      <c r="M59" s="82" t="str">
        <f>IF(ISERROR(L59/J59),"n/a",(L59/J59))</f>
        <v>n/a</v>
      </c>
      <c r="N59" s="92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hidden="1" customWidth="1"/>
    <col min="11" max="11" width="7" style="2" hidden="1" customWidth="1"/>
    <col min="12" max="12" width="8.42578125" style="1" hidden="1" customWidth="1"/>
    <col min="13" max="13" width="8.28515625" style="4" hidden="1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44986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1441</v>
      </c>
      <c r="C3" s="16">
        <v>1394</v>
      </c>
      <c r="D3" s="16">
        <f t="shared" ref="D3:D26" si="0">C3-B3</f>
        <v>-47</v>
      </c>
      <c r="E3" s="21">
        <f t="shared" ref="E3:E26" si="1">IF(ISERROR(D3/B3),"n/a",(D3/B3))</f>
        <v>-3.2616238723108953E-2</v>
      </c>
      <c r="F3" s="18">
        <v>1163</v>
      </c>
      <c r="G3" s="16">
        <v>1091</v>
      </c>
      <c r="H3" s="16">
        <f>SUM(G3-F3)</f>
        <v>-72</v>
      </c>
      <c r="I3" s="21">
        <f>IF(ISERROR(H3/F3),"n/a",(H3/F3))</f>
        <v>-6.1908856405846945E-2</v>
      </c>
      <c r="J3" s="18">
        <v>0</v>
      </c>
      <c r="K3" s="16">
        <v>0</v>
      </c>
      <c r="L3" s="16">
        <f>SUM(K3-J3)</f>
        <v>0</v>
      </c>
      <c r="M3" s="21" t="str">
        <f>IF(ISERROR(L3/J3),"n/a",(L3/J3))</f>
        <v>n/a</v>
      </c>
      <c r="N3" s="18">
        <v>0</v>
      </c>
      <c r="O3" s="16">
        <v>0</v>
      </c>
      <c r="P3" s="16">
        <f t="shared" ref="P3:P21" si="2">SUM(O3-N3)</f>
        <v>0</v>
      </c>
      <c r="Q3" s="333" t="str">
        <f t="shared" ref="Q3:Q25" si="3">IF(ISERROR(P3/N3),"n/a",(P3/N3))</f>
        <v>n/a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6065</v>
      </c>
      <c r="C4" s="16">
        <v>6010</v>
      </c>
      <c r="D4" s="16">
        <f t="shared" si="0"/>
        <v>-55</v>
      </c>
      <c r="E4" s="21">
        <f t="shared" si="1"/>
        <v>-9.0684253915910961E-3</v>
      </c>
      <c r="F4" s="18">
        <v>3639</v>
      </c>
      <c r="G4" s="16">
        <v>3742</v>
      </c>
      <c r="H4" s="16">
        <f t="shared" ref="H4:H25" si="4">SUM(G4-F4)</f>
        <v>103</v>
      </c>
      <c r="I4" s="21">
        <f t="shared" ref="I4:I25" si="5">IF(ISERROR(H4/F4),"n/a",(H4/F4))</f>
        <v>2.8304479252541908E-2</v>
      </c>
      <c r="J4" s="18">
        <v>0</v>
      </c>
      <c r="K4" s="16">
        <v>0</v>
      </c>
      <c r="L4" s="16">
        <f t="shared" ref="L4:L25" si="6">SUM(K4-J4)</f>
        <v>0</v>
      </c>
      <c r="M4" s="21" t="str">
        <f t="shared" ref="M4:M25" si="7">IF(ISERROR(L4/J4),"n/a",(L4/J4))</f>
        <v>n/a</v>
      </c>
      <c r="N4" s="18">
        <v>0</v>
      </c>
      <c r="O4" s="16">
        <v>0</v>
      </c>
      <c r="P4" s="16">
        <f>SUM(O4-N4)</f>
        <v>0</v>
      </c>
      <c r="Q4" s="333" t="str">
        <f t="shared" si="3"/>
        <v>n/a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1039</v>
      </c>
      <c r="C5" s="16">
        <v>1215</v>
      </c>
      <c r="D5" s="16">
        <f>C5-B5</f>
        <v>176</v>
      </c>
      <c r="E5" s="21">
        <f>IF(ISERROR(D5/B5),"n/a",(D5/B5))</f>
        <v>0.16939364773820981</v>
      </c>
      <c r="F5" s="18">
        <v>951</v>
      </c>
      <c r="G5" s="16">
        <v>1062</v>
      </c>
      <c r="H5" s="16">
        <f>SUM(G5-F5)</f>
        <v>111</v>
      </c>
      <c r="I5" s="21">
        <f>IF(ISERROR(H5/F5),"n/a",(H5/F5))</f>
        <v>0.1167192429022082</v>
      </c>
      <c r="J5" s="18">
        <v>0</v>
      </c>
      <c r="K5" s="16">
        <v>0</v>
      </c>
      <c r="L5" s="16">
        <f>SUM(K5-J5)</f>
        <v>0</v>
      </c>
      <c r="M5" s="21" t="str">
        <f>IF(ISERROR(L5/J5),"n/a",(L5/J5))</f>
        <v>n/a</v>
      </c>
      <c r="N5" s="18">
        <v>0</v>
      </c>
      <c r="O5" s="16">
        <v>0</v>
      </c>
      <c r="P5" s="16">
        <f>SUM(O5-N5)</f>
        <v>0</v>
      </c>
      <c r="Q5" s="333" t="str">
        <f>IF(ISERROR(P5/N5),"n/a",(P5/N5))</f>
        <v>n/a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545</v>
      </c>
      <c r="C6" s="16">
        <v>520</v>
      </c>
      <c r="D6" s="16">
        <f t="shared" si="0"/>
        <v>-25</v>
      </c>
      <c r="E6" s="21">
        <f t="shared" si="1"/>
        <v>-4.5871559633027525E-2</v>
      </c>
      <c r="F6" s="18">
        <v>398</v>
      </c>
      <c r="G6" s="16">
        <v>406</v>
      </c>
      <c r="H6" s="16">
        <f t="shared" si="4"/>
        <v>8</v>
      </c>
      <c r="I6" s="21">
        <f t="shared" si="5"/>
        <v>2.0100502512562814E-2</v>
      </c>
      <c r="J6" s="18">
        <v>0</v>
      </c>
      <c r="K6" s="16">
        <v>0</v>
      </c>
      <c r="L6" s="16">
        <f t="shared" si="6"/>
        <v>0</v>
      </c>
      <c r="M6" s="21" t="str">
        <f t="shared" si="7"/>
        <v>n/a</v>
      </c>
      <c r="N6" s="18">
        <v>0</v>
      </c>
      <c r="O6" s="16">
        <v>0</v>
      </c>
      <c r="P6" s="16">
        <f t="shared" si="2"/>
        <v>0</v>
      </c>
      <c r="Q6" s="333" t="str">
        <f t="shared" si="3"/>
        <v>n/a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195</v>
      </c>
      <c r="C7" s="16">
        <v>278</v>
      </c>
      <c r="D7" s="16">
        <f t="shared" ref="D7" si="10">C7-B7</f>
        <v>83</v>
      </c>
      <c r="E7" s="21">
        <f t="shared" ref="E7" si="11">IF(ISERROR(D7/B7),"n/a",(D7/B7))</f>
        <v>0.42564102564102563</v>
      </c>
      <c r="F7" s="18">
        <v>115</v>
      </c>
      <c r="G7" s="16">
        <v>88</v>
      </c>
      <c r="H7" s="16">
        <f t="shared" ref="H7" si="12">SUM(G7-F7)</f>
        <v>-27</v>
      </c>
      <c r="I7" s="21">
        <f t="shared" ref="I7" si="13">IF(ISERROR(H7/F7),"n/a",(H7/F7))</f>
        <v>-0.23478260869565218</v>
      </c>
      <c r="J7" s="18">
        <v>0</v>
      </c>
      <c r="K7" s="16">
        <v>0</v>
      </c>
      <c r="L7" s="16">
        <f t="shared" ref="L7:L12" si="14">SUM(K7-J7)</f>
        <v>0</v>
      </c>
      <c r="M7" s="21" t="str">
        <f t="shared" ref="M7:M12" si="15">IF(ISERROR(L7/J7),"n/a",(L7/J7))</f>
        <v>n/a</v>
      </c>
      <c r="N7" s="18">
        <v>0</v>
      </c>
      <c r="O7" s="16">
        <v>0</v>
      </c>
      <c r="P7" s="16">
        <f t="shared" ref="P7:P12" si="16">SUM(O7-N7)</f>
        <v>0</v>
      </c>
      <c r="Q7" s="333" t="str">
        <f t="shared" ref="Q7:Q12" si="17">IF(ISERROR(P7/N7),"n/a",(P7/N7))</f>
        <v>n/a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74</v>
      </c>
      <c r="C8" s="16">
        <v>84</v>
      </c>
      <c r="D8" s="16">
        <f t="shared" ref="D8" si="20">C8-B8</f>
        <v>10</v>
      </c>
      <c r="E8" s="21">
        <f t="shared" ref="E8" si="21">IF(ISERROR(D8/B8),"n/a",(D8/B8))</f>
        <v>0.13513513513513514</v>
      </c>
      <c r="F8" s="18">
        <v>47</v>
      </c>
      <c r="G8" s="16">
        <v>65</v>
      </c>
      <c r="H8" s="16">
        <f t="shared" si="4"/>
        <v>18</v>
      </c>
      <c r="I8" s="21">
        <f t="shared" si="5"/>
        <v>0.38297872340425532</v>
      </c>
      <c r="J8" s="18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8">
        <v>0</v>
      </c>
      <c r="O8" s="16">
        <v>0</v>
      </c>
      <c r="P8" s="16">
        <f t="shared" si="16"/>
        <v>0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72</v>
      </c>
      <c r="C9" s="16">
        <v>64</v>
      </c>
      <c r="D9" s="16">
        <f t="shared" si="0"/>
        <v>-8</v>
      </c>
      <c r="E9" s="21">
        <f t="shared" si="1"/>
        <v>-0.1111111111111111</v>
      </c>
      <c r="F9" s="18">
        <v>44</v>
      </c>
      <c r="G9" s="16">
        <v>46</v>
      </c>
      <c r="H9" s="16">
        <f t="shared" si="4"/>
        <v>2</v>
      </c>
      <c r="I9" s="21">
        <f t="shared" si="5"/>
        <v>4.5454545454545456E-2</v>
      </c>
      <c r="J9" s="18">
        <v>0</v>
      </c>
      <c r="K9" s="16">
        <v>0</v>
      </c>
      <c r="L9" s="16">
        <f t="shared" si="14"/>
        <v>0</v>
      </c>
      <c r="M9" s="21" t="str">
        <f t="shared" si="15"/>
        <v>n/a</v>
      </c>
      <c r="N9" s="18">
        <v>0</v>
      </c>
      <c r="O9" s="16">
        <v>0</v>
      </c>
      <c r="P9" s="16">
        <f t="shared" si="16"/>
        <v>0</v>
      </c>
      <c r="Q9" s="333" t="str">
        <f t="shared" si="17"/>
        <v>n/a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18</v>
      </c>
      <c r="C10" s="16">
        <v>23</v>
      </c>
      <c r="D10" s="16">
        <f t="shared" si="0"/>
        <v>5</v>
      </c>
      <c r="E10" s="21">
        <f t="shared" si="1"/>
        <v>0.27777777777777779</v>
      </c>
      <c r="F10" s="18">
        <v>10</v>
      </c>
      <c r="G10" s="16">
        <v>16</v>
      </c>
      <c r="H10" s="16">
        <f t="shared" ref="H10" si="22">SUM(G10-F10)</f>
        <v>6</v>
      </c>
      <c r="I10" s="21">
        <f t="shared" ref="I10" si="23">IF(ISERROR(H10/F10),"n/a",(H10/F10))</f>
        <v>0.6</v>
      </c>
      <c r="J10" s="18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8">
        <v>0</v>
      </c>
      <c r="O10" s="16">
        <v>0</v>
      </c>
      <c r="P10" s="16">
        <f t="shared" si="16"/>
        <v>0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664</v>
      </c>
      <c r="C11" s="16">
        <v>792</v>
      </c>
      <c r="D11" s="16">
        <f t="shared" si="0"/>
        <v>128</v>
      </c>
      <c r="E11" s="21">
        <f t="shared" si="1"/>
        <v>0.19277108433734941</v>
      </c>
      <c r="F11" s="18">
        <v>487</v>
      </c>
      <c r="G11" s="16">
        <v>609</v>
      </c>
      <c r="H11" s="16">
        <f t="shared" si="4"/>
        <v>122</v>
      </c>
      <c r="I11" s="21">
        <f t="shared" si="5"/>
        <v>0.25051334702258726</v>
      </c>
      <c r="J11" s="18">
        <v>0</v>
      </c>
      <c r="K11" s="16">
        <v>0</v>
      </c>
      <c r="L11" s="16">
        <f t="shared" si="14"/>
        <v>0</v>
      </c>
      <c r="M11" s="21" t="str">
        <f t="shared" si="15"/>
        <v>n/a</v>
      </c>
      <c r="N11" s="18">
        <v>0</v>
      </c>
      <c r="O11" s="16">
        <v>0</v>
      </c>
      <c r="P11" s="16">
        <f t="shared" si="16"/>
        <v>0</v>
      </c>
      <c r="Q11" s="333" t="str">
        <f t="shared" si="17"/>
        <v>n/a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47</v>
      </c>
      <c r="C12" s="16">
        <v>55</v>
      </c>
      <c r="D12" s="16">
        <f t="shared" si="0"/>
        <v>8</v>
      </c>
      <c r="E12" s="21">
        <f t="shared" si="1"/>
        <v>0.1702127659574468</v>
      </c>
      <c r="F12" s="18">
        <v>24</v>
      </c>
      <c r="G12" s="16">
        <v>37</v>
      </c>
      <c r="H12" s="16">
        <f t="shared" si="4"/>
        <v>13</v>
      </c>
      <c r="I12" s="21">
        <f t="shared" si="5"/>
        <v>0.54166666666666663</v>
      </c>
      <c r="J12" s="18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8">
        <v>0</v>
      </c>
      <c r="O12" s="16">
        <v>0</v>
      </c>
      <c r="P12" s="16">
        <f t="shared" si="16"/>
        <v>0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13</v>
      </c>
      <c r="H13" s="16">
        <f t="shared" si="4"/>
        <v>7</v>
      </c>
      <c r="I13" s="21">
        <f t="shared" si="5"/>
        <v>1.1666666666666667</v>
      </c>
      <c r="J13" s="18">
        <v>0</v>
      </c>
      <c r="K13" s="16">
        <v>0</v>
      </c>
      <c r="L13" s="16">
        <f t="shared" si="6"/>
        <v>0</v>
      </c>
      <c r="M13" s="21" t="str">
        <f t="shared" si="7"/>
        <v>n/a</v>
      </c>
      <c r="N13" s="18">
        <v>0</v>
      </c>
      <c r="O13" s="16">
        <v>0</v>
      </c>
      <c r="P13" s="16">
        <f t="shared" si="2"/>
        <v>0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591</v>
      </c>
      <c r="C15" s="16">
        <v>590</v>
      </c>
      <c r="D15" s="16">
        <f t="shared" si="0"/>
        <v>-1</v>
      </c>
      <c r="E15" s="21">
        <f t="shared" si="1"/>
        <v>-1.6920473773265651E-3</v>
      </c>
      <c r="F15" s="18">
        <v>457</v>
      </c>
      <c r="G15" s="16">
        <v>560</v>
      </c>
      <c r="H15" s="16">
        <f t="shared" si="4"/>
        <v>103</v>
      </c>
      <c r="I15" s="21">
        <f t="shared" si="5"/>
        <v>0.22538293216630198</v>
      </c>
      <c r="J15" s="18">
        <v>0</v>
      </c>
      <c r="K15" s="16">
        <v>0</v>
      </c>
      <c r="L15" s="16">
        <f t="shared" si="6"/>
        <v>0</v>
      </c>
      <c r="M15" s="21" t="str">
        <f t="shared" si="7"/>
        <v>n/a</v>
      </c>
      <c r="N15" s="18">
        <v>0</v>
      </c>
      <c r="O15" s="16">
        <v>0</v>
      </c>
      <c r="P15" s="16">
        <f t="shared" si="2"/>
        <v>0</v>
      </c>
      <c r="Q15" s="333" t="str">
        <f t="shared" si="3"/>
        <v>n/a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148</v>
      </c>
      <c r="C16" s="16">
        <v>130</v>
      </c>
      <c r="D16" s="16">
        <f t="shared" si="0"/>
        <v>-18</v>
      </c>
      <c r="E16" s="21">
        <f t="shared" si="1"/>
        <v>-0.12162162162162163</v>
      </c>
      <c r="F16" s="18">
        <v>99</v>
      </c>
      <c r="G16" s="16">
        <v>102</v>
      </c>
      <c r="H16" s="16">
        <f t="shared" si="4"/>
        <v>3</v>
      </c>
      <c r="I16" s="21">
        <f t="shared" si="5"/>
        <v>3.0303030303030304E-2</v>
      </c>
      <c r="J16" s="18">
        <v>0</v>
      </c>
      <c r="K16" s="16">
        <v>0</v>
      </c>
      <c r="L16" s="16">
        <f t="shared" si="6"/>
        <v>0</v>
      </c>
      <c r="M16" s="21" t="str">
        <f t="shared" si="7"/>
        <v>n/a</v>
      </c>
      <c r="N16" s="18">
        <v>0</v>
      </c>
      <c r="O16" s="16">
        <v>0</v>
      </c>
      <c r="P16" s="16">
        <f t="shared" si="2"/>
        <v>0</v>
      </c>
      <c r="Q16" s="333" t="str">
        <f t="shared" si="3"/>
        <v>n/a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292</v>
      </c>
      <c r="C17" s="16">
        <v>340</v>
      </c>
      <c r="D17" s="16">
        <f>C17-B17</f>
        <v>48</v>
      </c>
      <c r="E17" s="21">
        <f>IF(ISERROR(D17/B17),"n/a",(D17/B17))</f>
        <v>0.16438356164383561</v>
      </c>
      <c r="F17" s="18">
        <v>250</v>
      </c>
      <c r="G17" s="16">
        <v>280</v>
      </c>
      <c r="H17" s="16">
        <f>SUM(G17-F17)</f>
        <v>30</v>
      </c>
      <c r="I17" s="21">
        <f>IF(ISERROR(H17/F17),"n/a",(H17/F17))</f>
        <v>0.12</v>
      </c>
      <c r="J17" s="18">
        <v>0</v>
      </c>
      <c r="K17" s="16">
        <v>0</v>
      </c>
      <c r="L17" s="16">
        <f>SUM(K17-J17)</f>
        <v>0</v>
      </c>
      <c r="M17" s="21" t="str">
        <f>IF(ISERROR(L17/J17),"n/a",(L17/J17))</f>
        <v>n/a</v>
      </c>
      <c r="N17" s="18">
        <v>0</v>
      </c>
      <c r="O17" s="16">
        <v>0</v>
      </c>
      <c r="P17" s="16">
        <f>SUM(O17-N17)</f>
        <v>0</v>
      </c>
      <c r="Q17" s="333" t="str">
        <f>IF(ISERROR(P17/N17),"n/a",(P17/N17))</f>
        <v>n/a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812</v>
      </c>
      <c r="C18" s="16">
        <v>845</v>
      </c>
      <c r="D18" s="16">
        <f t="shared" si="0"/>
        <v>33</v>
      </c>
      <c r="E18" s="21">
        <f t="shared" si="1"/>
        <v>4.064039408866995E-2</v>
      </c>
      <c r="F18" s="18">
        <v>601</v>
      </c>
      <c r="G18" s="16">
        <v>681</v>
      </c>
      <c r="H18" s="16">
        <f t="shared" si="4"/>
        <v>80</v>
      </c>
      <c r="I18" s="21">
        <f t="shared" si="5"/>
        <v>0.13311148086522462</v>
      </c>
      <c r="J18" s="18">
        <v>0</v>
      </c>
      <c r="K18" s="16">
        <v>0</v>
      </c>
      <c r="L18" s="16">
        <f t="shared" si="6"/>
        <v>0</v>
      </c>
      <c r="M18" s="21" t="str">
        <f t="shared" si="7"/>
        <v>n/a</v>
      </c>
      <c r="N18" s="18">
        <v>0</v>
      </c>
      <c r="O18" s="16">
        <v>0</v>
      </c>
      <c r="P18" s="16">
        <f t="shared" si="2"/>
        <v>0</v>
      </c>
      <c r="Q18" s="333" t="str">
        <f t="shared" si="3"/>
        <v>n/a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358</v>
      </c>
      <c r="C19" s="16">
        <v>413</v>
      </c>
      <c r="D19" s="16">
        <f t="shared" si="0"/>
        <v>55</v>
      </c>
      <c r="E19" s="21">
        <f t="shared" si="1"/>
        <v>0.15363128491620112</v>
      </c>
      <c r="F19" s="18">
        <v>266</v>
      </c>
      <c r="G19" s="16">
        <v>351</v>
      </c>
      <c r="H19" s="16">
        <f t="shared" si="4"/>
        <v>85</v>
      </c>
      <c r="I19" s="21">
        <f t="shared" si="5"/>
        <v>0.31954887218045114</v>
      </c>
      <c r="J19" s="18">
        <v>0</v>
      </c>
      <c r="K19" s="16">
        <v>0</v>
      </c>
      <c r="L19" s="16">
        <f t="shared" si="6"/>
        <v>0</v>
      </c>
      <c r="M19" s="21" t="str">
        <f t="shared" si="7"/>
        <v>n/a</v>
      </c>
      <c r="N19" s="18">
        <v>0</v>
      </c>
      <c r="O19" s="16">
        <v>0</v>
      </c>
      <c r="P19" s="16">
        <f t="shared" si="2"/>
        <v>0</v>
      </c>
      <c r="Q19" s="333" t="str">
        <f t="shared" si="3"/>
        <v>n/a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157</v>
      </c>
      <c r="C20" s="16">
        <v>121</v>
      </c>
      <c r="D20" s="16">
        <f t="shared" si="0"/>
        <v>-36</v>
      </c>
      <c r="E20" s="21">
        <f t="shared" si="1"/>
        <v>-0.22929936305732485</v>
      </c>
      <c r="F20" s="18">
        <v>82</v>
      </c>
      <c r="G20" s="16">
        <v>90</v>
      </c>
      <c r="H20" s="16">
        <f t="shared" si="4"/>
        <v>8</v>
      </c>
      <c r="I20" s="21">
        <f t="shared" si="5"/>
        <v>9.7560975609756101E-2</v>
      </c>
      <c r="J20" s="18">
        <v>0</v>
      </c>
      <c r="K20" s="16">
        <v>0</v>
      </c>
      <c r="L20" s="16">
        <f t="shared" si="6"/>
        <v>0</v>
      </c>
      <c r="M20" s="21" t="str">
        <f t="shared" si="7"/>
        <v>n/a</v>
      </c>
      <c r="N20" s="18">
        <v>0</v>
      </c>
      <c r="O20" s="16">
        <v>0</v>
      </c>
      <c r="P20" s="16">
        <f t="shared" si="2"/>
        <v>0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153</v>
      </c>
      <c r="C21" s="16">
        <v>152</v>
      </c>
      <c r="D21" s="16">
        <f t="shared" si="0"/>
        <v>-1</v>
      </c>
      <c r="E21" s="21">
        <f t="shared" si="1"/>
        <v>-6.5359477124183009E-3</v>
      </c>
      <c r="F21" s="18">
        <v>122</v>
      </c>
      <c r="G21" s="16">
        <v>202</v>
      </c>
      <c r="H21" s="16">
        <f t="shared" si="4"/>
        <v>80</v>
      </c>
      <c r="I21" s="21">
        <f t="shared" si="5"/>
        <v>0.65573770491803274</v>
      </c>
      <c r="J21" s="18">
        <v>0</v>
      </c>
      <c r="K21" s="16">
        <v>0</v>
      </c>
      <c r="L21" s="16">
        <f t="shared" si="6"/>
        <v>0</v>
      </c>
      <c r="M21" s="21" t="str">
        <f t="shared" si="7"/>
        <v>n/a</v>
      </c>
      <c r="N21" s="18">
        <v>0</v>
      </c>
      <c r="O21" s="16">
        <v>0</v>
      </c>
      <c r="P21" s="16">
        <f t="shared" si="2"/>
        <v>0</v>
      </c>
      <c r="Q21" s="333" t="str">
        <f t="shared" si="3"/>
        <v>n/a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128</v>
      </c>
      <c r="B22" s="86">
        <v>35</v>
      </c>
      <c r="C22" s="16">
        <v>42</v>
      </c>
      <c r="D22" s="16">
        <f t="shared" ref="D22" si="34">C22-B22</f>
        <v>7</v>
      </c>
      <c r="E22" s="21">
        <f t="shared" ref="E22" si="35">IF(ISERROR(D22/B22),"n/a",(D22/B22))</f>
        <v>0.2</v>
      </c>
      <c r="F22" s="18">
        <v>31</v>
      </c>
      <c r="G22" s="16">
        <v>40</v>
      </c>
      <c r="H22" s="12">
        <f t="shared" si="4"/>
        <v>9</v>
      </c>
      <c r="I22" s="404">
        <f t="shared" si="5"/>
        <v>0.29032258064516131</v>
      </c>
      <c r="J22" s="18">
        <v>0</v>
      </c>
      <c r="K22" s="16">
        <v>0</v>
      </c>
      <c r="L22" s="16">
        <f t="shared" ref="L22" si="36">SUM(K22-J22)</f>
        <v>0</v>
      </c>
      <c r="M22" s="21" t="str">
        <f t="shared" ref="M22" si="37">IF(ISERROR(L22/J22),"n/a",(L22/J22))</f>
        <v>n/a</v>
      </c>
      <c r="N22" s="18">
        <v>0</v>
      </c>
      <c r="O22" s="16">
        <v>0</v>
      </c>
      <c r="P22" s="16">
        <f t="shared" ref="P22" si="38">SUM(O22-N22)</f>
        <v>0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844</v>
      </c>
      <c r="C23" s="16">
        <v>738</v>
      </c>
      <c r="D23" s="159">
        <f t="shared" si="0"/>
        <v>-106</v>
      </c>
      <c r="E23" s="229">
        <f t="shared" si="1"/>
        <v>-0.12559241706161137</v>
      </c>
      <c r="F23" s="18">
        <v>586</v>
      </c>
      <c r="G23" s="16">
        <v>455</v>
      </c>
      <c r="H23" s="159">
        <f t="shared" si="4"/>
        <v>-131</v>
      </c>
      <c r="I23" s="229">
        <f t="shared" si="5"/>
        <v>-0.2235494880546075</v>
      </c>
      <c r="J23" s="18">
        <v>0</v>
      </c>
      <c r="K23" s="16">
        <v>0</v>
      </c>
      <c r="L23" s="162">
        <f t="shared" si="6"/>
        <v>0</v>
      </c>
      <c r="M23" s="170" t="str">
        <f t="shared" si="7"/>
        <v>n/a</v>
      </c>
      <c r="N23" s="18">
        <v>0</v>
      </c>
      <c r="O23" s="16">
        <v>0</v>
      </c>
      <c r="P23" s="162">
        <f>SUM(O23-N23)</f>
        <v>0</v>
      </c>
      <c r="Q23" s="334" t="str">
        <f t="shared" si="3"/>
        <v>n/a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219</v>
      </c>
      <c r="C24" s="16">
        <v>197</v>
      </c>
      <c r="D24" s="16">
        <f t="shared" si="0"/>
        <v>-22</v>
      </c>
      <c r="E24" s="21">
        <f t="shared" si="1"/>
        <v>-0.1004566210045662</v>
      </c>
      <c r="F24" s="18">
        <v>137</v>
      </c>
      <c r="G24" s="16">
        <v>167</v>
      </c>
      <c r="H24" s="16">
        <f t="shared" si="4"/>
        <v>30</v>
      </c>
      <c r="I24" s="21">
        <f t="shared" si="5"/>
        <v>0.21897810218978103</v>
      </c>
      <c r="J24" s="18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8">
        <v>0</v>
      </c>
      <c r="O24" s="16">
        <v>0</v>
      </c>
      <c r="P24" s="16">
        <f>SUM(O24-N24)</f>
        <v>0</v>
      </c>
      <c r="Q24" s="333" t="str">
        <f t="shared" si="3"/>
        <v>n/a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469</v>
      </c>
      <c r="C25" s="16">
        <v>395</v>
      </c>
      <c r="D25" s="326">
        <f t="shared" si="0"/>
        <v>-74</v>
      </c>
      <c r="E25" s="383">
        <f t="shared" si="1"/>
        <v>-0.15778251599147122</v>
      </c>
      <c r="F25" s="18">
        <v>237</v>
      </c>
      <c r="G25" s="16">
        <v>296</v>
      </c>
      <c r="H25" s="326">
        <f t="shared" si="4"/>
        <v>59</v>
      </c>
      <c r="I25" s="383">
        <f t="shared" si="5"/>
        <v>0.24894514767932491</v>
      </c>
      <c r="J25" s="18">
        <v>0</v>
      </c>
      <c r="K25" s="16">
        <v>0</v>
      </c>
      <c r="L25" s="326">
        <f t="shared" si="6"/>
        <v>0</v>
      </c>
      <c r="M25" s="383" t="str">
        <f t="shared" si="7"/>
        <v>n/a</v>
      </c>
      <c r="N25" s="18">
        <v>0</v>
      </c>
      <c r="O25" s="16">
        <v>0</v>
      </c>
      <c r="P25" s="326">
        <f>SUM(O25-N25)</f>
        <v>0</v>
      </c>
      <c r="Q25" s="347" t="str">
        <f t="shared" si="3"/>
        <v>n/a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14247</v>
      </c>
      <c r="C26" s="385">
        <f>SUM(C3:C25)</f>
        <v>14415</v>
      </c>
      <c r="D26" s="386">
        <f t="shared" si="0"/>
        <v>168</v>
      </c>
      <c r="E26" s="387">
        <f t="shared" si="1"/>
        <v>1.1791956201305537E-2</v>
      </c>
      <c r="F26" s="388">
        <f>SUM(F3:F25)</f>
        <v>9752</v>
      </c>
      <c r="G26" s="319">
        <f>SUM(G3:G25)</f>
        <v>10399</v>
      </c>
      <c r="H26" s="389">
        <f>SUM(G26-F26)</f>
        <v>647</v>
      </c>
      <c r="I26" s="387">
        <f>IF(ISERROR(H26/F26),"n/a",(H26/F26))</f>
        <v>6.6345365053322392E-2</v>
      </c>
      <c r="J26" s="318">
        <f>SUM(J3:J25)</f>
        <v>0</v>
      </c>
      <c r="K26" s="319">
        <f>SUM(K3:K25)</f>
        <v>0</v>
      </c>
      <c r="L26" s="389">
        <f>SUM(K26-J26)</f>
        <v>0</v>
      </c>
      <c r="M26" s="387" t="str">
        <f>IF(ISERROR(L26/J26),"n/a",(L26/J26))</f>
        <v>n/a</v>
      </c>
      <c r="N26" s="388">
        <f>SUM(N3:N25)</f>
        <v>0</v>
      </c>
      <c r="O26" s="319">
        <f>SUM(O3:O25)</f>
        <v>0</v>
      </c>
      <c r="P26" s="389">
        <f>SUM(O26-N26)</f>
        <v>0</v>
      </c>
      <c r="Q26" s="390" t="str">
        <f>IF(ISERROR(P26/N26),"n/a",(P26/N26))</f>
        <v>n/a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hidden="1" customWidth="1"/>
    <col min="11" max="11" width="7" style="2" hidden="1" customWidth="1"/>
    <col min="12" max="12" width="6.42578125" style="1" hidden="1" customWidth="1"/>
    <col min="13" max="13" width="9.28515625" style="4" hidden="1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44986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192</v>
      </c>
      <c r="C3" s="16">
        <v>175</v>
      </c>
      <c r="D3" s="13">
        <f t="shared" ref="D3:D23" si="0">C3-B3</f>
        <v>-17</v>
      </c>
      <c r="E3" s="21">
        <f t="shared" ref="E3:E23" si="1">IF(ISERROR(D3/B3),"n/a",(D3/B3))</f>
        <v>-8.8541666666666671E-2</v>
      </c>
      <c r="F3" s="17">
        <v>0</v>
      </c>
      <c r="G3" s="16">
        <v>50</v>
      </c>
      <c r="H3" s="16">
        <f>G3-F3</f>
        <v>50</v>
      </c>
      <c r="I3" s="21" t="str">
        <f>IF(ISERROR(H3/F3),"n/a",(H3/F3))</f>
        <v>n/a</v>
      </c>
      <c r="J3" s="17">
        <v>0</v>
      </c>
      <c r="K3" s="16">
        <v>0</v>
      </c>
      <c r="L3" s="16">
        <f>SUM(K3-J3)</f>
        <v>0</v>
      </c>
      <c r="M3" s="21" t="str">
        <f>IF(ISERROR(L3/J3),"n/a",(L3/J3))</f>
        <v>n/a</v>
      </c>
      <c r="N3" s="17">
        <v>0</v>
      </c>
      <c r="O3" s="16">
        <v>0</v>
      </c>
      <c r="P3" s="16">
        <f t="shared" ref="P3:P25" si="2">SUM(O3-N3)</f>
        <v>0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996</v>
      </c>
      <c r="C4" s="16">
        <v>853</v>
      </c>
      <c r="D4" s="13">
        <f t="shared" si="0"/>
        <v>-143</v>
      </c>
      <c r="E4" s="21">
        <f t="shared" si="1"/>
        <v>-0.14357429718875503</v>
      </c>
      <c r="F4" s="17">
        <v>0</v>
      </c>
      <c r="G4" s="16">
        <v>245</v>
      </c>
      <c r="H4" s="16">
        <f t="shared" ref="H4:H24" si="4">G4-F4</f>
        <v>245</v>
      </c>
      <c r="I4" s="21" t="str">
        <f t="shared" ref="I4:I24" si="5">IF(ISERROR(H4/F4),"n/a",(H4/F4))</f>
        <v>n/a</v>
      </c>
      <c r="J4" s="17">
        <v>0</v>
      </c>
      <c r="K4" s="16">
        <v>0</v>
      </c>
      <c r="L4" s="16">
        <f t="shared" ref="L4:L24" si="6">SUM(K4-J4)</f>
        <v>0</v>
      </c>
      <c r="M4" s="21" t="str">
        <f t="shared" ref="M4:M24" si="7">IF(ISERROR(L4/J4),"n/a",(L4/J4))</f>
        <v>n/a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145</v>
      </c>
      <c r="C5" s="16">
        <v>126</v>
      </c>
      <c r="D5" s="13">
        <f>C5-B5</f>
        <v>-19</v>
      </c>
      <c r="E5" s="21">
        <f>IF(ISERROR(D5/B5),"n/a",(D5/B5))</f>
        <v>-0.1310344827586207</v>
      </c>
      <c r="F5" s="17">
        <v>0</v>
      </c>
      <c r="G5" s="16">
        <v>38</v>
      </c>
      <c r="H5" s="16">
        <f>G5-F5</f>
        <v>38</v>
      </c>
      <c r="I5" s="21" t="str">
        <f>IF(ISERROR(H5/F5),"n/a",(H5/F5))</f>
        <v>n/a</v>
      </c>
      <c r="J5" s="17">
        <v>0</v>
      </c>
      <c r="K5" s="16">
        <v>0</v>
      </c>
      <c r="L5" s="16">
        <f>SUM(K5-J5)</f>
        <v>0</v>
      </c>
      <c r="M5" s="21" t="str">
        <f>IF(ISERROR(L5/J5),"n/a",(L5/J5))</f>
        <v>n/a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129</v>
      </c>
      <c r="C6" s="16">
        <v>131</v>
      </c>
      <c r="D6" s="13">
        <f t="shared" si="0"/>
        <v>2</v>
      </c>
      <c r="E6" s="21">
        <f t="shared" si="1"/>
        <v>1.5503875968992248E-2</v>
      </c>
      <c r="F6" s="17">
        <v>0</v>
      </c>
      <c r="G6" s="16">
        <v>38</v>
      </c>
      <c r="H6" s="16">
        <f t="shared" si="4"/>
        <v>38</v>
      </c>
      <c r="I6" s="21" t="str">
        <f t="shared" si="5"/>
        <v>n/a</v>
      </c>
      <c r="J6" s="17">
        <v>0</v>
      </c>
      <c r="K6" s="16">
        <v>0</v>
      </c>
      <c r="L6" s="16">
        <f t="shared" si="6"/>
        <v>0</v>
      </c>
      <c r="M6" s="21" t="str">
        <f t="shared" si="7"/>
        <v>n/a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52</v>
      </c>
      <c r="C7" s="16">
        <v>50</v>
      </c>
      <c r="D7" s="13">
        <f t="shared" ref="D7" si="10">C7-B7</f>
        <v>-2</v>
      </c>
      <c r="E7" s="21">
        <f t="shared" ref="E7" si="11">IF(ISERROR(D7/B7),"n/a",(D7/B7))</f>
        <v>-3.8461538461538464E-2</v>
      </c>
      <c r="F7" s="17">
        <v>0</v>
      </c>
      <c r="G7" s="16">
        <v>9</v>
      </c>
      <c r="H7" s="16">
        <f t="shared" ref="H7" si="12">G7-F7</f>
        <v>9</v>
      </c>
      <c r="I7" s="21" t="str">
        <f t="shared" ref="I7" si="13">IF(ISERROR(H7/F7),"n/a",(H7/F7))</f>
        <v>n/a</v>
      </c>
      <c r="J7" s="17">
        <v>0</v>
      </c>
      <c r="K7" s="16">
        <v>0</v>
      </c>
      <c r="L7" s="16">
        <f t="shared" ref="L7:L12" si="14">SUM(K7-J7)</f>
        <v>0</v>
      </c>
      <c r="M7" s="21" t="str">
        <f t="shared" ref="M7:M12" si="15">IF(ISERROR(L7/J7),"n/a",(L7/J7))</f>
        <v>n/a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8</v>
      </c>
      <c r="C8" s="16">
        <v>16</v>
      </c>
      <c r="D8" s="13">
        <f t="shared" ref="D8" si="20">C8-B8</f>
        <v>8</v>
      </c>
      <c r="E8" s="21">
        <f t="shared" ref="E8" si="21">IF(ISERROR(D8/B8),"n/a",(D8/B8))</f>
        <v>1</v>
      </c>
      <c r="F8" s="17">
        <v>0</v>
      </c>
      <c r="G8" s="16">
        <v>1</v>
      </c>
      <c r="H8" s="16">
        <f t="shared" ref="H8" si="22">G8-F8</f>
        <v>1</v>
      </c>
      <c r="I8" s="21" t="str">
        <f t="shared" ref="I8" si="23">IF(ISERROR(H8/F8),"n/a",(H8/F8))</f>
        <v>n/a</v>
      </c>
      <c r="J8" s="17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0</v>
      </c>
      <c r="G9" s="16">
        <v>4</v>
      </c>
      <c r="H9" s="16">
        <f t="shared" si="4"/>
        <v>4</v>
      </c>
      <c r="I9" s="21" t="str">
        <f t="shared" si="5"/>
        <v>n/a</v>
      </c>
      <c r="J9" s="17">
        <v>0</v>
      </c>
      <c r="K9" s="16">
        <v>0</v>
      </c>
      <c r="L9" s="16">
        <f t="shared" si="14"/>
        <v>0</v>
      </c>
      <c r="M9" s="21" t="str">
        <f t="shared" si="15"/>
        <v>n/a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108</v>
      </c>
      <c r="C11" s="16">
        <v>88</v>
      </c>
      <c r="D11" s="13">
        <f t="shared" si="0"/>
        <v>-20</v>
      </c>
      <c r="E11" s="21">
        <f t="shared" si="1"/>
        <v>-0.18518518518518517</v>
      </c>
      <c r="F11" s="17">
        <v>0</v>
      </c>
      <c r="G11" s="16">
        <v>17</v>
      </c>
      <c r="H11" s="16">
        <f t="shared" si="4"/>
        <v>17</v>
      </c>
      <c r="I11" s="21" t="str">
        <f t="shared" si="5"/>
        <v>n/a</v>
      </c>
      <c r="J11" s="17">
        <v>0</v>
      </c>
      <c r="K11" s="16">
        <v>0</v>
      </c>
      <c r="L11" s="16">
        <f t="shared" si="14"/>
        <v>0</v>
      </c>
      <c r="M11" s="21" t="str">
        <f t="shared" si="15"/>
        <v>n/a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21</v>
      </c>
      <c r="C12" s="16">
        <v>11</v>
      </c>
      <c r="D12" s="13">
        <f t="shared" si="0"/>
        <v>-10</v>
      </c>
      <c r="E12" s="21">
        <f t="shared" si="1"/>
        <v>-0.47619047619047616</v>
      </c>
      <c r="F12" s="17">
        <v>0</v>
      </c>
      <c r="G12" s="16">
        <v>2</v>
      </c>
      <c r="H12" s="16">
        <f t="shared" si="4"/>
        <v>2</v>
      </c>
      <c r="I12" s="21" t="str">
        <f t="shared" si="5"/>
        <v>n/a</v>
      </c>
      <c r="J12" s="17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0</v>
      </c>
      <c r="G13" s="16">
        <v>0</v>
      </c>
      <c r="H13" s="16">
        <f t="shared" si="4"/>
        <v>0</v>
      </c>
      <c r="I13" s="21" t="str">
        <f t="shared" si="5"/>
        <v>n/a</v>
      </c>
      <c r="J13" s="17">
        <v>0</v>
      </c>
      <c r="K13" s="16">
        <v>0</v>
      </c>
      <c r="L13" s="16">
        <f t="shared" si="6"/>
        <v>0</v>
      </c>
      <c r="M13" s="21" t="str">
        <f t="shared" si="7"/>
        <v>n/a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3">
        <f>C14-B14</f>
        <v>0</v>
      </c>
      <c r="E14" s="21" t="str">
        <f>IF(ISERROR(D14/B14),"n/a",(D14/B14))</f>
        <v>n/a</v>
      </c>
      <c r="F14" s="17">
        <v>0</v>
      </c>
      <c r="G14" s="16">
        <v>0</v>
      </c>
      <c r="H14" s="16">
        <f>G14-F14</f>
        <v>0</v>
      </c>
      <c r="I14" s="21" t="str">
        <f>IF(ISERROR(H14/F14),"n/a",(H14/F14))</f>
        <v>n/a</v>
      </c>
      <c r="J14" s="17">
        <v>0</v>
      </c>
      <c r="K14" s="16">
        <v>0</v>
      </c>
      <c r="L14" s="16">
        <f>SUM(K14-J14)</f>
        <v>0</v>
      </c>
      <c r="M14" s="21" t="str">
        <f>IF(ISERROR(L14/J14),"n/a",(L14/J14))</f>
        <v>n/a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182</v>
      </c>
      <c r="C15" s="16">
        <v>151</v>
      </c>
      <c r="D15" s="13">
        <f t="shared" si="0"/>
        <v>-31</v>
      </c>
      <c r="E15" s="21">
        <f t="shared" si="1"/>
        <v>-0.17032967032967034</v>
      </c>
      <c r="F15" s="17">
        <v>0</v>
      </c>
      <c r="G15" s="16">
        <v>38</v>
      </c>
      <c r="H15" s="16">
        <f t="shared" si="4"/>
        <v>38</v>
      </c>
      <c r="I15" s="21" t="str">
        <f t="shared" si="5"/>
        <v>n/a</v>
      </c>
      <c r="J15" s="17">
        <v>0</v>
      </c>
      <c r="K15" s="16">
        <v>0</v>
      </c>
      <c r="L15" s="16">
        <f t="shared" si="6"/>
        <v>0</v>
      </c>
      <c r="M15" s="21" t="str">
        <f t="shared" si="7"/>
        <v>n/a</v>
      </c>
      <c r="N15" s="17">
        <v>0</v>
      </c>
      <c r="O15" s="16">
        <v>0</v>
      </c>
      <c r="P15" s="16">
        <f t="shared" si="2"/>
        <v>0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24</v>
      </c>
      <c r="C16" s="16">
        <v>15</v>
      </c>
      <c r="D16" s="13">
        <f t="shared" si="0"/>
        <v>-9</v>
      </c>
      <c r="E16" s="21">
        <f t="shared" si="1"/>
        <v>-0.375</v>
      </c>
      <c r="F16" s="17">
        <v>0</v>
      </c>
      <c r="G16" s="16">
        <v>4</v>
      </c>
      <c r="H16" s="16">
        <f t="shared" si="4"/>
        <v>4</v>
      </c>
      <c r="I16" s="21" t="str">
        <f t="shared" si="5"/>
        <v>n/a</v>
      </c>
      <c r="J16" s="17">
        <v>0</v>
      </c>
      <c r="K16" s="16">
        <v>0</v>
      </c>
      <c r="L16" s="16">
        <f t="shared" si="6"/>
        <v>0</v>
      </c>
      <c r="M16" s="21" t="str">
        <f t="shared" si="7"/>
        <v>n/a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52</v>
      </c>
      <c r="C17" s="16">
        <v>67</v>
      </c>
      <c r="D17" s="13">
        <f>C17-B17</f>
        <v>15</v>
      </c>
      <c r="E17" s="21">
        <f>IF(ISERROR(D17/B17),"n/a",(D17/B17))</f>
        <v>0.28846153846153844</v>
      </c>
      <c r="F17" s="17">
        <v>0</v>
      </c>
      <c r="G17" s="16">
        <v>18</v>
      </c>
      <c r="H17" s="16">
        <f>G17-F17</f>
        <v>18</v>
      </c>
      <c r="I17" s="21" t="str">
        <f>IF(ISERROR(H17/F17),"n/a",(H17/F17))</f>
        <v>n/a</v>
      </c>
      <c r="J17" s="17">
        <v>0</v>
      </c>
      <c r="K17" s="16">
        <v>0</v>
      </c>
      <c r="L17" s="16">
        <f>SUM(K17-J17)</f>
        <v>0</v>
      </c>
      <c r="M17" s="21" t="str">
        <f>IF(ISERROR(L17/J17),"n/a",(L17/J17))</f>
        <v>n/a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111</v>
      </c>
      <c r="C18" s="16">
        <v>88</v>
      </c>
      <c r="D18" s="13">
        <f t="shared" si="0"/>
        <v>-23</v>
      </c>
      <c r="E18" s="21">
        <f t="shared" si="1"/>
        <v>-0.2072072072072072</v>
      </c>
      <c r="F18" s="17">
        <v>0</v>
      </c>
      <c r="G18" s="16">
        <v>28</v>
      </c>
      <c r="H18" s="16">
        <f t="shared" si="4"/>
        <v>28</v>
      </c>
      <c r="I18" s="21" t="str">
        <f t="shared" si="5"/>
        <v>n/a</v>
      </c>
      <c r="J18" s="17">
        <v>0</v>
      </c>
      <c r="K18" s="16">
        <v>0</v>
      </c>
      <c r="L18" s="16">
        <f t="shared" si="6"/>
        <v>0</v>
      </c>
      <c r="M18" s="21" t="str">
        <f t="shared" si="7"/>
        <v>n/a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81</v>
      </c>
      <c r="C19" s="16">
        <v>84</v>
      </c>
      <c r="D19" s="13">
        <f t="shared" si="0"/>
        <v>3</v>
      </c>
      <c r="E19" s="21">
        <f t="shared" si="1"/>
        <v>3.7037037037037035E-2</v>
      </c>
      <c r="F19" s="17">
        <v>0</v>
      </c>
      <c r="G19" s="16">
        <v>25</v>
      </c>
      <c r="H19" s="16">
        <f t="shared" si="4"/>
        <v>25</v>
      </c>
      <c r="I19" s="21" t="str">
        <f t="shared" si="5"/>
        <v>n/a</v>
      </c>
      <c r="J19" s="17">
        <v>0</v>
      </c>
      <c r="K19" s="16">
        <v>0</v>
      </c>
      <c r="L19" s="16">
        <f t="shared" si="6"/>
        <v>0</v>
      </c>
      <c r="M19" s="21" t="str">
        <f t="shared" si="7"/>
        <v>n/a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42</v>
      </c>
      <c r="C20" s="16">
        <v>41</v>
      </c>
      <c r="D20" s="13">
        <f t="shared" si="0"/>
        <v>-1</v>
      </c>
      <c r="E20" s="21">
        <f t="shared" si="1"/>
        <v>-2.3809523809523808E-2</v>
      </c>
      <c r="F20" s="17">
        <v>0</v>
      </c>
      <c r="G20" s="16">
        <v>10</v>
      </c>
      <c r="H20" s="16">
        <f t="shared" si="4"/>
        <v>10</v>
      </c>
      <c r="I20" s="21" t="str">
        <f t="shared" si="5"/>
        <v>n/a</v>
      </c>
      <c r="J20" s="17">
        <v>0</v>
      </c>
      <c r="K20" s="16">
        <v>0</v>
      </c>
      <c r="L20" s="16">
        <f t="shared" si="6"/>
        <v>0</v>
      </c>
      <c r="M20" s="21" t="str">
        <f t="shared" si="7"/>
        <v>n/a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34</v>
      </c>
      <c r="C21" s="16">
        <v>32</v>
      </c>
      <c r="D21" s="169">
        <f t="shared" si="0"/>
        <v>-2</v>
      </c>
      <c r="E21" s="170">
        <f t="shared" si="1"/>
        <v>-5.8823529411764705E-2</v>
      </c>
      <c r="F21" s="17">
        <v>0</v>
      </c>
      <c r="G21" s="16">
        <v>14</v>
      </c>
      <c r="H21" s="162">
        <f t="shared" si="4"/>
        <v>14</v>
      </c>
      <c r="I21" s="170" t="str">
        <f t="shared" si="5"/>
        <v>n/a</v>
      </c>
      <c r="J21" s="17">
        <v>0</v>
      </c>
      <c r="K21" s="16">
        <v>0</v>
      </c>
      <c r="L21" s="162">
        <f t="shared" si="6"/>
        <v>0</v>
      </c>
      <c r="M21" s="170" t="str">
        <f t="shared" si="7"/>
        <v>n/a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0</v>
      </c>
      <c r="C23" s="16">
        <v>0</v>
      </c>
      <c r="D23" s="13">
        <f t="shared" si="0"/>
        <v>0</v>
      </c>
      <c r="E23" s="21" t="str">
        <f t="shared" si="1"/>
        <v>n/a</v>
      </c>
      <c r="F23" s="17">
        <v>0</v>
      </c>
      <c r="G23" s="16">
        <v>0</v>
      </c>
      <c r="H23" s="16">
        <f t="shared" si="4"/>
        <v>0</v>
      </c>
      <c r="I23" s="21" t="str">
        <f t="shared" si="5"/>
        <v>n/a</v>
      </c>
      <c r="J23" s="17">
        <v>0</v>
      </c>
      <c r="K23" s="16">
        <v>0</v>
      </c>
      <c r="L23" s="16">
        <f t="shared" si="6"/>
        <v>0</v>
      </c>
      <c r="M23" s="21" t="str">
        <f t="shared" si="7"/>
        <v>n/a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0</v>
      </c>
      <c r="C24" s="16">
        <v>0</v>
      </c>
      <c r="D24" s="13">
        <f>C24-B24</f>
        <v>0</v>
      </c>
      <c r="E24" s="21" t="str">
        <f>IF(ISERROR(D24/B24),"n/a",(D24/B24))</f>
        <v>n/a</v>
      </c>
      <c r="F24" s="17">
        <v>0</v>
      </c>
      <c r="G24" s="16">
        <v>0</v>
      </c>
      <c r="H24" s="16">
        <f t="shared" si="4"/>
        <v>0</v>
      </c>
      <c r="I24" s="21" t="str">
        <f t="shared" si="5"/>
        <v>n/a</v>
      </c>
      <c r="J24" s="17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0</v>
      </c>
      <c r="C25" s="16">
        <v>0</v>
      </c>
      <c r="D25" s="38">
        <f>C25-B25</f>
        <v>0</v>
      </c>
      <c r="E25" s="33" t="str">
        <f>IF(ISERROR(D25/B25),"n/a",(D25/B25))</f>
        <v>n/a</v>
      </c>
      <c r="F25" s="17">
        <v>0</v>
      </c>
      <c r="G25" s="16">
        <v>0</v>
      </c>
      <c r="H25" s="326">
        <f>G25-F25</f>
        <v>0</v>
      </c>
      <c r="I25" s="383" t="str">
        <f>IF(ISERROR(H25/F25),"n/a",(H25/F25))</f>
        <v>n/a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2197</v>
      </c>
      <c r="C26" s="40">
        <f>SUM(C3:C25)</f>
        <v>1944</v>
      </c>
      <c r="D26" s="49">
        <f>C26-B26</f>
        <v>-253</v>
      </c>
      <c r="E26" s="50">
        <f>IF(ISERROR(D26/B26),"n/a",(D26/B26))</f>
        <v>-0.11515703231679562</v>
      </c>
      <c r="F26" s="335">
        <f>SUM(F3:F25)</f>
        <v>0</v>
      </c>
      <c r="G26" s="329">
        <f>SUM(G3:G25)</f>
        <v>541</v>
      </c>
      <c r="H26" s="330">
        <f>SUM(G26-F26)</f>
        <v>541</v>
      </c>
      <c r="I26" s="345" t="str">
        <f>IF(ISERROR(H26/F26),"n/a",(H26/F26))</f>
        <v>n/a</v>
      </c>
      <c r="J26" s="335">
        <f>SUM(J3:J25)</f>
        <v>0</v>
      </c>
      <c r="K26" s="329">
        <f>SUM(K3:K25)</f>
        <v>0</v>
      </c>
      <c r="L26" s="51">
        <f>SUM(K26-J26)</f>
        <v>0</v>
      </c>
      <c r="M26" s="50" t="str">
        <f>IF(ISERROR(L26/J26),"n/a",(L26/J26))</f>
        <v>n/a</v>
      </c>
      <c r="N26" s="335">
        <f>SUM(N3:N25)</f>
        <v>0</v>
      </c>
      <c r="O26" s="329">
        <f>SUM(O3:O25)</f>
        <v>0</v>
      </c>
      <c r="P26" s="51">
        <f>SUM(O26-N26)</f>
        <v>0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hidden="1" customWidth="1"/>
    <col min="11" max="11" width="7" style="2" hidden="1" customWidth="1"/>
    <col min="12" max="12" width="7.28515625" style="1" hidden="1" customWidth="1"/>
    <col min="13" max="13" width="8.28515625" style="1" hidden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6">
        <f>'CHASS- 1st Yr'!A1:A2</f>
        <v>44986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1633</v>
      </c>
      <c r="C3" s="12">
        <f>'CNAS - 1st Yr'!C3+'CNAS - TR'!C3</f>
        <v>1569</v>
      </c>
      <c r="D3" s="12">
        <f t="shared" ref="D3" si="0">C3-B3</f>
        <v>-64</v>
      </c>
      <c r="E3" s="120">
        <f t="shared" ref="E3" si="1">IF(ISERROR(D3/B3),"n/a",(D3/B3))</f>
        <v>-3.9191671769748929E-2</v>
      </c>
      <c r="F3" s="91">
        <f>'CNAS - 1st Yr'!F3+'CNAS - TR'!F3</f>
        <v>1163</v>
      </c>
      <c r="G3" s="12">
        <f>'CNAS - 1st Yr'!G3+'CNAS - TR'!G3</f>
        <v>1141</v>
      </c>
      <c r="H3" s="12">
        <f t="shared" ref="H3" si="2">G3-F3</f>
        <v>-22</v>
      </c>
      <c r="I3" s="132">
        <f t="shared" ref="I3" si="3">IF(ISERROR(H3/F3),"n/a",(H3/F3))</f>
        <v>-1.8916595012897677E-2</v>
      </c>
      <c r="J3" s="91">
        <f>'CNAS - 1st Yr'!J3+'CNAS - TR'!J3</f>
        <v>0</v>
      </c>
      <c r="K3" s="12">
        <f>'CNAS - 1st Yr'!K3+'CNAS - TR'!K3</f>
        <v>0</v>
      </c>
      <c r="L3" s="12">
        <f t="shared" ref="L3" si="4">K3-J3</f>
        <v>0</v>
      </c>
      <c r="M3" s="132" t="str">
        <f t="shared" ref="M3" si="5">IF(ISERROR(L3/J3),"n/a",(L3/J3))</f>
        <v>n/a</v>
      </c>
      <c r="N3" s="91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33" t="str">
        <f t="shared" ref="Q3" si="7">IF(ISERROR(P3/N3),"n/a",(P3/N3))</f>
        <v>n/a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7061</v>
      </c>
      <c r="C4" s="12">
        <f>'CNAS - 1st Yr'!C4+'CNAS - TR'!C4</f>
        <v>6863</v>
      </c>
      <c r="D4" s="12">
        <f t="shared" ref="D4:D25" si="10">C4-B4</f>
        <v>-198</v>
      </c>
      <c r="E4" s="120">
        <f t="shared" ref="E4:E25" si="11">IF(ISERROR(D4/B4),"n/a",(D4/B4))</f>
        <v>-2.8041353915875939E-2</v>
      </c>
      <c r="F4" s="91">
        <f>'CNAS - 1st Yr'!F4+'CNAS - TR'!F4</f>
        <v>3639</v>
      </c>
      <c r="G4" s="12">
        <f>'CNAS - 1st Yr'!G4+'CNAS - TR'!G4</f>
        <v>3987</v>
      </c>
      <c r="H4" s="12">
        <f t="shared" ref="H4:H25" si="12">G4-F4</f>
        <v>348</v>
      </c>
      <c r="I4" s="132">
        <f t="shared" ref="I4:I25" si="13">IF(ISERROR(H4/F4),"n/a",(H4/F4))</f>
        <v>9.5630667765869745E-2</v>
      </c>
      <c r="J4" s="91">
        <f>'CNAS - 1st Yr'!J4+'CNAS - TR'!J4</f>
        <v>0</v>
      </c>
      <c r="K4" s="12">
        <f>'CNAS - 1st Yr'!K4+'CNAS - TR'!K4</f>
        <v>0</v>
      </c>
      <c r="L4" s="12">
        <f t="shared" ref="L4:L25" si="14">K4-J4</f>
        <v>0</v>
      </c>
      <c r="M4" s="132" t="str">
        <f t="shared" ref="M4:M25" si="15">IF(ISERROR(L4/J4),"n/a",(L4/J4))</f>
        <v>n/a</v>
      </c>
      <c r="N4" s="91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33" t="str">
        <f t="shared" ref="Q4:Q25" si="17">IF(ISERROR(P4/N4),"n/a",(P4/N4))</f>
        <v>n/a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1184</v>
      </c>
      <c r="C5" s="12">
        <f>'CNAS - 1st Yr'!C5+'CNAS - TR'!C5</f>
        <v>1341</v>
      </c>
      <c r="D5" s="12">
        <f t="shared" si="10"/>
        <v>157</v>
      </c>
      <c r="E5" s="120">
        <f t="shared" si="11"/>
        <v>0.13260135135135134</v>
      </c>
      <c r="F5" s="91">
        <f>'CNAS - 1st Yr'!F5+'CNAS - TR'!F5</f>
        <v>951</v>
      </c>
      <c r="G5" s="12">
        <f>'CNAS - 1st Yr'!G5+'CNAS - TR'!G5</f>
        <v>1100</v>
      </c>
      <c r="H5" s="12">
        <f t="shared" si="12"/>
        <v>149</v>
      </c>
      <c r="I5" s="132">
        <f t="shared" si="13"/>
        <v>0.15667718191377497</v>
      </c>
      <c r="J5" s="91">
        <f>'CNAS - 1st Yr'!J5+'CNAS - TR'!J5</f>
        <v>0</v>
      </c>
      <c r="K5" s="12">
        <f>'CNAS - 1st Yr'!K5+'CNAS - TR'!K5</f>
        <v>0</v>
      </c>
      <c r="L5" s="12">
        <f t="shared" si="14"/>
        <v>0</v>
      </c>
      <c r="M5" s="132" t="str">
        <f t="shared" si="15"/>
        <v>n/a</v>
      </c>
      <c r="N5" s="91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33" t="str">
        <f t="shared" si="17"/>
        <v>n/a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674</v>
      </c>
      <c r="C6" s="12">
        <f>'CNAS - 1st Yr'!C6+'CNAS - TR'!C6</f>
        <v>651</v>
      </c>
      <c r="D6" s="12">
        <f t="shared" si="10"/>
        <v>-23</v>
      </c>
      <c r="E6" s="120">
        <f t="shared" si="11"/>
        <v>-3.4124629080118693E-2</v>
      </c>
      <c r="F6" s="91">
        <f>'CNAS - 1st Yr'!F6+'CNAS - TR'!F6</f>
        <v>398</v>
      </c>
      <c r="G6" s="12">
        <f>'CNAS - 1st Yr'!G6+'CNAS - TR'!G6</f>
        <v>444</v>
      </c>
      <c r="H6" s="12">
        <f t="shared" si="12"/>
        <v>46</v>
      </c>
      <c r="I6" s="132">
        <f t="shared" si="13"/>
        <v>0.11557788944723618</v>
      </c>
      <c r="J6" s="91">
        <f>'CNAS - 1st Yr'!J6+'CNAS - TR'!J6</f>
        <v>0</v>
      </c>
      <c r="K6" s="12">
        <f>'CNAS - 1st Yr'!K6+'CNAS - TR'!K6</f>
        <v>0</v>
      </c>
      <c r="L6" s="12">
        <f t="shared" si="14"/>
        <v>0</v>
      </c>
      <c r="M6" s="132" t="str">
        <f t="shared" si="15"/>
        <v>n/a</v>
      </c>
      <c r="N6" s="91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33" t="str">
        <f t="shared" si="17"/>
        <v>n/a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247</v>
      </c>
      <c r="C7" s="12">
        <f>'CNAS - 1st Yr'!C7+'CNAS - TR'!C7</f>
        <v>328</v>
      </c>
      <c r="D7" s="12">
        <f t="shared" ref="D7" si="20">C7-B7</f>
        <v>81</v>
      </c>
      <c r="E7" s="120">
        <f t="shared" ref="E7" si="21">IF(ISERROR(D7/B7),"n/a",(D7/B7))</f>
        <v>0.32793522267206476</v>
      </c>
      <c r="F7" s="91">
        <f>'CNAS - 1st Yr'!F7+'CNAS - TR'!F7</f>
        <v>115</v>
      </c>
      <c r="G7" s="12">
        <f>'CNAS - 1st Yr'!G7+'CNAS - TR'!G7</f>
        <v>97</v>
      </c>
      <c r="H7" s="12">
        <f t="shared" ref="H7" si="22">G7-F7</f>
        <v>-18</v>
      </c>
      <c r="I7" s="132">
        <f t="shared" ref="I7" si="23">IF(ISERROR(H7/F7),"n/a",(H7/F7))</f>
        <v>-0.15652173913043479</v>
      </c>
      <c r="J7" s="91">
        <f>'CNAS - 1st Yr'!J7+'CNAS - TR'!J7</f>
        <v>0</v>
      </c>
      <c r="K7" s="12">
        <f>'CNAS - 1st Yr'!K7+'CNAS - TR'!K7</f>
        <v>0</v>
      </c>
      <c r="L7" s="12">
        <f t="shared" ref="L7" si="24">K7-J7</f>
        <v>0</v>
      </c>
      <c r="M7" s="132" t="str">
        <f t="shared" ref="M7" si="25">IF(ISERROR(L7/J7),"n/a",(L7/J7))</f>
        <v>n/a</v>
      </c>
      <c r="N7" s="91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33" t="str">
        <f t="shared" ref="Q7" si="27">IF(ISERROR(P7/N7),"n/a",(P7/N7))</f>
        <v>n/a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82</v>
      </c>
      <c r="C8" s="12">
        <f>'CNAS - 1st Yr'!C8+'CNAS - TR'!C8</f>
        <v>100</v>
      </c>
      <c r="D8" s="12">
        <f t="shared" ref="D8" si="30">C8-B8</f>
        <v>18</v>
      </c>
      <c r="E8" s="120">
        <f t="shared" ref="E8" si="31">IF(ISERROR(D8/B8),"n/a",(D8/B8))</f>
        <v>0.21951219512195122</v>
      </c>
      <c r="F8" s="91">
        <f>'CNAS - 1st Yr'!F8+'CNAS - TR'!F8</f>
        <v>47</v>
      </c>
      <c r="G8" s="12">
        <f>'CNAS - 1st Yr'!G8+'CNAS - TR'!G8</f>
        <v>66</v>
      </c>
      <c r="H8" s="12">
        <f t="shared" ref="H8" si="32">G8-F8</f>
        <v>19</v>
      </c>
      <c r="I8" s="132">
        <f t="shared" ref="I8" si="33">IF(ISERROR(H8/F8),"n/a",(H8/F8))</f>
        <v>0.40425531914893614</v>
      </c>
      <c r="J8" s="91">
        <f>'CNAS - 1st Yr'!J8+'CNAS - TR'!J8</f>
        <v>0</v>
      </c>
      <c r="K8" s="12">
        <f>'CNAS - 1st Yr'!K8+'CNAS - TR'!K8</f>
        <v>0</v>
      </c>
      <c r="L8" s="12">
        <f t="shared" ref="L8" si="34">K8-J8</f>
        <v>0</v>
      </c>
      <c r="M8" s="132" t="str">
        <f t="shared" ref="M8" si="35">IF(ISERROR(L8/J8),"n/a",(L8/J8))</f>
        <v>n/a</v>
      </c>
      <c r="N8" s="91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87</v>
      </c>
      <c r="C9" s="12">
        <f>'CNAS - 1st Yr'!C9+'CNAS - TR'!C9</f>
        <v>77</v>
      </c>
      <c r="D9" s="12">
        <f t="shared" si="10"/>
        <v>-10</v>
      </c>
      <c r="E9" s="120">
        <f t="shared" si="11"/>
        <v>-0.11494252873563218</v>
      </c>
      <c r="F9" s="91">
        <f>'CNAS - 1st Yr'!F9+'CNAS - TR'!F9</f>
        <v>44</v>
      </c>
      <c r="G9" s="12">
        <f>'CNAS - 1st Yr'!G9+'CNAS - TR'!G9</f>
        <v>50</v>
      </c>
      <c r="H9" s="12">
        <f t="shared" si="12"/>
        <v>6</v>
      </c>
      <c r="I9" s="132">
        <f t="shared" si="13"/>
        <v>0.13636363636363635</v>
      </c>
      <c r="J9" s="91">
        <f>'CNAS - 1st Yr'!J9+'CNAS - TR'!J9</f>
        <v>0</v>
      </c>
      <c r="K9" s="12">
        <f>'CNAS - 1st Yr'!K9+'CNAS - TR'!K9</f>
        <v>0</v>
      </c>
      <c r="L9" s="12">
        <f t="shared" si="14"/>
        <v>0</v>
      </c>
      <c r="M9" s="132" t="str">
        <f t="shared" si="15"/>
        <v>n/a</v>
      </c>
      <c r="N9" s="91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33" t="str">
        <f t="shared" si="17"/>
        <v>n/a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18</v>
      </c>
      <c r="C10" s="12">
        <f>'CNAS - 1st Yr'!C10+'CNAS - TR'!C10</f>
        <v>23</v>
      </c>
      <c r="D10" s="12">
        <f t="shared" ref="D10" si="40">C10-B10</f>
        <v>5</v>
      </c>
      <c r="E10" s="120">
        <f t="shared" ref="E10" si="41">IF(ISERROR(D10/B10),"n/a",(D10/B10))</f>
        <v>0.27777777777777779</v>
      </c>
      <c r="F10" s="91">
        <f>'CNAS - 1st Yr'!F10+'CNAS - TR'!F10</f>
        <v>10</v>
      </c>
      <c r="G10" s="12">
        <f>'CNAS - 1st Yr'!G10+'CNAS - TR'!G10</f>
        <v>16</v>
      </c>
      <c r="H10" s="12">
        <f t="shared" ref="H10" si="42">G10-F10</f>
        <v>6</v>
      </c>
      <c r="I10" s="132">
        <f t="shared" ref="I10" si="43">IF(ISERROR(H10/F10),"n/a",(H10/F10))</f>
        <v>0.6</v>
      </c>
      <c r="J10" s="91">
        <f>'CNAS - 1st Yr'!J10+'CNAS - TR'!J10</f>
        <v>0</v>
      </c>
      <c r="K10" s="12">
        <f>'CNAS - 1st Yr'!K10+'CNAS - TR'!K10</f>
        <v>0</v>
      </c>
      <c r="L10" s="12">
        <f t="shared" ref="L10" si="44">K10-J10</f>
        <v>0</v>
      </c>
      <c r="M10" s="132" t="str">
        <f t="shared" ref="M10" si="45">IF(ISERROR(L10/J10),"n/a",(L10/J10))</f>
        <v>n/a</v>
      </c>
      <c r="N10" s="91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772</v>
      </c>
      <c r="C11" s="12">
        <f>'CNAS - 1st Yr'!C11+'CNAS - TR'!C11</f>
        <v>880</v>
      </c>
      <c r="D11" s="12">
        <f t="shared" si="10"/>
        <v>108</v>
      </c>
      <c r="E11" s="120">
        <f t="shared" si="11"/>
        <v>0.13989637305699482</v>
      </c>
      <c r="F11" s="91">
        <f>'CNAS - 1st Yr'!F11+'CNAS - TR'!F11</f>
        <v>487</v>
      </c>
      <c r="G11" s="12">
        <f>'CNAS - 1st Yr'!G11+'CNAS - TR'!G11</f>
        <v>626</v>
      </c>
      <c r="H11" s="12">
        <f t="shared" si="12"/>
        <v>139</v>
      </c>
      <c r="I11" s="132">
        <f t="shared" si="13"/>
        <v>0.28542094455852157</v>
      </c>
      <c r="J11" s="91">
        <f>'CNAS - 1st Yr'!J11+'CNAS - TR'!J11</f>
        <v>0</v>
      </c>
      <c r="K11" s="12">
        <f>'CNAS - 1st Yr'!K11+'CNAS - TR'!K11</f>
        <v>0</v>
      </c>
      <c r="L11" s="12">
        <f t="shared" si="14"/>
        <v>0</v>
      </c>
      <c r="M11" s="132" t="str">
        <f t="shared" si="15"/>
        <v>n/a</v>
      </c>
      <c r="N11" s="91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33" t="str">
        <f t="shared" si="17"/>
        <v>n/a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68</v>
      </c>
      <c r="C12" s="12">
        <f>'CNAS - 1st Yr'!C12+'CNAS - TR'!C12</f>
        <v>66</v>
      </c>
      <c r="D12" s="12">
        <f t="shared" si="10"/>
        <v>-2</v>
      </c>
      <c r="E12" s="120">
        <f t="shared" si="11"/>
        <v>-2.9411764705882353E-2</v>
      </c>
      <c r="F12" s="91">
        <f>'CNAS - 1st Yr'!F12+'CNAS - TR'!F12</f>
        <v>24</v>
      </c>
      <c r="G12" s="12">
        <f>'CNAS - 1st Yr'!G12+'CNAS - TR'!G12</f>
        <v>39</v>
      </c>
      <c r="H12" s="12">
        <f t="shared" si="12"/>
        <v>15</v>
      </c>
      <c r="I12" s="132">
        <f t="shared" si="13"/>
        <v>0.625</v>
      </c>
      <c r="J12" s="91">
        <f>'CNAS - 1st Yr'!J12+'CNAS - TR'!J12</f>
        <v>0</v>
      </c>
      <c r="K12" s="12">
        <f>'CNAS - 1st Yr'!K12+'CNAS - TR'!K12</f>
        <v>0</v>
      </c>
      <c r="L12" s="12">
        <f t="shared" si="14"/>
        <v>0</v>
      </c>
      <c r="M12" s="132" t="str">
        <f t="shared" si="15"/>
        <v>n/a</v>
      </c>
      <c r="N12" s="91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6</v>
      </c>
      <c r="G13" s="12">
        <f>'CNAS - 1st Yr'!G13+'CNAS - TR'!G13</f>
        <v>13</v>
      </c>
      <c r="H13" s="12">
        <f t="shared" si="12"/>
        <v>7</v>
      </c>
      <c r="I13" s="132">
        <f t="shared" si="13"/>
        <v>1.1666666666666667</v>
      </c>
      <c r="J13" s="91">
        <f>'CNAS - 1st Yr'!J13+'CNAS - TR'!J13</f>
        <v>0</v>
      </c>
      <c r="K13" s="12">
        <f>'CNAS - 1st Yr'!K13+'CNAS - TR'!K13</f>
        <v>0</v>
      </c>
      <c r="L13" s="12">
        <f t="shared" si="14"/>
        <v>0</v>
      </c>
      <c r="M13" s="132" t="str">
        <f t="shared" si="15"/>
        <v>n/a</v>
      </c>
      <c r="N13" s="91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0</v>
      </c>
      <c r="C14" s="12">
        <f>'CNAS - 1st Yr'!C14+'CNAS - TR'!C14</f>
        <v>0</v>
      </c>
      <c r="D14" s="12">
        <f t="shared" si="10"/>
        <v>0</v>
      </c>
      <c r="E14" s="120" t="str">
        <f t="shared" si="11"/>
        <v>n/a</v>
      </c>
      <c r="F14" s="91">
        <f>'CNAS - 1st Yr'!F14+'CNAS - TR'!F14</f>
        <v>0</v>
      </c>
      <c r="G14" s="12">
        <f>'CNAS - 1st Yr'!G14+'CNAS - TR'!G14</f>
        <v>0</v>
      </c>
      <c r="H14" s="12">
        <f t="shared" si="12"/>
        <v>0</v>
      </c>
      <c r="I14" s="132" t="str">
        <f t="shared" si="13"/>
        <v>n/a</v>
      </c>
      <c r="J14" s="91">
        <f>'CNAS - 1st Yr'!J14+'CNAS - TR'!J14</f>
        <v>0</v>
      </c>
      <c r="K14" s="12">
        <f>'CNAS - 1st Yr'!K14+'CNAS - TR'!K14</f>
        <v>0</v>
      </c>
      <c r="L14" s="12">
        <f t="shared" si="14"/>
        <v>0</v>
      </c>
      <c r="M14" s="132" t="str">
        <f t="shared" si="15"/>
        <v>n/a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773</v>
      </c>
      <c r="C15" s="12">
        <f>'CNAS - 1st Yr'!C15+'CNAS - TR'!C15</f>
        <v>741</v>
      </c>
      <c r="D15" s="12">
        <f t="shared" si="10"/>
        <v>-32</v>
      </c>
      <c r="E15" s="120">
        <f t="shared" si="11"/>
        <v>-4.1397153945666239E-2</v>
      </c>
      <c r="F15" s="91">
        <f>'CNAS - 1st Yr'!F15+'CNAS - TR'!F15</f>
        <v>457</v>
      </c>
      <c r="G15" s="12">
        <f>'CNAS - 1st Yr'!G15+'CNAS - TR'!G15</f>
        <v>598</v>
      </c>
      <c r="H15" s="12">
        <f t="shared" si="12"/>
        <v>141</v>
      </c>
      <c r="I15" s="132">
        <f t="shared" si="13"/>
        <v>0.30853391684901532</v>
      </c>
      <c r="J15" s="91">
        <f>'CNAS - 1st Yr'!J15+'CNAS - TR'!J15</f>
        <v>0</v>
      </c>
      <c r="K15" s="12">
        <f>'CNAS - 1st Yr'!K15+'CNAS - TR'!K15</f>
        <v>0</v>
      </c>
      <c r="L15" s="12">
        <f t="shared" si="14"/>
        <v>0</v>
      </c>
      <c r="M15" s="132" t="str">
        <f t="shared" si="15"/>
        <v>n/a</v>
      </c>
      <c r="N15" s="91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33" t="str">
        <f t="shared" si="17"/>
        <v>n/a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172</v>
      </c>
      <c r="C16" s="12">
        <f>'CNAS - 1st Yr'!C16+'CNAS - TR'!C16</f>
        <v>145</v>
      </c>
      <c r="D16" s="12">
        <f t="shared" si="10"/>
        <v>-27</v>
      </c>
      <c r="E16" s="120">
        <f t="shared" si="11"/>
        <v>-0.15697674418604651</v>
      </c>
      <c r="F16" s="91">
        <f>'CNAS - 1st Yr'!F16+'CNAS - TR'!F16</f>
        <v>99</v>
      </c>
      <c r="G16" s="12">
        <f>'CNAS - 1st Yr'!G16+'CNAS - TR'!G16</f>
        <v>106</v>
      </c>
      <c r="H16" s="12">
        <f t="shared" si="12"/>
        <v>7</v>
      </c>
      <c r="I16" s="132">
        <f t="shared" si="13"/>
        <v>7.0707070707070704E-2</v>
      </c>
      <c r="J16" s="91">
        <f>'CNAS - 1st Yr'!J16+'CNAS - TR'!J16</f>
        <v>0</v>
      </c>
      <c r="K16" s="12">
        <f>'CNAS - 1st Yr'!K16+'CNAS - TR'!K16</f>
        <v>0</v>
      </c>
      <c r="L16" s="12">
        <f t="shared" si="14"/>
        <v>0</v>
      </c>
      <c r="M16" s="132" t="str">
        <f t="shared" si="15"/>
        <v>n/a</v>
      </c>
      <c r="N16" s="91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33" t="str">
        <f t="shared" si="17"/>
        <v>n/a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344</v>
      </c>
      <c r="C17" s="12">
        <f>'CNAS - 1st Yr'!C17+'CNAS - TR'!C17</f>
        <v>407</v>
      </c>
      <c r="D17" s="12">
        <f t="shared" si="10"/>
        <v>63</v>
      </c>
      <c r="E17" s="120">
        <f t="shared" si="11"/>
        <v>0.18313953488372092</v>
      </c>
      <c r="F17" s="91">
        <f>'CNAS - 1st Yr'!F17+'CNAS - TR'!F17</f>
        <v>250</v>
      </c>
      <c r="G17" s="12">
        <f>'CNAS - 1st Yr'!G17+'CNAS - TR'!G17</f>
        <v>298</v>
      </c>
      <c r="H17" s="12">
        <f t="shared" si="12"/>
        <v>48</v>
      </c>
      <c r="I17" s="132">
        <f t="shared" si="13"/>
        <v>0.192</v>
      </c>
      <c r="J17" s="91">
        <f>'CNAS - 1st Yr'!J17+'CNAS - TR'!J17</f>
        <v>0</v>
      </c>
      <c r="K17" s="12">
        <f>'CNAS - 1st Yr'!K17+'CNAS - TR'!K17</f>
        <v>0</v>
      </c>
      <c r="L17" s="12">
        <f t="shared" si="14"/>
        <v>0</v>
      </c>
      <c r="M17" s="132" t="str">
        <f t="shared" si="15"/>
        <v>n/a</v>
      </c>
      <c r="N17" s="91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33" t="str">
        <f t="shared" si="17"/>
        <v>n/a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923</v>
      </c>
      <c r="C18" s="12">
        <f>'CNAS - 1st Yr'!C18+'CNAS - TR'!C18</f>
        <v>933</v>
      </c>
      <c r="D18" s="12">
        <f t="shared" si="10"/>
        <v>10</v>
      </c>
      <c r="E18" s="120">
        <f t="shared" si="11"/>
        <v>1.0834236186348862E-2</v>
      </c>
      <c r="F18" s="91">
        <f>'CNAS - 1st Yr'!F18+'CNAS - TR'!F18</f>
        <v>601</v>
      </c>
      <c r="G18" s="12">
        <f>'CNAS - 1st Yr'!G18+'CNAS - TR'!G18</f>
        <v>709</v>
      </c>
      <c r="H18" s="12">
        <f t="shared" si="12"/>
        <v>108</v>
      </c>
      <c r="I18" s="132">
        <f t="shared" si="13"/>
        <v>0.17970049916805325</v>
      </c>
      <c r="J18" s="91">
        <f>'CNAS - 1st Yr'!J18+'CNAS - TR'!J18</f>
        <v>0</v>
      </c>
      <c r="K18" s="12">
        <f>'CNAS - 1st Yr'!K18+'CNAS - TR'!K18</f>
        <v>0</v>
      </c>
      <c r="L18" s="12">
        <f t="shared" si="14"/>
        <v>0</v>
      </c>
      <c r="M18" s="132" t="str">
        <f t="shared" si="15"/>
        <v>n/a</v>
      </c>
      <c r="N18" s="91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33" t="str">
        <f t="shared" si="17"/>
        <v>n/a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439</v>
      </c>
      <c r="C19" s="12">
        <f>'CNAS - 1st Yr'!C19+'CNAS - TR'!C19</f>
        <v>497</v>
      </c>
      <c r="D19" s="12">
        <f t="shared" si="10"/>
        <v>58</v>
      </c>
      <c r="E19" s="120">
        <f t="shared" si="11"/>
        <v>0.13211845102505695</v>
      </c>
      <c r="F19" s="91">
        <f>'CNAS - 1st Yr'!F19+'CNAS - TR'!F19</f>
        <v>266</v>
      </c>
      <c r="G19" s="12">
        <f>'CNAS - 1st Yr'!G19+'CNAS - TR'!G19</f>
        <v>376</v>
      </c>
      <c r="H19" s="12">
        <f t="shared" si="12"/>
        <v>110</v>
      </c>
      <c r="I19" s="132">
        <f t="shared" si="13"/>
        <v>0.41353383458646614</v>
      </c>
      <c r="J19" s="91">
        <f>'CNAS - 1st Yr'!J19+'CNAS - TR'!J19</f>
        <v>0</v>
      </c>
      <c r="K19" s="12">
        <f>'CNAS - 1st Yr'!K19+'CNAS - TR'!K19</f>
        <v>0</v>
      </c>
      <c r="L19" s="12">
        <f t="shared" si="14"/>
        <v>0</v>
      </c>
      <c r="M19" s="132" t="str">
        <f t="shared" si="15"/>
        <v>n/a</v>
      </c>
      <c r="N19" s="91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33" t="str">
        <f t="shared" si="17"/>
        <v>n/a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199</v>
      </c>
      <c r="C20" s="12">
        <f>'CNAS - 1st Yr'!C20+'CNAS - TR'!C20</f>
        <v>162</v>
      </c>
      <c r="D20" s="12">
        <f t="shared" si="10"/>
        <v>-37</v>
      </c>
      <c r="E20" s="120">
        <f t="shared" si="11"/>
        <v>-0.18592964824120603</v>
      </c>
      <c r="F20" s="91">
        <f>'CNAS - 1st Yr'!F20+'CNAS - TR'!F20</f>
        <v>82</v>
      </c>
      <c r="G20" s="12">
        <f>'CNAS - 1st Yr'!G20+'CNAS - TR'!G20</f>
        <v>100</v>
      </c>
      <c r="H20" s="12">
        <f t="shared" si="12"/>
        <v>18</v>
      </c>
      <c r="I20" s="132">
        <f t="shared" si="13"/>
        <v>0.21951219512195122</v>
      </c>
      <c r="J20" s="91">
        <f>'CNAS - 1st Yr'!J20+'CNAS - TR'!J20</f>
        <v>0</v>
      </c>
      <c r="K20" s="12">
        <f>'CNAS - 1st Yr'!K20+'CNAS - TR'!K20</f>
        <v>0</v>
      </c>
      <c r="L20" s="12">
        <f t="shared" si="14"/>
        <v>0</v>
      </c>
      <c r="M20" s="132" t="str">
        <f t="shared" si="15"/>
        <v>n/a</v>
      </c>
      <c r="N20" s="91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187</v>
      </c>
      <c r="C21" s="12">
        <f>'CNAS - 1st Yr'!C21+'CNAS - TR'!C21</f>
        <v>184</v>
      </c>
      <c r="D21" s="12">
        <f t="shared" si="10"/>
        <v>-3</v>
      </c>
      <c r="E21" s="120">
        <f t="shared" si="11"/>
        <v>-1.6042780748663103E-2</v>
      </c>
      <c r="F21" s="91">
        <f>'CNAS - 1st Yr'!F21+'CNAS - TR'!F21</f>
        <v>122</v>
      </c>
      <c r="G21" s="12">
        <f>'CNAS - 1st Yr'!G21+'CNAS - TR'!G21</f>
        <v>216</v>
      </c>
      <c r="H21" s="12">
        <f t="shared" si="12"/>
        <v>94</v>
      </c>
      <c r="I21" s="132">
        <f t="shared" si="13"/>
        <v>0.77049180327868849</v>
      </c>
      <c r="J21" s="91">
        <f>'CNAS - 1st Yr'!J21+'CNAS - TR'!J21</f>
        <v>0</v>
      </c>
      <c r="K21" s="12">
        <f>'CNAS - 1st Yr'!K21+'CNAS - TR'!K21</f>
        <v>0</v>
      </c>
      <c r="L21" s="12">
        <f t="shared" si="14"/>
        <v>0</v>
      </c>
      <c r="M21" s="132" t="str">
        <f t="shared" si="15"/>
        <v>n/a</v>
      </c>
      <c r="N21" s="91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33" t="str">
        <f t="shared" si="17"/>
        <v>n/a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128</v>
      </c>
      <c r="B22" s="70">
        <f>'CNAS - 1st Yr'!B22+'CNAS - TR'!B22</f>
        <v>35</v>
      </c>
      <c r="C22" s="12">
        <f>'CNAS - 1st Yr'!C22+'CNAS - TR'!C22</f>
        <v>42</v>
      </c>
      <c r="D22" s="12">
        <f t="shared" ref="D22" si="50">C22-B22</f>
        <v>7</v>
      </c>
      <c r="E22" s="120">
        <f t="shared" ref="E22" si="51">IF(ISERROR(D22/B22),"n/a",(D22/B22))</f>
        <v>0.2</v>
      </c>
      <c r="F22" s="91">
        <f>'CNAS - 1st Yr'!F22+'CNAS - TR'!F22</f>
        <v>31</v>
      </c>
      <c r="G22" s="12">
        <f>'CNAS - 1st Yr'!G22+'CNAS - TR'!G22</f>
        <v>40</v>
      </c>
      <c r="H22" s="12">
        <f t="shared" ref="H22" si="52">G22-F22</f>
        <v>9</v>
      </c>
      <c r="I22" s="132">
        <f t="shared" ref="I22" si="53">IF(ISERROR(H22/F22),"n/a",(H22/F22))</f>
        <v>0.29032258064516131</v>
      </c>
      <c r="J22" s="91">
        <f>'CNAS - 1st Yr'!J22+'CNAS - TR'!J22</f>
        <v>0</v>
      </c>
      <c r="K22" s="12">
        <f>'CNAS - 1st Yr'!K22+'CNAS - TR'!K22</f>
        <v>0</v>
      </c>
      <c r="L22" s="12">
        <f t="shared" ref="L22" si="54">K22-J22</f>
        <v>0</v>
      </c>
      <c r="M22" s="132" t="str">
        <f t="shared" ref="M22" si="55">IF(ISERROR(L22/J22),"n/a",(L22/J22))</f>
        <v>n/a</v>
      </c>
      <c r="N22" s="91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844</v>
      </c>
      <c r="C23" s="12">
        <f>'CNAS - 1st Yr'!C23+'CNAS - TR'!C23</f>
        <v>738</v>
      </c>
      <c r="D23" s="12">
        <f t="shared" si="10"/>
        <v>-106</v>
      </c>
      <c r="E23" s="120">
        <f t="shared" si="11"/>
        <v>-0.12559241706161137</v>
      </c>
      <c r="F23" s="91">
        <f>'CNAS - 1st Yr'!F23+'CNAS - TR'!F23</f>
        <v>586</v>
      </c>
      <c r="G23" s="12">
        <f>'CNAS - 1st Yr'!G23+'CNAS - TR'!G23</f>
        <v>455</v>
      </c>
      <c r="H23" s="12">
        <f t="shared" si="12"/>
        <v>-131</v>
      </c>
      <c r="I23" s="132">
        <f t="shared" si="13"/>
        <v>-0.2235494880546075</v>
      </c>
      <c r="J23" s="91">
        <f>'CNAS - 1st Yr'!J23+'CNAS - TR'!J23</f>
        <v>0</v>
      </c>
      <c r="K23" s="12">
        <f>'CNAS - 1st Yr'!K23+'CNAS - TR'!K23</f>
        <v>0</v>
      </c>
      <c r="L23" s="12">
        <f t="shared" si="14"/>
        <v>0</v>
      </c>
      <c r="M23" s="132" t="str">
        <f t="shared" si="15"/>
        <v>n/a</v>
      </c>
      <c r="N23" s="91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33" t="str">
        <f t="shared" si="17"/>
        <v>n/a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219</v>
      </c>
      <c r="C24" s="12">
        <f>'CNAS - 1st Yr'!C24+'CNAS - TR'!C24</f>
        <v>197</v>
      </c>
      <c r="D24" s="12">
        <f t="shared" si="10"/>
        <v>-22</v>
      </c>
      <c r="E24" s="120">
        <f t="shared" si="11"/>
        <v>-0.1004566210045662</v>
      </c>
      <c r="F24" s="91">
        <f>'CNAS - 1st Yr'!F24+'CNAS - TR'!F24</f>
        <v>137</v>
      </c>
      <c r="G24" s="12">
        <f>'CNAS - 1st Yr'!G24+'CNAS - TR'!G24</f>
        <v>167</v>
      </c>
      <c r="H24" s="12">
        <f t="shared" si="12"/>
        <v>30</v>
      </c>
      <c r="I24" s="132">
        <f t="shared" si="13"/>
        <v>0.21897810218978103</v>
      </c>
      <c r="J24" s="91">
        <f>'CNAS - 1st Yr'!J24+'CNAS - TR'!J24</f>
        <v>0</v>
      </c>
      <c r="K24" s="12">
        <f>'CNAS - 1st Yr'!K24+'CNAS - TR'!K24</f>
        <v>0</v>
      </c>
      <c r="L24" s="12">
        <f t="shared" si="14"/>
        <v>0</v>
      </c>
      <c r="M24" s="132" t="str">
        <f t="shared" si="15"/>
        <v>n/a</v>
      </c>
      <c r="N24" s="91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33" t="str">
        <f t="shared" si="17"/>
        <v>n/a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469</v>
      </c>
      <c r="C25" s="339">
        <f>'CNAS - 1st Yr'!C25+'CNAS - TR'!C25</f>
        <v>395</v>
      </c>
      <c r="D25" s="339">
        <f t="shared" si="10"/>
        <v>-74</v>
      </c>
      <c r="E25" s="340">
        <f t="shared" si="11"/>
        <v>-0.15778251599147122</v>
      </c>
      <c r="F25" s="341">
        <f>'CNAS - 1st Yr'!F25+'CNAS - TR'!F25</f>
        <v>237</v>
      </c>
      <c r="G25" s="339">
        <f>'CNAS - 1st Yr'!G25+'CNAS - TR'!G25</f>
        <v>296</v>
      </c>
      <c r="H25" s="339">
        <f t="shared" si="12"/>
        <v>59</v>
      </c>
      <c r="I25" s="342">
        <f t="shared" si="13"/>
        <v>0.24894514767932491</v>
      </c>
      <c r="J25" s="341">
        <f>'CNAS - 1st Yr'!J25+'CNAS - TR'!J25</f>
        <v>0</v>
      </c>
      <c r="K25" s="339">
        <f>'CNAS - 1st Yr'!K25+'CNAS - TR'!K25</f>
        <v>0</v>
      </c>
      <c r="L25" s="339">
        <f t="shared" si="14"/>
        <v>0</v>
      </c>
      <c r="M25" s="342" t="str">
        <f t="shared" si="15"/>
        <v>n/a</v>
      </c>
      <c r="N25" s="341">
        <f>'CNAS - 1st Yr'!N25+'CNAS - TR'!N25</f>
        <v>0</v>
      </c>
      <c r="O25" s="339">
        <f>'CNAS - 1st Yr'!O25+'CNAS - TR'!O25</f>
        <v>0</v>
      </c>
      <c r="P25" s="326">
        <f t="shared" si="16"/>
        <v>0</v>
      </c>
      <c r="Q25" s="347" t="str">
        <f t="shared" si="17"/>
        <v>n/a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16444</v>
      </c>
      <c r="C26" s="344">
        <f>SUM(C3:C25)</f>
        <v>16359</v>
      </c>
      <c r="D26" s="330">
        <f>SUM(C26-B26)</f>
        <v>-85</v>
      </c>
      <c r="E26" s="345">
        <f>IF(ISERROR(D26/B26),"n/a",(D26/B26))</f>
        <v>-5.1690586232060326E-3</v>
      </c>
      <c r="F26" s="346">
        <f>SUM(F3:F25)</f>
        <v>9752</v>
      </c>
      <c r="G26" s="344">
        <f>SUM(G3:G25)</f>
        <v>10940</v>
      </c>
      <c r="H26" s="330">
        <f>SUM(G26-F26)</f>
        <v>1188</v>
      </c>
      <c r="I26" s="345">
        <f>IF(ISERROR(H26/F26),"n/a",(H26/F26))</f>
        <v>0.12182116488925349</v>
      </c>
      <c r="J26" s="335">
        <f>SUM(J3:J25)</f>
        <v>0</v>
      </c>
      <c r="K26" s="344">
        <f>SUM(K3:K25)</f>
        <v>0</v>
      </c>
      <c r="L26" s="330">
        <f>SUM(K26-J26)</f>
        <v>0</v>
      </c>
      <c r="M26" s="345" t="str">
        <f>IF(ISERROR(L26/J26),"n/a",(L26/J26))</f>
        <v>n/a</v>
      </c>
      <c r="N26" s="346">
        <f>SUM(N3:N25)</f>
        <v>0</v>
      </c>
      <c r="O26" s="344">
        <f>SUM(O3:O25)</f>
        <v>0</v>
      </c>
      <c r="P26" s="330">
        <f>SUM(O26-N26)</f>
        <v>0</v>
      </c>
      <c r="Q26" s="348" t="str">
        <f>IF(ISERROR(P26/N26),"n/a",(P26/N26))</f>
        <v>n/a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hidden="1" customWidth="1"/>
    <col min="11" max="11" width="6.7109375" style="2" hidden="1" customWidth="1"/>
    <col min="12" max="12" width="7.28515625" style="1" hidden="1" customWidth="1"/>
    <col min="13" max="13" width="8.28515625" style="1" hidden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6">
        <f>'CHASS- 1st Yr'!A1:A2</f>
        <v>44986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668</v>
      </c>
      <c r="C4" s="9">
        <v>727</v>
      </c>
      <c r="D4" s="237">
        <f>C4-B4</f>
        <v>59</v>
      </c>
      <c r="E4" s="238">
        <f>IF(ISERROR(D4/B4),"n/a",(D4/B4))</f>
        <v>8.8323353293413176E-2</v>
      </c>
      <c r="F4" s="9">
        <v>557</v>
      </c>
      <c r="G4" s="9">
        <v>572</v>
      </c>
      <c r="H4" s="239">
        <f>G4-F4</f>
        <v>15</v>
      </c>
      <c r="I4" s="238">
        <f>IF(ISERROR(H4/F4),"n/a",(H4/F4))</f>
        <v>2.6929982046678635E-2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9">
        <v>0</v>
      </c>
      <c r="O4" s="9">
        <v>0</v>
      </c>
      <c r="P4" s="239">
        <f t="shared" ref="P4:P14" si="0">O4-N4</f>
        <v>0</v>
      </c>
      <c r="Q4" s="240" t="str">
        <f>IF(ISERROR(P4/N4),"n/a",(P4/N4))</f>
        <v>n/a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356</v>
      </c>
      <c r="C5" s="9">
        <v>360</v>
      </c>
      <c r="D5" s="6">
        <f>C5-B5</f>
        <v>4</v>
      </c>
      <c r="E5" s="7">
        <f>IF(ISERROR(D5/B5),"n/a",(D5/B5))</f>
        <v>1.1235955056179775E-2</v>
      </c>
      <c r="F5" s="9">
        <v>285</v>
      </c>
      <c r="G5" s="9">
        <v>249</v>
      </c>
      <c r="H5" s="10">
        <f>G5-F5</f>
        <v>-36</v>
      </c>
      <c r="I5" s="7">
        <f>IF(ISERROR(H5/F5),"n/a",(H5/F5))</f>
        <v>-0.12631578947368421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215</v>
      </c>
      <c r="C6" s="9">
        <v>222</v>
      </c>
      <c r="D6" s="6">
        <f t="shared" ref="D6:D20" si="4">C6-B6</f>
        <v>7</v>
      </c>
      <c r="E6" s="7">
        <f t="shared" ref="E6:E20" si="5">IF(ISERROR(D6/B6),"n/a",(D6/B6))</f>
        <v>3.255813953488372E-2</v>
      </c>
      <c r="F6" s="9">
        <v>209</v>
      </c>
      <c r="G6" s="9">
        <v>211</v>
      </c>
      <c r="H6" s="10">
        <f t="shared" ref="H6:H20" si="6">G6-F6</f>
        <v>2</v>
      </c>
      <c r="I6" s="7">
        <f t="shared" ref="I6:I20" si="7">IF(ISERROR(H6/F6),"n/a",(H6/F6))</f>
        <v>9.5693779904306216E-3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76</v>
      </c>
      <c r="C7" s="9">
        <v>96</v>
      </c>
      <c r="D7" s="6">
        <f t="shared" si="4"/>
        <v>20</v>
      </c>
      <c r="E7" s="7">
        <f t="shared" si="5"/>
        <v>0.26315789473684209</v>
      </c>
      <c r="F7" s="9">
        <v>63</v>
      </c>
      <c r="G7" s="9">
        <v>81</v>
      </c>
      <c r="H7" s="10">
        <f t="shared" si="6"/>
        <v>18</v>
      </c>
      <c r="I7" s="7">
        <f t="shared" si="7"/>
        <v>0.2857142857142857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1009</v>
      </c>
      <c r="C8" s="9">
        <v>1028</v>
      </c>
      <c r="D8" s="6">
        <f t="shared" si="4"/>
        <v>19</v>
      </c>
      <c r="E8" s="7">
        <f t="shared" si="5"/>
        <v>1.8830525272547076E-2</v>
      </c>
      <c r="F8" s="9">
        <v>405</v>
      </c>
      <c r="G8" s="9">
        <v>303</v>
      </c>
      <c r="H8" s="10">
        <f t="shared" si="6"/>
        <v>-102</v>
      </c>
      <c r="I8" s="7">
        <f t="shared" si="7"/>
        <v>-0.25185185185185183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336</v>
      </c>
      <c r="C9" s="9">
        <v>314</v>
      </c>
      <c r="D9" s="6">
        <f t="shared" si="4"/>
        <v>-22</v>
      </c>
      <c r="E9" s="7">
        <f t="shared" si="5"/>
        <v>-6.5476190476190479E-2</v>
      </c>
      <c r="F9" s="9">
        <v>146</v>
      </c>
      <c r="G9" s="9">
        <v>101</v>
      </c>
      <c r="H9" s="10">
        <f t="shared" si="6"/>
        <v>-45</v>
      </c>
      <c r="I9" s="7">
        <f t="shared" si="7"/>
        <v>-0.30821917808219179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800</v>
      </c>
      <c r="C10" s="9">
        <v>816</v>
      </c>
      <c r="D10" s="6">
        <f t="shared" si="4"/>
        <v>16</v>
      </c>
      <c r="E10" s="7">
        <f t="shared" si="5"/>
        <v>0.02</v>
      </c>
      <c r="F10" s="9">
        <v>324</v>
      </c>
      <c r="G10" s="9">
        <v>294</v>
      </c>
      <c r="H10" s="10">
        <f t="shared" ref="H10" si="12">G10-F10</f>
        <v>-30</v>
      </c>
      <c r="I10" s="7">
        <f t="shared" ref="I10" si="13">IF(ISERROR(H10/F10),"n/a",(H10/F10))</f>
        <v>-9.2592592592592587E-2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4235</v>
      </c>
      <c r="C11" s="9">
        <v>4696</v>
      </c>
      <c r="D11" s="6">
        <f t="shared" si="4"/>
        <v>461</v>
      </c>
      <c r="E11" s="7">
        <f t="shared" si="5"/>
        <v>0.10885478158205431</v>
      </c>
      <c r="F11" s="9">
        <v>1047</v>
      </c>
      <c r="G11" s="9">
        <v>828</v>
      </c>
      <c r="H11" s="10">
        <f t="shared" si="6"/>
        <v>-219</v>
      </c>
      <c r="I11" s="7">
        <f t="shared" si="7"/>
        <v>-0.20916905444126074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874</v>
      </c>
      <c r="C12" s="9">
        <v>952</v>
      </c>
      <c r="D12" s="6">
        <f t="shared" si="4"/>
        <v>78</v>
      </c>
      <c r="E12" s="7">
        <f t="shared" si="5"/>
        <v>8.924485125858124E-2</v>
      </c>
      <c r="F12" s="9">
        <v>250</v>
      </c>
      <c r="G12" s="9">
        <v>253</v>
      </c>
      <c r="H12" s="10">
        <f t="shared" si="6"/>
        <v>3</v>
      </c>
      <c r="I12" s="7">
        <f t="shared" si="7"/>
        <v>1.2E-2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454</v>
      </c>
      <c r="C13" s="9">
        <v>615</v>
      </c>
      <c r="D13" s="6">
        <f t="shared" ref="D13" si="17">C13-B13</f>
        <v>161</v>
      </c>
      <c r="E13" s="7">
        <f t="shared" ref="E13" si="18">IF(ISERROR(D13/B13),"n/a",(D13/B13))</f>
        <v>0.35462555066079293</v>
      </c>
      <c r="F13" s="9">
        <v>420</v>
      </c>
      <c r="G13" s="9">
        <v>301</v>
      </c>
      <c r="H13" s="10">
        <f t="shared" ref="H13" si="19">G13-F13</f>
        <v>-119</v>
      </c>
      <c r="I13" s="7">
        <f t="shared" ref="I13" si="20">IF(ISERROR(H13/F13),"n/a",(H13/F13))</f>
        <v>-0.28333333333333333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711</v>
      </c>
      <c r="C14" s="9">
        <v>835</v>
      </c>
      <c r="D14" s="6">
        <f t="shared" si="4"/>
        <v>124</v>
      </c>
      <c r="E14" s="7">
        <f t="shared" si="5"/>
        <v>0.17440225035161744</v>
      </c>
      <c r="F14" s="9">
        <v>469</v>
      </c>
      <c r="G14" s="9">
        <v>528</v>
      </c>
      <c r="H14" s="10">
        <f t="shared" si="6"/>
        <v>59</v>
      </c>
      <c r="I14" s="7">
        <f t="shared" si="7"/>
        <v>0.1257995735607676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155</v>
      </c>
      <c r="C15" s="9">
        <v>172</v>
      </c>
      <c r="D15" s="6">
        <f t="shared" si="4"/>
        <v>17</v>
      </c>
      <c r="E15" s="7">
        <f t="shared" si="5"/>
        <v>0.10967741935483871</v>
      </c>
      <c r="F15" s="9">
        <v>112</v>
      </c>
      <c r="G15" s="9">
        <v>120</v>
      </c>
      <c r="H15" s="10">
        <f t="shared" si="6"/>
        <v>8</v>
      </c>
      <c r="I15" s="7">
        <f t="shared" si="7"/>
        <v>7.1428571428571425E-2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352</v>
      </c>
      <c r="C17" s="9">
        <v>344</v>
      </c>
      <c r="D17" s="6">
        <f t="shared" si="4"/>
        <v>-8</v>
      </c>
      <c r="E17" s="7">
        <f t="shared" si="5"/>
        <v>-2.2727272727272728E-2</v>
      </c>
      <c r="F17" s="9">
        <v>255</v>
      </c>
      <c r="G17" s="9">
        <v>283</v>
      </c>
      <c r="H17" s="10">
        <f t="shared" si="6"/>
        <v>28</v>
      </c>
      <c r="I17" s="7">
        <f t="shared" si="7"/>
        <v>0.10980392156862745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94</v>
      </c>
      <c r="C18" s="9">
        <v>109</v>
      </c>
      <c r="D18" s="6">
        <f t="shared" si="4"/>
        <v>15</v>
      </c>
      <c r="E18" s="7">
        <f t="shared" si="5"/>
        <v>0.15957446808510639</v>
      </c>
      <c r="F18" s="9">
        <v>71</v>
      </c>
      <c r="G18" s="9">
        <v>81</v>
      </c>
      <c r="H18" s="10">
        <f t="shared" si="6"/>
        <v>10</v>
      </c>
      <c r="I18" s="7">
        <f t="shared" si="7"/>
        <v>0.14084507042253522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150</v>
      </c>
      <c r="C19" s="9">
        <v>130</v>
      </c>
      <c r="D19" s="6">
        <f t="shared" si="4"/>
        <v>-20</v>
      </c>
      <c r="E19" s="7">
        <f t="shared" si="5"/>
        <v>-0.13333333333333333</v>
      </c>
      <c r="F19" s="9">
        <v>145</v>
      </c>
      <c r="G19" s="9">
        <v>127</v>
      </c>
      <c r="H19" s="10">
        <f t="shared" si="6"/>
        <v>-18</v>
      </c>
      <c r="I19" s="7">
        <f t="shared" si="7"/>
        <v>-0.12413793103448276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1933</v>
      </c>
      <c r="C20" s="9">
        <v>2078</v>
      </c>
      <c r="D20" s="6">
        <f t="shared" si="4"/>
        <v>145</v>
      </c>
      <c r="E20" s="7">
        <f t="shared" si="5"/>
        <v>7.501293326435593E-2</v>
      </c>
      <c r="F20" s="9">
        <v>883</v>
      </c>
      <c r="G20" s="9">
        <v>884</v>
      </c>
      <c r="H20" s="10">
        <f t="shared" si="6"/>
        <v>1</v>
      </c>
      <c r="I20" s="7">
        <f t="shared" si="7"/>
        <v>1.1325028312570782E-3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404</v>
      </c>
      <c r="C21" s="9">
        <v>466</v>
      </c>
      <c r="D21" s="139">
        <f>C21-B21</f>
        <v>62</v>
      </c>
      <c r="E21" s="140">
        <f>IF(ISERROR(D21/B21),"n/a",(D21/B21))</f>
        <v>0.15346534653465346</v>
      </c>
      <c r="F21" s="9">
        <v>208</v>
      </c>
      <c r="G21" s="9">
        <v>222</v>
      </c>
      <c r="H21" s="141">
        <f>G21-F21</f>
        <v>14</v>
      </c>
      <c r="I21" s="140">
        <f>IF(ISERROR(H21/F21),"n/a",(H21/F21))</f>
        <v>6.7307692307692304E-2</v>
      </c>
      <c r="J21" s="9">
        <v>0</v>
      </c>
      <c r="K21" s="9">
        <v>0</v>
      </c>
      <c r="L21" s="141">
        <f>K21-J21</f>
        <v>0</v>
      </c>
      <c r="M21" s="142" t="str">
        <f>IF(ISERROR(L21/J21),"n/a",(L21/J21))</f>
        <v>n/a</v>
      </c>
      <c r="N21" s="9">
        <v>0</v>
      </c>
      <c r="O21" s="9">
        <v>0</v>
      </c>
      <c r="P21" s="141">
        <f t="shared" si="25"/>
        <v>0</v>
      </c>
      <c r="Q21" s="143" t="str">
        <f t="shared" si="27"/>
        <v>n/a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132</v>
      </c>
      <c r="B22" s="241">
        <v>0</v>
      </c>
      <c r="C22" s="9">
        <v>342</v>
      </c>
      <c r="D22" s="139">
        <f>C22-B22</f>
        <v>342</v>
      </c>
      <c r="E22" s="140" t="str">
        <f>IF(ISERROR(D22/B22),"n/a",(D22/B22))</f>
        <v>n/a</v>
      </c>
      <c r="F22" s="9">
        <v>0</v>
      </c>
      <c r="G22" s="9">
        <v>261</v>
      </c>
      <c r="H22" s="141">
        <f>G22-F22</f>
        <v>261</v>
      </c>
      <c r="I22" s="140" t="str">
        <f>IF(ISERROR(H22/F22),"n/a",(H22/F22))</f>
        <v>n/a</v>
      </c>
      <c r="J22" s="9">
        <v>0</v>
      </c>
      <c r="K22" s="9">
        <v>0</v>
      </c>
      <c r="L22" s="141">
        <f>K22-J22</f>
        <v>0</v>
      </c>
      <c r="M22" s="142" t="str">
        <f>IF(ISERROR(L22/J22),"n/a",(L22/J22))</f>
        <v>n/a</v>
      </c>
      <c r="N22" s="9">
        <v>0</v>
      </c>
      <c r="O22" s="9">
        <v>0</v>
      </c>
      <c r="P22" s="141">
        <f t="shared" ref="P22" si="28">O22-N22</f>
        <v>0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12822</v>
      </c>
      <c r="C23" s="145">
        <f>SUM(C4:C22)</f>
        <v>14302</v>
      </c>
      <c r="D23" s="146">
        <f>C23-B23</f>
        <v>1480</v>
      </c>
      <c r="E23" s="147">
        <f>IF(ISERROR(D23/B23),"n/a",(D23/B23))</f>
        <v>0.11542661051318047</v>
      </c>
      <c r="F23" s="148">
        <f>SUM(F4:F22)</f>
        <v>5849</v>
      </c>
      <c r="G23" s="145">
        <f>SUM(G4:G22)</f>
        <v>5699</v>
      </c>
      <c r="H23" s="149">
        <f>G23-F23</f>
        <v>-150</v>
      </c>
      <c r="I23" s="147">
        <f>IF(ISERROR(H23/F23),"n/a",(H23/F23))</f>
        <v>-2.5645409471704565E-2</v>
      </c>
      <c r="J23" s="148">
        <f>SUM(J4:J22)</f>
        <v>0</v>
      </c>
      <c r="K23" s="145">
        <f>SUM(K4:K22)</f>
        <v>0</v>
      </c>
      <c r="L23" s="149">
        <f>K23-J23</f>
        <v>0</v>
      </c>
      <c r="M23" s="150" t="str">
        <f>IF(ISERROR(L23/J23),"n/a",(L23/J23))</f>
        <v>n/a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si="27"/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83</v>
      </c>
      <c r="C26" s="222">
        <v>102</v>
      </c>
      <c r="D26" s="223">
        <f>C26-B26</f>
        <v>19</v>
      </c>
      <c r="E26" s="224">
        <f>IF(ISERROR(D26/B26),"n/a",(D26/B26))</f>
        <v>0.2289156626506024</v>
      </c>
      <c r="F26" s="222">
        <v>0</v>
      </c>
      <c r="G26" s="222">
        <v>18</v>
      </c>
      <c r="H26" s="225">
        <f>G26-F26</f>
        <v>18</v>
      </c>
      <c r="I26" s="224" t="str">
        <f>IF(ISERROR(H26/F26),"n/a",(H26/F26))</f>
        <v>n/a</v>
      </c>
      <c r="J26" s="222">
        <v>0</v>
      </c>
      <c r="K26" s="222">
        <v>0</v>
      </c>
      <c r="L26" s="225">
        <f>K26-J26</f>
        <v>0</v>
      </c>
      <c r="M26" s="226" t="str">
        <f>IF(ISERROR(L26/J26),"n/a",(L26/J26))</f>
        <v>n/a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101</v>
      </c>
      <c r="C28" s="158">
        <v>88</v>
      </c>
      <c r="D28" s="163">
        <f t="shared" si="34"/>
        <v>-13</v>
      </c>
      <c r="E28" s="165">
        <f t="shared" ref="E28:E42" si="35">IF(ISERROR(D28/B28),"n/a",(D28/B28))</f>
        <v>-0.12871287128712872</v>
      </c>
      <c r="F28" s="158">
        <v>0</v>
      </c>
      <c r="G28" s="158">
        <v>20</v>
      </c>
      <c r="H28" s="166">
        <f t="shared" ref="H28:H42" si="36">G28-F28</f>
        <v>20</v>
      </c>
      <c r="I28" s="165" t="str">
        <f t="shared" ref="I28:I42" si="37">IF(ISERROR(H28/F28),"n/a",(H28/F28))</f>
        <v>n/a</v>
      </c>
      <c r="J28" s="158">
        <v>0</v>
      </c>
      <c r="K28" s="158">
        <v>0</v>
      </c>
      <c r="L28" s="166">
        <f t="shared" ref="L28:L42" si="38">K28-J28</f>
        <v>0</v>
      </c>
      <c r="M28" s="167" t="str">
        <f t="shared" ref="M28:M42" si="39">IF(ISERROR(L28/J28),"n/a",(L28/J28))</f>
        <v>n/a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161</v>
      </c>
      <c r="C30" s="158">
        <v>165</v>
      </c>
      <c r="D30" s="163">
        <f t="shared" si="34"/>
        <v>4</v>
      </c>
      <c r="E30" s="165">
        <f t="shared" si="35"/>
        <v>2.4844720496894408E-2</v>
      </c>
      <c r="F30" s="158">
        <v>0</v>
      </c>
      <c r="G30" s="158">
        <v>12</v>
      </c>
      <c r="H30" s="166">
        <f t="shared" si="36"/>
        <v>12</v>
      </c>
      <c r="I30" s="165" t="str">
        <f t="shared" si="37"/>
        <v>n/a</v>
      </c>
      <c r="J30" s="158">
        <v>0</v>
      </c>
      <c r="K30" s="158">
        <v>0</v>
      </c>
      <c r="L30" s="166">
        <f t="shared" si="38"/>
        <v>0</v>
      </c>
      <c r="M30" s="167" t="str">
        <f t="shared" si="39"/>
        <v>n/a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109</v>
      </c>
      <c r="C32" s="158">
        <v>120</v>
      </c>
      <c r="D32" s="163">
        <f t="shared" si="34"/>
        <v>11</v>
      </c>
      <c r="E32" s="165">
        <f t="shared" si="35"/>
        <v>0.10091743119266056</v>
      </c>
      <c r="F32" s="158">
        <v>0</v>
      </c>
      <c r="G32" s="158">
        <v>16</v>
      </c>
      <c r="H32" s="166">
        <f t="shared" si="36"/>
        <v>16</v>
      </c>
      <c r="I32" s="165" t="str">
        <f t="shared" si="37"/>
        <v>n/a</v>
      </c>
      <c r="J32" s="158">
        <v>0</v>
      </c>
      <c r="K32" s="158">
        <v>0</v>
      </c>
      <c r="L32" s="166">
        <f t="shared" si="38"/>
        <v>0</v>
      </c>
      <c r="M32" s="167" t="str">
        <f t="shared" si="39"/>
        <v>n/a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1486</v>
      </c>
      <c r="C33" s="158">
        <v>1621</v>
      </c>
      <c r="D33" s="163">
        <f t="shared" si="34"/>
        <v>135</v>
      </c>
      <c r="E33" s="165">
        <f t="shared" si="35"/>
        <v>9.0847913862718704E-2</v>
      </c>
      <c r="F33" s="158">
        <v>0</v>
      </c>
      <c r="G33" s="158">
        <v>166</v>
      </c>
      <c r="H33" s="166">
        <f t="shared" si="36"/>
        <v>166</v>
      </c>
      <c r="I33" s="165" t="str">
        <f t="shared" si="37"/>
        <v>n/a</v>
      </c>
      <c r="J33" s="158">
        <v>0</v>
      </c>
      <c r="K33" s="158">
        <v>0</v>
      </c>
      <c r="L33" s="166">
        <f t="shared" si="38"/>
        <v>0</v>
      </c>
      <c r="M33" s="167" t="str">
        <f t="shared" si="39"/>
        <v>n/a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0</v>
      </c>
      <c r="D34" s="257">
        <f t="shared" si="34"/>
        <v>0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67</v>
      </c>
      <c r="C35" s="158">
        <v>139</v>
      </c>
      <c r="D35" s="163">
        <f t="shared" ref="D35" si="44">C35-B35</f>
        <v>72</v>
      </c>
      <c r="E35" s="165">
        <f t="shared" ref="E35" si="45">IF(ISERROR(D35/B35),"n/a",(D35/B35))</f>
        <v>1.0746268656716418</v>
      </c>
      <c r="F35" s="158">
        <v>0</v>
      </c>
      <c r="G35" s="158">
        <v>11</v>
      </c>
      <c r="H35" s="166">
        <f t="shared" ref="H35" si="46">G35-F35</f>
        <v>11</v>
      </c>
      <c r="I35" s="165" t="str">
        <f t="shared" ref="I35" si="47">IF(ISERROR(H35/F35),"n/a",(H35/F35))</f>
        <v>n/a</v>
      </c>
      <c r="J35" s="158">
        <v>0</v>
      </c>
      <c r="K35" s="158">
        <v>0</v>
      </c>
      <c r="L35" s="166">
        <f t="shared" ref="L35" si="48">K35-J35</f>
        <v>0</v>
      </c>
      <c r="M35" s="167" t="str">
        <f t="shared" ref="M35" si="49">IF(ISERROR(L35/J35),"n/a",(L35/J35))</f>
        <v>n/a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168</v>
      </c>
      <c r="C36" s="158">
        <v>179</v>
      </c>
      <c r="D36" s="163">
        <f t="shared" si="34"/>
        <v>11</v>
      </c>
      <c r="E36" s="165">
        <f t="shared" si="35"/>
        <v>6.5476190476190479E-2</v>
      </c>
      <c r="F36" s="158">
        <v>0</v>
      </c>
      <c r="G36" s="158">
        <v>41</v>
      </c>
      <c r="H36" s="166">
        <f t="shared" si="36"/>
        <v>41</v>
      </c>
      <c r="I36" s="165" t="str">
        <f t="shared" si="37"/>
        <v>n/a</v>
      </c>
      <c r="J36" s="158">
        <v>0</v>
      </c>
      <c r="K36" s="158">
        <v>0</v>
      </c>
      <c r="L36" s="166">
        <f t="shared" si="38"/>
        <v>0</v>
      </c>
      <c r="M36" s="167" t="str">
        <f t="shared" si="39"/>
        <v>n/a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62</v>
      </c>
      <c r="C38" s="158">
        <v>42</v>
      </c>
      <c r="D38" s="163">
        <f t="shared" si="34"/>
        <v>-20</v>
      </c>
      <c r="E38" s="165">
        <f t="shared" si="35"/>
        <v>-0.32258064516129031</v>
      </c>
      <c r="F38" s="158">
        <v>0</v>
      </c>
      <c r="G38" s="158">
        <v>5</v>
      </c>
      <c r="H38" s="166">
        <f t="shared" si="36"/>
        <v>5</v>
      </c>
      <c r="I38" s="165" t="str">
        <f t="shared" si="37"/>
        <v>n/a</v>
      </c>
      <c r="J38" s="158">
        <v>0</v>
      </c>
      <c r="K38" s="158">
        <v>0</v>
      </c>
      <c r="L38" s="166">
        <f t="shared" si="38"/>
        <v>0</v>
      </c>
      <c r="M38" s="167" t="str">
        <f t="shared" si="39"/>
        <v>n/a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0</v>
      </c>
      <c r="C40" s="158">
        <v>0</v>
      </c>
      <c r="D40" s="163">
        <f t="shared" si="34"/>
        <v>0</v>
      </c>
      <c r="E40" s="165" t="str">
        <f t="shared" si="35"/>
        <v>n/a</v>
      </c>
      <c r="F40" s="158">
        <v>0</v>
      </c>
      <c r="G40" s="158">
        <v>0</v>
      </c>
      <c r="H40" s="166">
        <f t="shared" si="36"/>
        <v>0</v>
      </c>
      <c r="I40" s="165" t="str">
        <f t="shared" si="37"/>
        <v>n/a</v>
      </c>
      <c r="J40" s="158">
        <v>0</v>
      </c>
      <c r="K40" s="158">
        <v>0</v>
      </c>
      <c r="L40" s="166">
        <f t="shared" si="38"/>
        <v>0</v>
      </c>
      <c r="M40" s="167" t="str">
        <f t="shared" si="39"/>
        <v>n/a</v>
      </c>
      <c r="N40" s="158">
        <v>0</v>
      </c>
      <c r="O40" s="158">
        <v>0</v>
      </c>
      <c r="P40" s="166">
        <f t="shared" si="40"/>
        <v>0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30</v>
      </c>
      <c r="C41" s="5">
        <v>20</v>
      </c>
      <c r="D41" s="163">
        <f t="shared" si="34"/>
        <v>-10</v>
      </c>
      <c r="E41" s="7">
        <f t="shared" si="35"/>
        <v>-0.33333333333333331</v>
      </c>
      <c r="F41" s="158">
        <v>0</v>
      </c>
      <c r="G41" s="158">
        <v>9</v>
      </c>
      <c r="H41" s="10">
        <f t="shared" si="36"/>
        <v>9</v>
      </c>
      <c r="I41" s="7" t="str">
        <f t="shared" si="37"/>
        <v>n/a</v>
      </c>
      <c r="J41" s="5">
        <v>0</v>
      </c>
      <c r="K41" s="158">
        <v>0</v>
      </c>
      <c r="L41" s="10">
        <f t="shared" si="38"/>
        <v>0</v>
      </c>
      <c r="M41" s="14" t="str">
        <f t="shared" si="39"/>
        <v>n/a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402</v>
      </c>
      <c r="C42" s="5">
        <v>383</v>
      </c>
      <c r="D42" s="163">
        <f t="shared" si="34"/>
        <v>-19</v>
      </c>
      <c r="E42" s="7">
        <f t="shared" si="35"/>
        <v>-4.7263681592039801E-2</v>
      </c>
      <c r="F42" s="158">
        <v>0</v>
      </c>
      <c r="G42" s="158">
        <v>36</v>
      </c>
      <c r="H42" s="10">
        <f t="shared" si="36"/>
        <v>36</v>
      </c>
      <c r="I42" s="7" t="str">
        <f t="shared" si="37"/>
        <v>n/a</v>
      </c>
      <c r="J42" s="5">
        <v>0</v>
      </c>
      <c r="K42" s="158">
        <v>0</v>
      </c>
      <c r="L42" s="10">
        <f t="shared" si="38"/>
        <v>0</v>
      </c>
      <c r="M42" s="14" t="str">
        <f t="shared" si="39"/>
        <v>n/a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0</v>
      </c>
      <c r="G44" s="443">
        <v>0</v>
      </c>
      <c r="H44" s="445">
        <f>G44-F44</f>
        <v>0</v>
      </c>
      <c r="I44" s="444" t="str">
        <f>IF(ISERROR(H44/F44),"n/a",(H44/F44))</f>
        <v>n/a</v>
      </c>
      <c r="J44" s="443">
        <v>0</v>
      </c>
      <c r="K44" s="443">
        <v>0</v>
      </c>
      <c r="L44" s="445">
        <f>K44-J44</f>
        <v>0</v>
      </c>
      <c r="M44" s="446" t="str">
        <f>IF(ISERROR(L44/J44),"n/a",(L44/J44))</f>
        <v>n/a</v>
      </c>
      <c r="N44" s="443">
        <v>0</v>
      </c>
      <c r="O44" s="443">
        <v>0</v>
      </c>
      <c r="P44" s="445">
        <f t="shared" ref="P44" si="55">O44-N44</f>
        <v>0</v>
      </c>
      <c r="Q44" s="447" t="str">
        <f t="shared" ref="Q44" si="56">IF(ISERROR(P44/N44),"n/a",(P44/N44))</f>
        <v>n/a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2669</v>
      </c>
      <c r="C45" s="145">
        <f>SUM(C26:C44)</f>
        <v>2859</v>
      </c>
      <c r="D45" s="146">
        <f>C45-B45</f>
        <v>190</v>
      </c>
      <c r="E45" s="147">
        <f>IF(ISERROR(D45/B45),"n/a",(D45/B45))</f>
        <v>7.1187710753091049E-2</v>
      </c>
      <c r="F45" s="148">
        <f>SUM(F26:F44)</f>
        <v>0</v>
      </c>
      <c r="G45" s="145">
        <f>SUM(G26:G44)</f>
        <v>334</v>
      </c>
      <c r="H45" s="149">
        <f>G45-F45</f>
        <v>334</v>
      </c>
      <c r="I45" s="147" t="str">
        <f>IF(ISERROR(H45/F45),"n/a",(H45/F45))</f>
        <v>n/a</v>
      </c>
      <c r="J45" s="148">
        <f>SUM(J26:J44)</f>
        <v>0</v>
      </c>
      <c r="K45" s="145">
        <f>SUM(K26:K44)</f>
        <v>0</v>
      </c>
      <c r="L45" s="149">
        <f>K45-J45</f>
        <v>0</v>
      </c>
      <c r="M45" s="150" t="str">
        <f>IF(ISERROR(L45/J45),"n/a",(L45/J45))</f>
        <v>n/a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751</v>
      </c>
      <c r="C48" s="95">
        <f t="shared" si="59"/>
        <v>829</v>
      </c>
      <c r="D48" s="98">
        <f t="shared" ref="D48:D55" si="60">C48-B48</f>
        <v>78</v>
      </c>
      <c r="E48" s="113">
        <f t="shared" ref="E48:E55" si="61">IF(ISERROR(D48/B48),"n/a",(D48/B48))</f>
        <v>0.10386151797603196</v>
      </c>
      <c r="F48" s="95">
        <f t="shared" ref="F48:G59" si="62">F4+F26</f>
        <v>557</v>
      </c>
      <c r="G48" s="95">
        <f t="shared" si="62"/>
        <v>590</v>
      </c>
      <c r="H48" s="95">
        <f t="shared" ref="H48:H55" si="63">G48-F48</f>
        <v>33</v>
      </c>
      <c r="I48" s="113">
        <f t="shared" ref="I48:I55" si="64">IF(ISERROR(H48/F48),"n/a",(H48/F48))</f>
        <v>5.9245960502692999E-2</v>
      </c>
      <c r="J48" s="95">
        <f t="shared" ref="J48:K59" si="65">J4+J26</f>
        <v>0</v>
      </c>
      <c r="K48" s="95">
        <f t="shared" si="65"/>
        <v>0</v>
      </c>
      <c r="L48" s="95">
        <f t="shared" ref="L48:L58" si="66">K48-J48</f>
        <v>0</v>
      </c>
      <c r="M48" s="113" t="str">
        <f t="shared" ref="M48:M58" si="67">IF(ISERROR(L48/J48),"n/a",(L48/J48))</f>
        <v>n/a</v>
      </c>
      <c r="N48" s="95">
        <f t="shared" ref="N48:O59" si="68">N4+N26</f>
        <v>0</v>
      </c>
      <c r="O48" s="5">
        <f t="shared" si="68"/>
        <v>0</v>
      </c>
      <c r="P48" s="10">
        <f>O48-N48</f>
        <v>0</v>
      </c>
      <c r="Q48" s="41" t="str">
        <f>IF(ISERROR(P48/N48),"n/a",(P48/N48))</f>
        <v>n/a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356</v>
      </c>
      <c r="C49" s="95">
        <f t="shared" si="59"/>
        <v>360</v>
      </c>
      <c r="D49" s="98">
        <f t="shared" si="60"/>
        <v>4</v>
      </c>
      <c r="E49" s="113">
        <f t="shared" si="61"/>
        <v>1.1235955056179775E-2</v>
      </c>
      <c r="F49" s="95">
        <f t="shared" si="62"/>
        <v>285</v>
      </c>
      <c r="G49" s="95">
        <f t="shared" si="62"/>
        <v>249</v>
      </c>
      <c r="H49" s="95">
        <f t="shared" si="63"/>
        <v>-36</v>
      </c>
      <c r="I49" s="113">
        <f t="shared" si="64"/>
        <v>-0.12631578947368421</v>
      </c>
      <c r="J49" s="95">
        <f t="shared" si="65"/>
        <v>0</v>
      </c>
      <c r="K49" s="95">
        <f t="shared" si="65"/>
        <v>0</v>
      </c>
      <c r="L49" s="95">
        <f t="shared" si="66"/>
        <v>0</v>
      </c>
      <c r="M49" s="113" t="str">
        <f t="shared" si="67"/>
        <v>n/a</v>
      </c>
      <c r="N49" s="95">
        <f t="shared" si="68"/>
        <v>0</v>
      </c>
      <c r="O49" s="5">
        <f t="shared" si="68"/>
        <v>0</v>
      </c>
      <c r="P49" s="10">
        <f t="shared" ref="P49:P63" si="70">O49-N49</f>
        <v>0</v>
      </c>
      <c r="Q49" s="41" t="str">
        <f t="shared" ref="Q49:Q63" si="71">IF(ISERROR(P49/N49),"n/a",(P49/N49))</f>
        <v>n/a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316</v>
      </c>
      <c r="C50" s="95">
        <f t="shared" si="59"/>
        <v>310</v>
      </c>
      <c r="D50" s="98">
        <f t="shared" si="60"/>
        <v>-6</v>
      </c>
      <c r="E50" s="113">
        <f t="shared" si="61"/>
        <v>-1.8987341772151899E-2</v>
      </c>
      <c r="F50" s="95">
        <f t="shared" si="62"/>
        <v>209</v>
      </c>
      <c r="G50" s="95">
        <f t="shared" si="62"/>
        <v>231</v>
      </c>
      <c r="H50" s="95">
        <f t="shared" si="63"/>
        <v>22</v>
      </c>
      <c r="I50" s="113">
        <f t="shared" si="64"/>
        <v>0.10526315789473684</v>
      </c>
      <c r="J50" s="95">
        <f t="shared" si="65"/>
        <v>0</v>
      </c>
      <c r="K50" s="95">
        <f t="shared" si="65"/>
        <v>0</v>
      </c>
      <c r="L50" s="95">
        <f t="shared" si="66"/>
        <v>0</v>
      </c>
      <c r="M50" s="113" t="str">
        <f t="shared" si="67"/>
        <v>n/a</v>
      </c>
      <c r="N50" s="95">
        <f t="shared" si="68"/>
        <v>0</v>
      </c>
      <c r="O50" s="5">
        <f t="shared" si="68"/>
        <v>0</v>
      </c>
      <c r="P50" s="10">
        <f t="shared" si="70"/>
        <v>0</v>
      </c>
      <c r="Q50" s="41" t="str">
        <f t="shared" si="71"/>
        <v>n/a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76</v>
      </c>
      <c r="C51" s="95">
        <f t="shared" si="59"/>
        <v>96</v>
      </c>
      <c r="D51" s="98">
        <f t="shared" si="60"/>
        <v>20</v>
      </c>
      <c r="E51" s="113">
        <f t="shared" si="61"/>
        <v>0.26315789473684209</v>
      </c>
      <c r="F51" s="95">
        <f t="shared" si="62"/>
        <v>63</v>
      </c>
      <c r="G51" s="95">
        <f t="shared" si="62"/>
        <v>81</v>
      </c>
      <c r="H51" s="95">
        <f t="shared" si="63"/>
        <v>18</v>
      </c>
      <c r="I51" s="113">
        <f t="shared" si="64"/>
        <v>0.2857142857142857</v>
      </c>
      <c r="J51" s="95">
        <f t="shared" si="65"/>
        <v>0</v>
      </c>
      <c r="K51" s="95">
        <f t="shared" si="65"/>
        <v>0</v>
      </c>
      <c r="L51" s="95">
        <f t="shared" si="66"/>
        <v>0</v>
      </c>
      <c r="M51" s="113" t="str">
        <f t="shared" si="67"/>
        <v>n/a</v>
      </c>
      <c r="N51" s="95">
        <f t="shared" si="68"/>
        <v>0</v>
      </c>
      <c r="O51" s="5">
        <f t="shared" si="68"/>
        <v>0</v>
      </c>
      <c r="P51" s="10">
        <f t="shared" si="70"/>
        <v>0</v>
      </c>
      <c r="Q51" s="41" t="str">
        <f t="shared" si="71"/>
        <v>n/a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1170</v>
      </c>
      <c r="C52" s="95">
        <f t="shared" si="59"/>
        <v>1193</v>
      </c>
      <c r="D52" s="98">
        <f t="shared" si="60"/>
        <v>23</v>
      </c>
      <c r="E52" s="113">
        <f t="shared" si="61"/>
        <v>1.9658119658119658E-2</v>
      </c>
      <c r="F52" s="95">
        <f t="shared" si="62"/>
        <v>405</v>
      </c>
      <c r="G52" s="95">
        <f t="shared" si="62"/>
        <v>315</v>
      </c>
      <c r="H52" s="95">
        <f t="shared" si="63"/>
        <v>-90</v>
      </c>
      <c r="I52" s="113">
        <f t="shared" si="64"/>
        <v>-0.22222222222222221</v>
      </c>
      <c r="J52" s="95">
        <f t="shared" si="65"/>
        <v>0</v>
      </c>
      <c r="K52" s="95">
        <f t="shared" si="65"/>
        <v>0</v>
      </c>
      <c r="L52" s="95">
        <f t="shared" si="66"/>
        <v>0</v>
      </c>
      <c r="M52" s="113" t="str">
        <f t="shared" si="67"/>
        <v>n/a</v>
      </c>
      <c r="N52" s="95">
        <f t="shared" si="68"/>
        <v>0</v>
      </c>
      <c r="O52" s="5">
        <f t="shared" si="68"/>
        <v>0</v>
      </c>
      <c r="P52" s="10">
        <f t="shared" si="70"/>
        <v>0</v>
      </c>
      <c r="Q52" s="41" t="str">
        <f t="shared" si="71"/>
        <v>n/a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336</v>
      </c>
      <c r="C53" s="95">
        <f t="shared" si="59"/>
        <v>314</v>
      </c>
      <c r="D53" s="98">
        <f t="shared" si="60"/>
        <v>-22</v>
      </c>
      <c r="E53" s="113">
        <f t="shared" si="61"/>
        <v>-6.5476190476190479E-2</v>
      </c>
      <c r="F53" s="95">
        <f t="shared" si="62"/>
        <v>146</v>
      </c>
      <c r="G53" s="95">
        <f t="shared" si="62"/>
        <v>101</v>
      </c>
      <c r="H53" s="95">
        <f t="shared" si="63"/>
        <v>-45</v>
      </c>
      <c r="I53" s="113">
        <f t="shared" si="64"/>
        <v>-0.30821917808219179</v>
      </c>
      <c r="J53" s="95">
        <f t="shared" si="65"/>
        <v>0</v>
      </c>
      <c r="K53" s="95">
        <f t="shared" si="65"/>
        <v>0</v>
      </c>
      <c r="L53" s="95">
        <f t="shared" si="66"/>
        <v>0</v>
      </c>
      <c r="M53" s="113" t="str">
        <f t="shared" si="67"/>
        <v>n/a</v>
      </c>
      <c r="N53" s="95">
        <f t="shared" si="68"/>
        <v>0</v>
      </c>
      <c r="O53" s="5">
        <f t="shared" si="68"/>
        <v>0</v>
      </c>
      <c r="P53" s="10">
        <f t="shared" ref="P53:P58" si="74">O53-N53</f>
        <v>0</v>
      </c>
      <c r="Q53" s="41" t="str">
        <f t="shared" ref="Q53:Q58" si="75">IF(ISERROR(P53/N53),"n/a",(P53/N53))</f>
        <v>n/a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909</v>
      </c>
      <c r="C54" s="95">
        <f t="shared" si="59"/>
        <v>936</v>
      </c>
      <c r="D54" s="98">
        <f t="shared" ref="D54" si="78">C54-B54</f>
        <v>27</v>
      </c>
      <c r="E54" s="113">
        <f t="shared" ref="E54" si="79">IF(ISERROR(D54/B54),"n/a",(D54/B54))</f>
        <v>2.9702970297029702E-2</v>
      </c>
      <c r="F54" s="95">
        <f t="shared" si="62"/>
        <v>324</v>
      </c>
      <c r="G54" s="95">
        <f t="shared" si="62"/>
        <v>310</v>
      </c>
      <c r="H54" s="95">
        <f t="shared" ref="H54" si="80">G54-F54</f>
        <v>-14</v>
      </c>
      <c r="I54" s="113">
        <f t="shared" ref="I54" si="81">IF(ISERROR(H54/F54),"n/a",(H54/F54))</f>
        <v>-4.3209876543209874E-2</v>
      </c>
      <c r="J54" s="95">
        <f t="shared" si="65"/>
        <v>0</v>
      </c>
      <c r="K54" s="95">
        <f t="shared" si="65"/>
        <v>0</v>
      </c>
      <c r="L54" s="95">
        <f t="shared" ref="L54" si="82">K54-J54</f>
        <v>0</v>
      </c>
      <c r="M54" s="113" t="str">
        <f t="shared" ref="M54" si="83">IF(ISERROR(L54/J54),"n/a",(L54/J54))</f>
        <v>n/a</v>
      </c>
      <c r="N54" s="95">
        <f t="shared" si="68"/>
        <v>0</v>
      </c>
      <c r="O54" s="5">
        <f t="shared" si="68"/>
        <v>0</v>
      </c>
      <c r="P54" s="10">
        <f t="shared" si="74"/>
        <v>0</v>
      </c>
      <c r="Q54" s="41" t="str">
        <f t="shared" si="75"/>
        <v>n/a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5721</v>
      </c>
      <c r="C55" s="95">
        <f t="shared" si="59"/>
        <v>6317</v>
      </c>
      <c r="D55" s="98">
        <f t="shared" si="60"/>
        <v>596</v>
      </c>
      <c r="E55" s="113">
        <f t="shared" si="61"/>
        <v>0.10417759133018703</v>
      </c>
      <c r="F55" s="95">
        <f t="shared" si="62"/>
        <v>1047</v>
      </c>
      <c r="G55" s="95">
        <f t="shared" si="62"/>
        <v>994</v>
      </c>
      <c r="H55" s="95">
        <f t="shared" si="63"/>
        <v>-53</v>
      </c>
      <c r="I55" s="113">
        <f t="shared" si="64"/>
        <v>-5.0620821394460364E-2</v>
      </c>
      <c r="J55" s="95">
        <f t="shared" si="65"/>
        <v>0</v>
      </c>
      <c r="K55" s="95">
        <f t="shared" si="65"/>
        <v>0</v>
      </c>
      <c r="L55" s="95">
        <f t="shared" si="66"/>
        <v>0</v>
      </c>
      <c r="M55" s="113" t="str">
        <f t="shared" si="67"/>
        <v>n/a</v>
      </c>
      <c r="N55" s="95">
        <f t="shared" si="68"/>
        <v>0</v>
      </c>
      <c r="O55" s="5">
        <f t="shared" si="68"/>
        <v>0</v>
      </c>
      <c r="P55" s="10">
        <f t="shared" si="74"/>
        <v>0</v>
      </c>
      <c r="Q55" s="41" t="str">
        <f t="shared" si="75"/>
        <v>n/a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874</v>
      </c>
      <c r="C56" s="95">
        <f t="shared" si="59"/>
        <v>952</v>
      </c>
      <c r="D56" s="98">
        <f t="shared" ref="D56:D66" si="84">C56-B56</f>
        <v>78</v>
      </c>
      <c r="E56" s="113">
        <f t="shared" ref="E56:E66" si="85">IF(ISERROR(D56/B56),"n/a",(D56/B56))</f>
        <v>8.924485125858124E-2</v>
      </c>
      <c r="F56" s="95">
        <f t="shared" si="62"/>
        <v>250</v>
      </c>
      <c r="G56" s="95">
        <f t="shared" si="62"/>
        <v>253</v>
      </c>
      <c r="H56" s="95">
        <f t="shared" ref="H56:H66" si="86">G56-F56</f>
        <v>3</v>
      </c>
      <c r="I56" s="113">
        <f t="shared" ref="I56:I66" si="87">IF(ISERROR(H56/F56),"n/a",(H56/F56))</f>
        <v>1.2E-2</v>
      </c>
      <c r="J56" s="95">
        <f t="shared" si="65"/>
        <v>0</v>
      </c>
      <c r="K56" s="95">
        <f t="shared" si="65"/>
        <v>0</v>
      </c>
      <c r="L56" s="95">
        <f t="shared" si="66"/>
        <v>0</v>
      </c>
      <c r="M56" s="113" t="str">
        <f t="shared" si="67"/>
        <v>n/a</v>
      </c>
      <c r="N56" s="95">
        <f t="shared" si="68"/>
        <v>0</v>
      </c>
      <c r="O56" s="5">
        <f t="shared" si="68"/>
        <v>0</v>
      </c>
      <c r="P56" s="10">
        <f t="shared" si="74"/>
        <v>0</v>
      </c>
      <c r="Q56" s="41" t="str">
        <f t="shared" si="75"/>
        <v>n/a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521</v>
      </c>
      <c r="C57" s="95">
        <f t="shared" si="59"/>
        <v>754</v>
      </c>
      <c r="D57" s="98">
        <f t="shared" ref="D57" si="88">C57-B57</f>
        <v>233</v>
      </c>
      <c r="E57" s="113">
        <f t="shared" ref="E57" si="89">IF(ISERROR(D57/B57),"n/a",(D57/B57))</f>
        <v>0.44721689059500958</v>
      </c>
      <c r="F57" s="95">
        <f t="shared" si="62"/>
        <v>420</v>
      </c>
      <c r="G57" s="95">
        <f t="shared" si="62"/>
        <v>312</v>
      </c>
      <c r="H57" s="95">
        <f t="shared" ref="H57" si="90">G57-F57</f>
        <v>-108</v>
      </c>
      <c r="I57" s="113">
        <f t="shared" ref="I57" si="91">IF(ISERROR(H57/F57),"n/a",(H57/F57))</f>
        <v>-0.25714285714285712</v>
      </c>
      <c r="J57" s="95">
        <f t="shared" si="65"/>
        <v>0</v>
      </c>
      <c r="K57" s="95">
        <f t="shared" si="65"/>
        <v>0</v>
      </c>
      <c r="L57" s="95">
        <f t="shared" ref="L57" si="92">K57-J57</f>
        <v>0</v>
      </c>
      <c r="M57" s="113" t="str">
        <f t="shared" ref="M57" si="93">IF(ISERROR(L57/J57),"n/a",(L57/J57))</f>
        <v>n/a</v>
      </c>
      <c r="N57" s="95">
        <f t="shared" si="68"/>
        <v>0</v>
      </c>
      <c r="O57" s="5">
        <f t="shared" si="68"/>
        <v>0</v>
      </c>
      <c r="P57" s="10">
        <f t="shared" si="74"/>
        <v>0</v>
      </c>
      <c r="Q57" s="41" t="str">
        <f t="shared" si="75"/>
        <v>n/a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879</v>
      </c>
      <c r="C58" s="95">
        <f t="shared" si="59"/>
        <v>1014</v>
      </c>
      <c r="D58" s="98">
        <f t="shared" si="84"/>
        <v>135</v>
      </c>
      <c r="E58" s="113">
        <f t="shared" si="85"/>
        <v>0.15358361774744028</v>
      </c>
      <c r="F58" s="95">
        <f t="shared" si="62"/>
        <v>469</v>
      </c>
      <c r="G58" s="95">
        <f t="shared" si="62"/>
        <v>569</v>
      </c>
      <c r="H58" s="95">
        <f t="shared" si="86"/>
        <v>100</v>
      </c>
      <c r="I58" s="113">
        <f t="shared" si="87"/>
        <v>0.21321961620469082</v>
      </c>
      <c r="J58" s="95">
        <f t="shared" si="65"/>
        <v>0</v>
      </c>
      <c r="K58" s="95">
        <f t="shared" si="65"/>
        <v>0</v>
      </c>
      <c r="L58" s="95">
        <f t="shared" si="66"/>
        <v>0</v>
      </c>
      <c r="M58" s="113" t="str">
        <f t="shared" si="67"/>
        <v>n/a</v>
      </c>
      <c r="N58" s="95">
        <f t="shared" si="68"/>
        <v>0</v>
      </c>
      <c r="O58" s="5">
        <f t="shared" si="68"/>
        <v>0</v>
      </c>
      <c r="P58" s="10">
        <f t="shared" si="74"/>
        <v>0</v>
      </c>
      <c r="Q58" s="41" t="str">
        <f t="shared" si="75"/>
        <v>n/a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155</v>
      </c>
      <c r="C59" s="95">
        <f t="shared" si="59"/>
        <v>172</v>
      </c>
      <c r="D59" s="98">
        <f t="shared" si="84"/>
        <v>17</v>
      </c>
      <c r="E59" s="113">
        <f t="shared" si="85"/>
        <v>0.10967741935483871</v>
      </c>
      <c r="F59" s="95">
        <f t="shared" si="62"/>
        <v>112</v>
      </c>
      <c r="G59" s="95">
        <f t="shared" si="62"/>
        <v>120</v>
      </c>
      <c r="H59" s="95">
        <f t="shared" si="86"/>
        <v>8</v>
      </c>
      <c r="I59" s="113">
        <f t="shared" si="87"/>
        <v>7.1428571428571425E-2</v>
      </c>
      <c r="J59" s="95">
        <f t="shared" si="65"/>
        <v>0</v>
      </c>
      <c r="K59" s="95">
        <f t="shared" si="65"/>
        <v>0</v>
      </c>
      <c r="L59" s="95">
        <f t="shared" ref="L59:L66" si="94">K59-J59</f>
        <v>0</v>
      </c>
      <c r="M59" s="113" t="str">
        <f t="shared" ref="M59:M66" si="95">IF(ISERROR(L59/J59),"n/a",(L59/J59))</f>
        <v>n/a</v>
      </c>
      <c r="N59" s="95">
        <f t="shared" si="68"/>
        <v>0</v>
      </c>
      <c r="O59" s="5">
        <f t="shared" si="68"/>
        <v>0</v>
      </c>
      <c r="P59" s="10">
        <f t="shared" si="70"/>
        <v>0</v>
      </c>
      <c r="Q59" s="41" t="str">
        <f t="shared" si="71"/>
        <v>n/a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414</v>
      </c>
      <c r="C61" s="95">
        <f>C17+C38</f>
        <v>386</v>
      </c>
      <c r="D61" s="98">
        <f t="shared" si="84"/>
        <v>-28</v>
      </c>
      <c r="E61" s="113">
        <f t="shared" si="85"/>
        <v>-6.7632850241545889E-2</v>
      </c>
      <c r="F61" s="95">
        <f>F17+F38</f>
        <v>255</v>
      </c>
      <c r="G61" s="95">
        <f>G17+G38</f>
        <v>288</v>
      </c>
      <c r="H61" s="95">
        <f t="shared" si="86"/>
        <v>33</v>
      </c>
      <c r="I61" s="113">
        <f t="shared" si="87"/>
        <v>0.12941176470588237</v>
      </c>
      <c r="J61" s="95">
        <f>J17+J38</f>
        <v>0</v>
      </c>
      <c r="K61" s="95">
        <f>K17+K38</f>
        <v>0</v>
      </c>
      <c r="L61" s="95">
        <f t="shared" si="94"/>
        <v>0</v>
      </c>
      <c r="M61" s="113" t="str">
        <f t="shared" si="95"/>
        <v>n/a</v>
      </c>
      <c r="N61" s="95">
        <f>N17+N38</f>
        <v>0</v>
      </c>
      <c r="O61" s="5">
        <f>O17+O38</f>
        <v>0</v>
      </c>
      <c r="P61" s="10">
        <f t="shared" si="70"/>
        <v>0</v>
      </c>
      <c r="Q61" s="41" t="str">
        <f t="shared" si="71"/>
        <v>n/a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94</v>
      </c>
      <c r="C62" s="95">
        <f>C18+C39</f>
        <v>109</v>
      </c>
      <c r="D62" s="98">
        <f t="shared" si="84"/>
        <v>15</v>
      </c>
      <c r="E62" s="113">
        <f t="shared" si="85"/>
        <v>0.15957446808510639</v>
      </c>
      <c r="F62" s="95">
        <f>F18+F39</f>
        <v>71</v>
      </c>
      <c r="G62" s="95">
        <f>G18+G39</f>
        <v>81</v>
      </c>
      <c r="H62" s="95">
        <f t="shared" si="86"/>
        <v>10</v>
      </c>
      <c r="I62" s="113">
        <f t="shared" si="87"/>
        <v>0.14084507042253522</v>
      </c>
      <c r="J62" s="95">
        <f>J18+J39</f>
        <v>0</v>
      </c>
      <c r="K62" s="95">
        <f>K18+K39</f>
        <v>0</v>
      </c>
      <c r="L62" s="95">
        <f t="shared" si="94"/>
        <v>0</v>
      </c>
      <c r="M62" s="113" t="str">
        <f t="shared" si="95"/>
        <v>n/a</v>
      </c>
      <c r="N62" s="95">
        <f>N18+N39</f>
        <v>0</v>
      </c>
      <c r="O62" s="5">
        <f>O18+O39</f>
        <v>0</v>
      </c>
      <c r="P62" s="10">
        <f t="shared" si="70"/>
        <v>0</v>
      </c>
      <c r="Q62" s="41" t="str">
        <f t="shared" si="71"/>
        <v>n/a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0</v>
      </c>
      <c r="C63" s="95">
        <f>C40</f>
        <v>0</v>
      </c>
      <c r="D63" s="98">
        <f>C63-B63</f>
        <v>0</v>
      </c>
      <c r="E63" s="113" t="str">
        <f t="shared" si="85"/>
        <v>n/a</v>
      </c>
      <c r="F63" s="95">
        <f>F40</f>
        <v>0</v>
      </c>
      <c r="G63" s="95">
        <f>G40</f>
        <v>0</v>
      </c>
      <c r="H63" s="95">
        <f t="shared" si="86"/>
        <v>0</v>
      </c>
      <c r="I63" s="113" t="str">
        <f t="shared" si="87"/>
        <v>n/a</v>
      </c>
      <c r="J63" s="95">
        <f>J40</f>
        <v>0</v>
      </c>
      <c r="K63" s="95">
        <f>K40</f>
        <v>0</v>
      </c>
      <c r="L63" s="95">
        <f t="shared" si="94"/>
        <v>0</v>
      </c>
      <c r="M63" s="113" t="str">
        <f t="shared" si="95"/>
        <v>n/a</v>
      </c>
      <c r="N63" s="95">
        <f>N40</f>
        <v>0</v>
      </c>
      <c r="O63" s="5">
        <f>O40</f>
        <v>0</v>
      </c>
      <c r="P63" s="10">
        <f t="shared" si="70"/>
        <v>0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180</v>
      </c>
      <c r="C64" s="95">
        <f>C19+C41</f>
        <v>150</v>
      </c>
      <c r="D64" s="98">
        <f>C64-B64</f>
        <v>-30</v>
      </c>
      <c r="E64" s="113">
        <f t="shared" si="85"/>
        <v>-0.16666666666666666</v>
      </c>
      <c r="F64" s="95">
        <f>F19+F41</f>
        <v>145</v>
      </c>
      <c r="G64" s="95">
        <f>G19+G41</f>
        <v>136</v>
      </c>
      <c r="H64" s="95">
        <f t="shared" si="86"/>
        <v>-9</v>
      </c>
      <c r="I64" s="113">
        <f t="shared" si="87"/>
        <v>-6.2068965517241378E-2</v>
      </c>
      <c r="J64" s="95">
        <f>J19+J41</f>
        <v>0</v>
      </c>
      <c r="K64" s="95">
        <f>K19+K41</f>
        <v>0</v>
      </c>
      <c r="L64" s="95">
        <f t="shared" si="94"/>
        <v>0</v>
      </c>
      <c r="M64" s="113" t="str">
        <f t="shared" si="95"/>
        <v>n/a</v>
      </c>
      <c r="N64" s="95">
        <f>N19+N41</f>
        <v>0</v>
      </c>
      <c r="O64" s="5">
        <f>O19+O41</f>
        <v>0</v>
      </c>
      <c r="P64" s="10">
        <f>O64-N64</f>
        <v>0</v>
      </c>
      <c r="Q64" s="41" t="str">
        <f>IF(ISERROR(P64/N64),"n/a",(P64/N64))</f>
        <v>n/a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2335</v>
      </c>
      <c r="C65" s="95">
        <f>C20+C42</f>
        <v>2461</v>
      </c>
      <c r="D65" s="98">
        <f t="shared" si="84"/>
        <v>126</v>
      </c>
      <c r="E65" s="113">
        <f t="shared" si="85"/>
        <v>5.3961456102783724E-2</v>
      </c>
      <c r="F65" s="95">
        <f>F20+F42</f>
        <v>883</v>
      </c>
      <c r="G65" s="95">
        <f>G20+G42</f>
        <v>920</v>
      </c>
      <c r="H65" s="95">
        <f t="shared" si="86"/>
        <v>37</v>
      </c>
      <c r="I65" s="113">
        <f t="shared" si="87"/>
        <v>4.1902604756511891E-2</v>
      </c>
      <c r="J65" s="95">
        <f>J20+J42</f>
        <v>0</v>
      </c>
      <c r="K65" s="95">
        <f>K20+K42</f>
        <v>0</v>
      </c>
      <c r="L65" s="95">
        <f t="shared" si="94"/>
        <v>0</v>
      </c>
      <c r="M65" s="113" t="str">
        <f t="shared" si="95"/>
        <v>n/a</v>
      </c>
      <c r="N65" s="95">
        <f>N20+N42</f>
        <v>0</v>
      </c>
      <c r="O65" s="5">
        <f>O20+O42</f>
        <v>0</v>
      </c>
      <c r="P65" s="10">
        <f>O65-N65</f>
        <v>0</v>
      </c>
      <c r="Q65" s="41" t="str">
        <f>IF(ISERROR(P65/N65),"n/a",(P65/N65))</f>
        <v>n/a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5">
        <f t="shared" ref="B66:C67" si="98">B21+B43</f>
        <v>404</v>
      </c>
      <c r="C66" s="406">
        <f t="shared" si="98"/>
        <v>466</v>
      </c>
      <c r="D66" s="407">
        <f t="shared" si="84"/>
        <v>62</v>
      </c>
      <c r="E66" s="408">
        <f t="shared" si="85"/>
        <v>0.15346534653465346</v>
      </c>
      <c r="F66" s="406">
        <f t="shared" ref="F66:G67" si="99">F21+F43</f>
        <v>208</v>
      </c>
      <c r="G66" s="409">
        <f t="shared" si="99"/>
        <v>222</v>
      </c>
      <c r="H66" s="406">
        <f t="shared" si="86"/>
        <v>14</v>
      </c>
      <c r="I66" s="408">
        <f t="shared" si="87"/>
        <v>6.7307692307692304E-2</v>
      </c>
      <c r="J66" s="406">
        <f t="shared" ref="J66:K67" si="100">J21+J43</f>
        <v>0</v>
      </c>
      <c r="K66" s="406">
        <f t="shared" si="100"/>
        <v>0</v>
      </c>
      <c r="L66" s="406">
        <f t="shared" si="94"/>
        <v>0</v>
      </c>
      <c r="M66" s="408" t="str">
        <f t="shared" si="95"/>
        <v>n/a</v>
      </c>
      <c r="N66" s="406">
        <f t="shared" ref="N66:O67" si="101">N21+N43</f>
        <v>0</v>
      </c>
      <c r="O66" s="409">
        <f t="shared" si="101"/>
        <v>0</v>
      </c>
      <c r="P66" s="141">
        <f>O66-N66</f>
        <v>0</v>
      </c>
      <c r="Q66" s="143" t="str">
        <f>IF(ISERROR(P66/N66),"n/a",(P66/N66))</f>
        <v>n/a</v>
      </c>
      <c r="R66" s="406">
        <f t="shared" ref="R66:S67" si="102">R21+R43</f>
        <v>0</v>
      </c>
      <c r="S66" s="409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10" t="s">
        <v>133</v>
      </c>
      <c r="B67" s="405">
        <f t="shared" si="98"/>
        <v>0</v>
      </c>
      <c r="C67" s="406">
        <f t="shared" si="98"/>
        <v>342</v>
      </c>
      <c r="D67" s="407">
        <f t="shared" ref="D67" si="103">C67-B67</f>
        <v>342</v>
      </c>
      <c r="E67" s="408" t="str">
        <f t="shared" ref="E67" si="104">IF(ISERROR(D67/B67),"n/a",(D67/B67))</f>
        <v>n/a</v>
      </c>
      <c r="F67" s="406">
        <f t="shared" si="99"/>
        <v>0</v>
      </c>
      <c r="G67" s="409">
        <f t="shared" si="99"/>
        <v>261</v>
      </c>
      <c r="H67" s="406">
        <f t="shared" ref="H67" si="105">G67-F67</f>
        <v>261</v>
      </c>
      <c r="I67" s="408" t="str">
        <f t="shared" ref="I67" si="106">IF(ISERROR(H67/F67),"n/a",(H67/F67))</f>
        <v>n/a</v>
      </c>
      <c r="J67" s="406">
        <f t="shared" si="100"/>
        <v>0</v>
      </c>
      <c r="K67" s="406">
        <f t="shared" si="100"/>
        <v>0</v>
      </c>
      <c r="L67" s="406">
        <f t="shared" ref="L67" si="107">K67-J67</f>
        <v>0</v>
      </c>
      <c r="M67" s="408" t="str">
        <f t="shared" ref="M67" si="108">IF(ISERROR(L67/J67),"n/a",(L67/J67))</f>
        <v>n/a</v>
      </c>
      <c r="N67" s="406">
        <f t="shared" si="101"/>
        <v>0</v>
      </c>
      <c r="O67" s="409">
        <f t="shared" si="101"/>
        <v>0</v>
      </c>
      <c r="P67" s="141">
        <f>O67-N67</f>
        <v>0</v>
      </c>
      <c r="Q67" s="143" t="str">
        <f>IF(ISERROR(P67/N67),"n/a",(P67/N67))</f>
        <v>n/a</v>
      </c>
      <c r="R67" s="406">
        <f t="shared" si="102"/>
        <v>0</v>
      </c>
      <c r="S67" s="409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15491</v>
      </c>
      <c r="C68" s="145">
        <f>SUM(C48:C67)</f>
        <v>17161</v>
      </c>
      <c r="D68" s="146">
        <f>C68-B68</f>
        <v>1670</v>
      </c>
      <c r="E68" s="147">
        <f>IF(ISERROR(D68/B68),"n/a",(D68/B68))</f>
        <v>0.10780453166354657</v>
      </c>
      <c r="F68" s="151">
        <f>F23+F45</f>
        <v>5849</v>
      </c>
      <c r="G68" s="145">
        <f>SUM(G48:G67)</f>
        <v>6033</v>
      </c>
      <c r="H68" s="146">
        <f>G68-F68</f>
        <v>184</v>
      </c>
      <c r="I68" s="147">
        <f>IF(ISERROR(H68/F68),"n/a",(H68/F68))</f>
        <v>3.1458368951957597E-2</v>
      </c>
      <c r="J68" s="151">
        <f>J23+J45</f>
        <v>0</v>
      </c>
      <c r="K68" s="145">
        <f>SUM(K48:K67)</f>
        <v>0</v>
      </c>
      <c r="L68" s="146">
        <f>K68-J68</f>
        <v>0</v>
      </c>
      <c r="M68" s="147" t="str">
        <f>IF(ISERROR(L68/J68),"n/a",(L68/J68))</f>
        <v>n/a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hidden="1" customWidth="1"/>
    <col min="12" max="12" width="7.28515625" hidden="1" customWidth="1"/>
    <col min="13" max="13" width="8.28515625" hidden="1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76">
        <f>'CHASS- 1st Yr'!A1:A2</f>
        <v>44986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1077</v>
      </c>
      <c r="C4" s="352">
        <v>1046</v>
      </c>
      <c r="D4" s="353">
        <f>C4-B4</f>
        <v>-31</v>
      </c>
      <c r="E4" s="354">
        <f>IF(ISERROR(D4/B4),"n/a",(D4/B4))</f>
        <v>-2.8783658310120707E-2</v>
      </c>
      <c r="F4" s="352">
        <v>639</v>
      </c>
      <c r="G4" s="352">
        <v>751</v>
      </c>
      <c r="H4" s="355">
        <f>G4-F4</f>
        <v>112</v>
      </c>
      <c r="I4" s="354">
        <f>IF(ISERROR(H4/F4),"n/a",(H4/F4))</f>
        <v>0.17527386541471049</v>
      </c>
      <c r="J4" s="352">
        <v>0</v>
      </c>
      <c r="K4" s="352">
        <v>0</v>
      </c>
      <c r="L4" s="355">
        <f>K4-J4</f>
        <v>0</v>
      </c>
      <c r="M4" s="356" t="str">
        <f>IF(ISERROR(L4/J4),"n/a",(L4/J4))</f>
        <v>n/a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178</v>
      </c>
      <c r="C7" s="352">
        <v>185</v>
      </c>
      <c r="D7" s="353">
        <f>C7-B7</f>
        <v>7</v>
      </c>
      <c r="E7" s="354">
        <f>IF(ISERROR(D7/B7),"n/a",(D7/B7))</f>
        <v>3.9325842696629212E-2</v>
      </c>
      <c r="F7" s="352">
        <v>0</v>
      </c>
      <c r="G7" s="352">
        <v>85</v>
      </c>
      <c r="H7" s="355">
        <f>G7-F7</f>
        <v>85</v>
      </c>
      <c r="I7" s="354" t="str">
        <f>IF(ISERROR(H7/F7),"n/a",(H7/F7))</f>
        <v>n/a</v>
      </c>
      <c r="J7" s="352">
        <v>0</v>
      </c>
      <c r="K7" s="352">
        <v>0</v>
      </c>
      <c r="L7" s="355">
        <f>K7-J7</f>
        <v>0</v>
      </c>
      <c r="M7" s="356" t="str">
        <f>IF(ISERROR(L7/J7),"n/a",(L7/J7))</f>
        <v>n/a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1255</v>
      </c>
      <c r="C10" s="358">
        <f>SUM(C4,C7)</f>
        <v>1231</v>
      </c>
      <c r="D10" s="353">
        <f>C10-B10</f>
        <v>-24</v>
      </c>
      <c r="E10" s="354">
        <f>IF(ISERROR(D10/B10),"n/a",(D10/B10))</f>
        <v>-1.9123505976095617E-2</v>
      </c>
      <c r="F10" s="360">
        <f>SUM(F4,F7)</f>
        <v>639</v>
      </c>
      <c r="G10" s="358">
        <f>SUM(G4,G7)</f>
        <v>836</v>
      </c>
      <c r="H10" s="355">
        <f>G10-F10</f>
        <v>197</v>
      </c>
      <c r="I10" s="354">
        <f>IF(ISERROR(H10/F10),"n/a",(H10/F10))</f>
        <v>0.30829420970266042</v>
      </c>
      <c r="J10" s="360">
        <f>SUM(J4,J7)</f>
        <v>0</v>
      </c>
      <c r="K10" s="358">
        <f>SUM(K4,K7)</f>
        <v>0</v>
      </c>
      <c r="L10" s="355">
        <f>K10-J10</f>
        <v>0</v>
      </c>
      <c r="M10" s="356" t="str">
        <f>IF(ISERROR(L10/J10),"n/a",(L10/J10))</f>
        <v>n/a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2023-03-01T22:08:29Z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