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664" documentId="8_{7B620133-2B1D-43E4-B21E-495C5FD4A819}" xr6:coauthVersionLast="47" xr6:coauthVersionMax="47" xr10:uidLastSave="{014784E0-34B2-4F76-84D2-364CDB855E8F}"/>
  <bookViews>
    <workbookView xWindow="6888" yWindow="840" windowWidth="23172" windowHeight="15744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E5" i="7" s="1"/>
  <c r="H5" i="7"/>
  <c r="I5" i="7"/>
  <c r="L5" i="7"/>
  <c r="M5" i="7"/>
  <c r="P5" i="7"/>
  <c r="Q5" i="7"/>
  <c r="T5" i="7"/>
  <c r="U5" i="7" s="1"/>
  <c r="D6" i="7"/>
  <c r="E6" i="7" s="1"/>
  <c r="H6" i="7"/>
  <c r="I6" i="7"/>
  <c r="L6" i="7"/>
  <c r="M6" i="7"/>
  <c r="P6" i="7"/>
  <c r="Q6" i="7" s="1"/>
  <c r="T6" i="7"/>
  <c r="U6" i="7"/>
  <c r="D7" i="7"/>
  <c r="E7" i="7"/>
  <c r="H7" i="7"/>
  <c r="I7" i="7"/>
  <c r="L7" i="7"/>
  <c r="M7" i="7" s="1"/>
  <c r="P7" i="7"/>
  <c r="Q7" i="7"/>
  <c r="T7" i="7"/>
  <c r="U7" i="7"/>
  <c r="D8" i="7"/>
  <c r="E8" i="7"/>
  <c r="H8" i="7"/>
  <c r="I8" i="7" s="1"/>
  <c r="L8" i="7"/>
  <c r="M8" i="7"/>
  <c r="P8" i="7"/>
  <c r="Q8" i="7"/>
  <c r="T8" i="7"/>
  <c r="U8" i="7"/>
  <c r="D9" i="7"/>
  <c r="E9" i="7" s="1"/>
  <c r="H9" i="7"/>
  <c r="I9" i="7"/>
  <c r="L9" i="7"/>
  <c r="M9" i="7"/>
  <c r="P9" i="7"/>
  <c r="Q9" i="7"/>
  <c r="T9" i="7"/>
  <c r="U9" i="7" s="1"/>
  <c r="D10" i="7"/>
  <c r="E10" i="7"/>
  <c r="H10" i="7"/>
  <c r="I10" i="7"/>
  <c r="L10" i="7"/>
  <c r="M10" i="7"/>
  <c r="P10" i="7"/>
  <c r="Q10" i="7" s="1"/>
  <c r="T10" i="7"/>
  <c r="U10" i="7"/>
  <c r="D11" i="7"/>
  <c r="E11" i="7"/>
  <c r="H11" i="7"/>
  <c r="I11" i="7"/>
  <c r="L11" i="7"/>
  <c r="M11" i="7" s="1"/>
  <c r="P11" i="7"/>
  <c r="Q11" i="7"/>
  <c r="T11" i="7"/>
  <c r="U11" i="7"/>
  <c r="D12" i="7"/>
  <c r="E12" i="7"/>
  <c r="H12" i="7"/>
  <c r="I12" i="7" s="1"/>
  <c r="L12" i="7"/>
  <c r="M12" i="7"/>
  <c r="P12" i="7"/>
  <c r="Q12" i="7"/>
  <c r="T12" i="7"/>
  <c r="U12" i="7"/>
  <c r="D13" i="7"/>
  <c r="E13" i="7" s="1"/>
  <c r="H13" i="7"/>
  <c r="I13" i="7"/>
  <c r="L13" i="7"/>
  <c r="M13" i="7"/>
  <c r="P13" i="7"/>
  <c r="Q13" i="7"/>
  <c r="T13" i="7"/>
  <c r="U13" i="7" s="1"/>
  <c r="D14" i="7"/>
  <c r="E14" i="7" s="1"/>
  <c r="H14" i="7"/>
  <c r="I14" i="7"/>
  <c r="L14" i="7"/>
  <c r="M14" i="7"/>
  <c r="P14" i="7"/>
  <c r="Q14" i="7" s="1"/>
  <c r="T14" i="7"/>
  <c r="U14" i="7"/>
  <c r="D15" i="7"/>
  <c r="E15" i="7"/>
  <c r="H15" i="7"/>
  <c r="I15" i="7"/>
  <c r="L15" i="7"/>
  <c r="M15" i="7" s="1"/>
  <c r="P15" i="7"/>
  <c r="Q15" i="7"/>
  <c r="T15" i="7"/>
  <c r="U15" i="7"/>
  <c r="D16" i="7"/>
  <c r="E16" i="7"/>
  <c r="H16" i="7"/>
  <c r="I16" i="7" s="1"/>
  <c r="L16" i="7"/>
  <c r="M16" i="7"/>
  <c r="P16" i="7"/>
  <c r="Q16" i="7"/>
  <c r="T16" i="7"/>
  <c r="U16" i="7"/>
  <c r="D17" i="7"/>
  <c r="E17" i="7" s="1"/>
  <c r="H17" i="7"/>
  <c r="I17" i="7"/>
  <c r="L17" i="7"/>
  <c r="M17" i="7"/>
  <c r="P17" i="7"/>
  <c r="Q17" i="7"/>
  <c r="T17" i="7"/>
  <c r="U17" i="7" s="1"/>
  <c r="D18" i="7"/>
  <c r="E18" i="7"/>
  <c r="H18" i="7"/>
  <c r="I18" i="7"/>
  <c r="L18" i="7"/>
  <c r="M18" i="7"/>
  <c r="P18" i="7"/>
  <c r="Q18" i="7" s="1"/>
  <c r="T18" i="7"/>
  <c r="U18" i="7"/>
  <c r="D19" i="7"/>
  <c r="E19" i="7"/>
  <c r="H19" i="7"/>
  <c r="I19" i="7"/>
  <c r="L19" i="7"/>
  <c r="M19" i="7" s="1"/>
  <c r="P19" i="7"/>
  <c r="Q19" i="7"/>
  <c r="T19" i="7"/>
  <c r="U19" i="7"/>
  <c r="D20" i="7"/>
  <c r="E20" i="7" s="1"/>
  <c r="H20" i="7"/>
  <c r="I20" i="7" s="1"/>
  <c r="L20" i="7"/>
  <c r="M20" i="7"/>
  <c r="P20" i="7"/>
  <c r="Q20" i="7"/>
  <c r="T20" i="7"/>
  <c r="U20" i="7"/>
  <c r="D21" i="7"/>
  <c r="E21" i="7" s="1"/>
  <c r="H21" i="7"/>
  <c r="I21" i="7"/>
  <c r="L21" i="7"/>
  <c r="M21" i="7"/>
  <c r="P21" i="7"/>
  <c r="Q21" i="7"/>
  <c r="T21" i="7"/>
  <c r="U21" i="7" s="1"/>
  <c r="D22" i="7"/>
  <c r="E22" i="7"/>
  <c r="H22" i="7"/>
  <c r="I22" i="7"/>
  <c r="L22" i="7"/>
  <c r="M22" i="7"/>
  <c r="P22" i="7"/>
  <c r="Q22" i="7" s="1"/>
  <c r="T22" i="7"/>
  <c r="U22" i="7"/>
  <c r="D4" i="5"/>
  <c r="E4" i="5" s="1"/>
  <c r="H4" i="5"/>
  <c r="I4" i="5"/>
  <c r="L4" i="5"/>
  <c r="M4" i="5" s="1"/>
  <c r="P4" i="5"/>
  <c r="Q4" i="5"/>
  <c r="T4" i="5"/>
  <c r="U4" i="5" s="1"/>
  <c r="D5" i="5"/>
  <c r="E5" i="5" s="1"/>
  <c r="H5" i="5"/>
  <c r="I5" i="5" s="1"/>
  <c r="L5" i="5"/>
  <c r="M5" i="5"/>
  <c r="P5" i="5"/>
  <c r="Q5" i="5" s="1"/>
  <c r="T5" i="5"/>
  <c r="U5" i="5"/>
  <c r="D6" i="5"/>
  <c r="E6" i="5" s="1"/>
  <c r="H6" i="5"/>
  <c r="I6" i="5" s="1"/>
  <c r="L6" i="5"/>
  <c r="M6" i="5" s="1"/>
  <c r="P6" i="5"/>
  <c r="Q6" i="5"/>
  <c r="T6" i="5"/>
  <c r="U6" i="5" s="1"/>
  <c r="D7" i="5"/>
  <c r="E7" i="5"/>
  <c r="H7" i="5"/>
  <c r="I7" i="5" s="1"/>
  <c r="L7" i="5"/>
  <c r="M7" i="5" s="1"/>
  <c r="P7" i="5"/>
  <c r="Q7" i="5" s="1"/>
  <c r="T7" i="5"/>
  <c r="U7" i="5"/>
  <c r="D8" i="5"/>
  <c r="E8" i="5" s="1"/>
  <c r="H8" i="5"/>
  <c r="I8" i="5" s="1"/>
  <c r="L8" i="5"/>
  <c r="M8" i="5" s="1"/>
  <c r="P8" i="5"/>
  <c r="Q8" i="5"/>
  <c r="T8" i="5"/>
  <c r="U8" i="5" s="1"/>
  <c r="D9" i="5"/>
  <c r="E9" i="5" s="1"/>
  <c r="H9" i="5"/>
  <c r="I9" i="5" s="1"/>
  <c r="L9" i="5"/>
  <c r="M9" i="5"/>
  <c r="P9" i="5"/>
  <c r="Q9" i="5" s="1"/>
  <c r="T9" i="5"/>
  <c r="U9" i="5"/>
  <c r="D10" i="5"/>
  <c r="E10" i="5" s="1"/>
  <c r="H10" i="5"/>
  <c r="I10" i="5"/>
  <c r="L10" i="5"/>
  <c r="M10" i="5" s="1"/>
  <c r="P10" i="5"/>
  <c r="Q10" i="5"/>
  <c r="T10" i="5"/>
  <c r="U10" i="5" s="1"/>
  <c r="D11" i="5"/>
  <c r="E11" i="5" s="1"/>
  <c r="H11" i="5"/>
  <c r="I11" i="5" s="1"/>
  <c r="L11" i="5"/>
  <c r="M11" i="5"/>
  <c r="P11" i="5"/>
  <c r="Q11" i="5" s="1"/>
  <c r="T11" i="5"/>
  <c r="U11" i="5"/>
  <c r="D12" i="5"/>
  <c r="E12" i="5" s="1"/>
  <c r="H12" i="5"/>
  <c r="I12" i="5"/>
  <c r="L12" i="5"/>
  <c r="M12" i="5" s="1"/>
  <c r="P12" i="5"/>
  <c r="Q12" i="5"/>
  <c r="T12" i="5"/>
  <c r="U12" i="5" s="1"/>
  <c r="D13" i="5"/>
  <c r="E13" i="5"/>
  <c r="H13" i="5"/>
  <c r="I13" i="5" s="1"/>
  <c r="L13" i="5"/>
  <c r="M13" i="5"/>
  <c r="P13" i="5"/>
  <c r="Q13" i="5" s="1"/>
  <c r="T13" i="5"/>
  <c r="U13" i="5"/>
  <c r="D14" i="5"/>
  <c r="E14" i="5" s="1"/>
  <c r="H14" i="5"/>
  <c r="I14" i="5"/>
  <c r="L14" i="5"/>
  <c r="M14" i="5" s="1"/>
  <c r="P14" i="5"/>
  <c r="Q14" i="5"/>
  <c r="T14" i="5"/>
  <c r="U14" i="5" s="1"/>
  <c r="D15" i="5"/>
  <c r="E15" i="5"/>
  <c r="H15" i="5"/>
  <c r="I15" i="5" s="1"/>
  <c r="L15" i="5"/>
  <c r="M15" i="5" s="1"/>
  <c r="P15" i="5"/>
  <c r="Q15" i="5" s="1"/>
  <c r="T15" i="5"/>
  <c r="U15" i="5"/>
  <c r="D16" i="5"/>
  <c r="E16" i="5" s="1"/>
  <c r="H16" i="5"/>
  <c r="I16" i="5" s="1"/>
  <c r="L16" i="5"/>
  <c r="M16" i="5" s="1"/>
  <c r="P16" i="5"/>
  <c r="Q16" i="5"/>
  <c r="T16" i="5"/>
  <c r="U16" i="5" s="1"/>
  <c r="D17" i="5"/>
  <c r="E17" i="5" s="1"/>
  <c r="H17" i="5"/>
  <c r="I17" i="5" s="1"/>
  <c r="L17" i="5"/>
  <c r="M17" i="5"/>
  <c r="P17" i="5"/>
  <c r="Q17" i="5" s="1"/>
  <c r="T17" i="5"/>
  <c r="U17" i="5"/>
  <c r="D18" i="5"/>
  <c r="E18" i="5" s="1"/>
  <c r="H18" i="5"/>
  <c r="I18" i="5"/>
  <c r="L18" i="5"/>
  <c r="M18" i="5" s="1"/>
  <c r="P18" i="5"/>
  <c r="Q18" i="5"/>
  <c r="T18" i="5"/>
  <c r="U18" i="5" s="1"/>
  <c r="D19" i="5"/>
  <c r="E19" i="5"/>
  <c r="H19" i="5"/>
  <c r="I19" i="5" s="1"/>
  <c r="L19" i="5"/>
  <c r="M19" i="5"/>
  <c r="P19" i="5"/>
  <c r="Q19" i="5" s="1"/>
  <c r="T19" i="5"/>
  <c r="U19" i="5"/>
  <c r="D20" i="5"/>
  <c r="E20" i="5" s="1"/>
  <c r="H20" i="5"/>
  <c r="I20" i="5" s="1"/>
  <c r="L20" i="5"/>
  <c r="M20" i="5" s="1"/>
  <c r="P20" i="5"/>
  <c r="Q20" i="5"/>
  <c r="T20" i="5"/>
  <c r="U20" i="5" s="1"/>
  <c r="D21" i="5"/>
  <c r="E21" i="5" s="1"/>
  <c r="H21" i="5"/>
  <c r="I21" i="5" s="1"/>
  <c r="L21" i="5"/>
  <c r="M21" i="5" s="1"/>
  <c r="P21" i="5"/>
  <c r="Q21" i="5" s="1"/>
  <c r="T21" i="5"/>
  <c r="U21" i="5"/>
  <c r="D22" i="5"/>
  <c r="E22" i="5" s="1"/>
  <c r="H22" i="5"/>
  <c r="I22" i="5"/>
  <c r="L22" i="5"/>
  <c r="M22" i="5" s="1"/>
  <c r="P22" i="5"/>
  <c r="Q22" i="5"/>
  <c r="T22" i="5"/>
  <c r="U22" i="5" s="1"/>
  <c r="D23" i="5"/>
  <c r="E23" i="5"/>
  <c r="H23" i="5"/>
  <c r="I23" i="5" s="1"/>
  <c r="L23" i="5"/>
  <c r="M23" i="5"/>
  <c r="P23" i="5"/>
  <c r="Q23" i="5" s="1"/>
  <c r="T23" i="5"/>
  <c r="U23" i="5"/>
  <c r="D24" i="5"/>
  <c r="E24" i="5" s="1"/>
  <c r="H24" i="5"/>
  <c r="I24" i="5" s="1"/>
  <c r="L24" i="5"/>
  <c r="M24" i="5" s="1"/>
  <c r="P24" i="5"/>
  <c r="Q24" i="5"/>
  <c r="T24" i="5"/>
  <c r="U24" i="5" s="1"/>
  <c r="D25" i="5"/>
  <c r="E25" i="5"/>
  <c r="H25" i="5"/>
  <c r="I25" i="5" s="1"/>
  <c r="L25" i="5"/>
  <c r="M25" i="5"/>
  <c r="P25" i="5"/>
  <c r="Q25" i="5" s="1"/>
  <c r="T25" i="5"/>
  <c r="U25" i="5"/>
  <c r="D4" i="4"/>
  <c r="E4" i="4" s="1"/>
  <c r="H4" i="4"/>
  <c r="I4" i="4" s="1"/>
  <c r="L4" i="4"/>
  <c r="M4" i="4" s="1"/>
  <c r="P4" i="4"/>
  <c r="Q4" i="4"/>
  <c r="T4" i="4"/>
  <c r="U4" i="4" s="1"/>
  <c r="D5" i="4"/>
  <c r="E5" i="4" s="1"/>
  <c r="H5" i="4"/>
  <c r="I5" i="4" s="1"/>
  <c r="L5" i="4"/>
  <c r="M5" i="4"/>
  <c r="P5" i="4"/>
  <c r="Q5" i="4" s="1"/>
  <c r="T5" i="4"/>
  <c r="U5" i="4" s="1"/>
  <c r="D6" i="4"/>
  <c r="E6" i="4" s="1"/>
  <c r="H6" i="4"/>
  <c r="I6" i="4"/>
  <c r="L6" i="4"/>
  <c r="M6" i="4" s="1"/>
  <c r="P6" i="4"/>
  <c r="Q6" i="4" s="1"/>
  <c r="T6" i="4"/>
  <c r="U6" i="4" s="1"/>
  <c r="D7" i="4"/>
  <c r="E7" i="4"/>
  <c r="H7" i="4"/>
  <c r="I7" i="4" s="1"/>
  <c r="L7" i="4"/>
  <c r="M7" i="4" s="1"/>
  <c r="P7" i="4"/>
  <c r="Q7" i="4" s="1"/>
  <c r="T7" i="4"/>
  <c r="U7" i="4"/>
  <c r="D8" i="4"/>
  <c r="E8" i="4" s="1"/>
  <c r="H8" i="4"/>
  <c r="I8" i="4" s="1"/>
  <c r="L8" i="4"/>
  <c r="M8" i="4" s="1"/>
  <c r="P8" i="4"/>
  <c r="Q8" i="4"/>
  <c r="T8" i="4"/>
  <c r="U8" i="4" s="1"/>
  <c r="D9" i="4"/>
  <c r="E9" i="4" s="1"/>
  <c r="H9" i="4"/>
  <c r="I9" i="4" s="1"/>
  <c r="L9" i="4"/>
  <c r="M9" i="4"/>
  <c r="P9" i="4"/>
  <c r="Q9" i="4" s="1"/>
  <c r="T9" i="4"/>
  <c r="U9" i="4" s="1"/>
  <c r="D10" i="4"/>
  <c r="E10" i="4" s="1"/>
  <c r="H10" i="4"/>
  <c r="I10" i="4"/>
  <c r="L10" i="4"/>
  <c r="M10" i="4" s="1"/>
  <c r="P10" i="4"/>
  <c r="Q10" i="4" s="1"/>
  <c r="T10" i="4"/>
  <c r="U10" i="4" s="1"/>
  <c r="D11" i="4"/>
  <c r="E11" i="4"/>
  <c r="H11" i="4"/>
  <c r="I11" i="4" s="1"/>
  <c r="L11" i="4"/>
  <c r="M11" i="4" s="1"/>
  <c r="P11" i="4"/>
  <c r="Q11" i="4" s="1"/>
  <c r="T11" i="4"/>
  <c r="U11" i="4"/>
  <c r="D12" i="4"/>
  <c r="E12" i="4" s="1"/>
  <c r="H12" i="4"/>
  <c r="I12" i="4" s="1"/>
  <c r="L12" i="4"/>
  <c r="M12" i="4" s="1"/>
  <c r="P12" i="4"/>
  <c r="Q12" i="4"/>
  <c r="T12" i="4"/>
  <c r="U12" i="4" s="1"/>
  <c r="D13" i="4"/>
  <c r="E13" i="4" s="1"/>
  <c r="H13" i="4"/>
  <c r="I13" i="4" s="1"/>
  <c r="L13" i="4"/>
  <c r="M13" i="4"/>
  <c r="P13" i="4"/>
  <c r="Q13" i="4" s="1"/>
  <c r="T13" i="4"/>
  <c r="U13" i="4" s="1"/>
  <c r="D14" i="4"/>
  <c r="E14" i="4" s="1"/>
  <c r="H14" i="4"/>
  <c r="I14" i="4"/>
  <c r="L14" i="4"/>
  <c r="M14" i="4" s="1"/>
  <c r="P14" i="4"/>
  <c r="Q14" i="4" s="1"/>
  <c r="T14" i="4"/>
  <c r="U14" i="4" s="1"/>
  <c r="D15" i="4"/>
  <c r="E15" i="4"/>
  <c r="H15" i="4"/>
  <c r="I15" i="4" s="1"/>
  <c r="L15" i="4"/>
  <c r="M15" i="4" s="1"/>
  <c r="P15" i="4"/>
  <c r="Q15" i="4" s="1"/>
  <c r="T15" i="4"/>
  <c r="U15" i="4"/>
  <c r="D16" i="4"/>
  <c r="E16" i="4" s="1"/>
  <c r="H16" i="4"/>
  <c r="I16" i="4" s="1"/>
  <c r="L16" i="4"/>
  <c r="M16" i="4" s="1"/>
  <c r="P16" i="4"/>
  <c r="Q16" i="4"/>
  <c r="T16" i="4"/>
  <c r="U16" i="4" s="1"/>
  <c r="D17" i="4"/>
  <c r="E17" i="4" s="1"/>
  <c r="H17" i="4"/>
  <c r="I17" i="4" s="1"/>
  <c r="L17" i="4"/>
  <c r="M17" i="4"/>
  <c r="P17" i="4"/>
  <c r="Q17" i="4" s="1"/>
  <c r="T17" i="4"/>
  <c r="U17" i="4" s="1"/>
  <c r="D18" i="4"/>
  <c r="E18" i="4" s="1"/>
  <c r="H18" i="4"/>
  <c r="I18" i="4" s="1"/>
  <c r="L18" i="4"/>
  <c r="M18" i="4" s="1"/>
  <c r="P18" i="4"/>
  <c r="Q18" i="4" s="1"/>
  <c r="T18" i="4"/>
  <c r="U18" i="4" s="1"/>
  <c r="D19" i="4"/>
  <c r="E19" i="4"/>
  <c r="H19" i="4"/>
  <c r="I19" i="4" s="1"/>
  <c r="L19" i="4"/>
  <c r="M19" i="4" s="1"/>
  <c r="P19" i="4"/>
  <c r="Q19" i="4" s="1"/>
  <c r="T19" i="4"/>
  <c r="U19" i="4"/>
  <c r="D20" i="4"/>
  <c r="E20" i="4" s="1"/>
  <c r="H20" i="4"/>
  <c r="I20" i="4" s="1"/>
  <c r="L20" i="4"/>
  <c r="M20" i="4" s="1"/>
  <c r="P20" i="4"/>
  <c r="Q20" i="4"/>
  <c r="T20" i="4"/>
  <c r="U20" i="4" s="1"/>
  <c r="D21" i="4"/>
  <c r="E21" i="4" s="1"/>
  <c r="H21" i="4"/>
  <c r="I21" i="4" s="1"/>
  <c r="L21" i="4"/>
  <c r="M21" i="4"/>
  <c r="P21" i="4"/>
  <c r="Q21" i="4" s="1"/>
  <c r="T21" i="4"/>
  <c r="U21" i="4" s="1"/>
  <c r="D22" i="4"/>
  <c r="E22" i="4" s="1"/>
  <c r="H22" i="4"/>
  <c r="I22" i="4"/>
  <c r="L22" i="4"/>
  <c r="M22" i="4" s="1"/>
  <c r="P22" i="4"/>
  <c r="Q22" i="4" s="1"/>
  <c r="T22" i="4"/>
  <c r="U22" i="4" s="1"/>
  <c r="D23" i="4"/>
  <c r="E23" i="4"/>
  <c r="H23" i="4"/>
  <c r="I23" i="4" s="1"/>
  <c r="L23" i="4"/>
  <c r="M23" i="4" s="1"/>
  <c r="P23" i="4"/>
  <c r="Q23" i="4" s="1"/>
  <c r="T23" i="4"/>
  <c r="U23" i="4"/>
  <c r="D24" i="4"/>
  <c r="E24" i="4" s="1"/>
  <c r="H24" i="4"/>
  <c r="I24" i="4" s="1"/>
  <c r="L24" i="4"/>
  <c r="M24" i="4" s="1"/>
  <c r="P24" i="4"/>
  <c r="Q24" i="4"/>
  <c r="T24" i="4"/>
  <c r="U24" i="4" s="1"/>
  <c r="D25" i="4"/>
  <c r="E25" i="4" s="1"/>
  <c r="H25" i="4"/>
  <c r="I25" i="4" s="1"/>
  <c r="L25" i="4"/>
  <c r="M25" i="4"/>
  <c r="P25" i="4"/>
  <c r="Q25" i="4" s="1"/>
  <c r="T25" i="4"/>
  <c r="U25" i="4" s="1"/>
  <c r="D4" i="2"/>
  <c r="E4" i="2" s="1"/>
  <c r="H4" i="2"/>
  <c r="I4" i="2" s="1"/>
  <c r="L4" i="2"/>
  <c r="M4" i="2" s="1"/>
  <c r="P4" i="2"/>
  <c r="Q4" i="2"/>
  <c r="T4" i="2"/>
  <c r="U4" i="2"/>
  <c r="D5" i="2"/>
  <c r="E5" i="2" s="1"/>
  <c r="H5" i="2"/>
  <c r="I5" i="2"/>
  <c r="L5" i="2"/>
  <c r="M5" i="2"/>
  <c r="P5" i="2"/>
  <c r="Q5" i="2"/>
  <c r="T5" i="2"/>
  <c r="U5" i="2"/>
  <c r="D6" i="2"/>
  <c r="E6" i="2" s="1"/>
  <c r="H6" i="2"/>
  <c r="I6" i="2"/>
  <c r="L6" i="2"/>
  <c r="M6" i="2"/>
  <c r="P6" i="2"/>
  <c r="Q6" i="2"/>
  <c r="T6" i="2"/>
  <c r="U6" i="2"/>
  <c r="D7" i="2"/>
  <c r="E7" i="2"/>
  <c r="H7" i="2"/>
  <c r="I7" i="2"/>
  <c r="L7" i="2"/>
  <c r="M7" i="2"/>
  <c r="P7" i="2"/>
  <c r="Q7" i="2"/>
  <c r="T7" i="2"/>
  <c r="U7" i="2"/>
  <c r="D8" i="2"/>
  <c r="E8" i="2"/>
  <c r="H8" i="2"/>
  <c r="I8" i="2"/>
  <c r="L8" i="2"/>
  <c r="M8" i="2"/>
  <c r="P8" i="2"/>
  <c r="Q8" i="2"/>
  <c r="T8" i="2"/>
  <c r="U8" i="2"/>
  <c r="D9" i="2"/>
  <c r="E9" i="2"/>
  <c r="H9" i="2"/>
  <c r="I9" i="2" s="1"/>
  <c r="L9" i="2"/>
  <c r="M9" i="2"/>
  <c r="P9" i="2"/>
  <c r="Q9" i="2"/>
  <c r="T9" i="2"/>
  <c r="U9" i="2"/>
  <c r="D10" i="2"/>
  <c r="E10" i="2" s="1"/>
  <c r="H10" i="2"/>
  <c r="I10" i="2"/>
  <c r="L10" i="2"/>
  <c r="M10" i="2"/>
  <c r="P10" i="2"/>
  <c r="Q10" i="2"/>
  <c r="T10" i="2"/>
  <c r="U10" i="2"/>
  <c r="D11" i="2"/>
  <c r="E11" i="2"/>
  <c r="H11" i="2"/>
  <c r="I11" i="2"/>
  <c r="L11" i="2"/>
  <c r="M11" i="2" s="1"/>
  <c r="P11" i="2"/>
  <c r="Q11" i="2"/>
  <c r="T11" i="2"/>
  <c r="U11" i="2"/>
  <c r="D12" i="2"/>
  <c r="E12" i="2"/>
  <c r="H12" i="2"/>
  <c r="I12" i="2"/>
  <c r="L12" i="2"/>
  <c r="M12" i="2"/>
  <c r="P12" i="2"/>
  <c r="Q12" i="2"/>
  <c r="T12" i="2"/>
  <c r="U12" i="2"/>
  <c r="D13" i="2"/>
  <c r="E13" i="2" s="1"/>
  <c r="H13" i="2"/>
  <c r="I13" i="2" s="1"/>
  <c r="L13" i="2"/>
  <c r="M13" i="2"/>
  <c r="P13" i="2"/>
  <c r="Q13" i="2"/>
  <c r="T13" i="2"/>
  <c r="U13" i="2"/>
  <c r="D14" i="2"/>
  <c r="E14" i="2"/>
  <c r="H14" i="2"/>
  <c r="I14" i="2" s="1"/>
  <c r="L14" i="2"/>
  <c r="M14" i="2" s="1"/>
  <c r="P14" i="2"/>
  <c r="Q14" i="2"/>
  <c r="T14" i="2"/>
  <c r="U14" i="2"/>
  <c r="D15" i="2"/>
  <c r="E15" i="2"/>
  <c r="H15" i="2"/>
  <c r="I15" i="2" s="1"/>
  <c r="L15" i="2"/>
  <c r="M15" i="2"/>
  <c r="P15" i="2"/>
  <c r="Q15" i="2"/>
  <c r="T15" i="2"/>
  <c r="U15" i="2"/>
  <c r="D16" i="2"/>
  <c r="E16" i="2" s="1"/>
  <c r="H16" i="2"/>
  <c r="I16" i="2" s="1"/>
  <c r="L16" i="2"/>
  <c r="M16" i="2" s="1"/>
  <c r="P16" i="2"/>
  <c r="Q16" i="2"/>
  <c r="T16" i="2"/>
  <c r="U16" i="2"/>
  <c r="D17" i="2"/>
  <c r="E17" i="2" s="1"/>
  <c r="H17" i="2"/>
  <c r="I17" i="2"/>
  <c r="L17" i="2"/>
  <c r="M17" i="2"/>
  <c r="P17" i="2"/>
  <c r="Q17" i="2"/>
  <c r="T17" i="2"/>
  <c r="U17" i="2"/>
  <c r="D18" i="2"/>
  <c r="E18" i="2" s="1"/>
  <c r="H18" i="2"/>
  <c r="I18" i="2" s="1"/>
  <c r="L18" i="2"/>
  <c r="M18" i="2" s="1"/>
  <c r="P18" i="2"/>
  <c r="Q18" i="2"/>
  <c r="T18" i="2"/>
  <c r="U18" i="2"/>
  <c r="D19" i="2"/>
  <c r="E19" i="2" s="1"/>
  <c r="H19" i="2"/>
  <c r="I19" i="2" s="1"/>
  <c r="L19" i="2"/>
  <c r="M19" i="2" s="1"/>
  <c r="P19" i="2"/>
  <c r="Q19" i="2"/>
  <c r="T19" i="2"/>
  <c r="U19" i="2"/>
  <c r="D20" i="2"/>
  <c r="E20" i="2"/>
  <c r="H20" i="2"/>
  <c r="I20" i="2"/>
  <c r="L20" i="2"/>
  <c r="M20" i="2"/>
  <c r="P20" i="2"/>
  <c r="Q20" i="2"/>
  <c r="T20" i="2"/>
  <c r="U20" i="2"/>
  <c r="D21" i="2"/>
  <c r="E21" i="2" s="1"/>
  <c r="H21" i="2"/>
  <c r="I21" i="2" s="1"/>
  <c r="L21" i="2"/>
  <c r="M21" i="2" s="1"/>
  <c r="P21" i="2"/>
  <c r="Q21" i="2"/>
  <c r="T21" i="2"/>
  <c r="U21" i="2"/>
  <c r="D22" i="2"/>
  <c r="E22" i="2"/>
  <c r="H22" i="2"/>
  <c r="I22" i="2"/>
  <c r="L22" i="2"/>
  <c r="M22" i="2"/>
  <c r="P22" i="2"/>
  <c r="Q22" i="2"/>
  <c r="T22" i="2"/>
  <c r="U22" i="2"/>
  <c r="D23" i="2"/>
  <c r="E23" i="2"/>
  <c r="H23" i="2"/>
  <c r="I23" i="2" s="1"/>
  <c r="L23" i="2"/>
  <c r="M23" i="2" s="1"/>
  <c r="P23" i="2"/>
  <c r="Q23" i="2"/>
  <c r="T23" i="2"/>
  <c r="U23" i="2"/>
  <c r="D24" i="2"/>
  <c r="E24" i="2"/>
  <c r="H24" i="2"/>
  <c r="I24" i="2"/>
  <c r="L24" i="2"/>
  <c r="M24" i="2"/>
  <c r="P24" i="2"/>
  <c r="Q24" i="2"/>
  <c r="T24" i="2"/>
  <c r="U24" i="2"/>
  <c r="D25" i="2"/>
  <c r="E25" i="2" s="1"/>
  <c r="H25" i="2"/>
  <c r="I25" i="2"/>
  <c r="L25" i="2"/>
  <c r="M25" i="2"/>
  <c r="P25" i="2"/>
  <c r="Q25" i="2"/>
  <c r="T25" i="2"/>
  <c r="U25" i="2"/>
  <c r="D26" i="2"/>
  <c r="E26" i="2"/>
  <c r="H26" i="2"/>
  <c r="I26" i="2" s="1"/>
  <c r="L26" i="2"/>
  <c r="M26" i="2"/>
  <c r="P26" i="2"/>
  <c r="Q26" i="2"/>
  <c r="T26" i="2"/>
  <c r="U26" i="2"/>
  <c r="D27" i="2"/>
  <c r="E27" i="2"/>
  <c r="H27" i="2"/>
  <c r="I27" i="2"/>
  <c r="L27" i="2"/>
  <c r="M27" i="2"/>
  <c r="P27" i="2"/>
  <c r="Q27" i="2"/>
  <c r="T27" i="2"/>
  <c r="U27" i="2"/>
  <c r="D28" i="2"/>
  <c r="E28" i="2"/>
  <c r="H28" i="2"/>
  <c r="I28" i="2"/>
  <c r="L28" i="2"/>
  <c r="M28" i="2"/>
  <c r="P28" i="2"/>
  <c r="Q28" i="2"/>
  <c r="T28" i="2"/>
  <c r="U28" i="2"/>
  <c r="D29" i="2"/>
  <c r="E29" i="2" s="1"/>
  <c r="H29" i="2"/>
  <c r="I29" i="2" s="1"/>
  <c r="L29" i="2"/>
  <c r="M29" i="2"/>
  <c r="P29" i="2"/>
  <c r="Q29" i="2"/>
  <c r="T29" i="2"/>
  <c r="U29" i="2"/>
  <c r="D30" i="2"/>
  <c r="E30" i="2"/>
  <c r="H30" i="2"/>
  <c r="I30" i="2"/>
  <c r="L30" i="2"/>
  <c r="M30" i="2"/>
  <c r="P30" i="2"/>
  <c r="Q30" i="2"/>
  <c r="T30" i="2"/>
  <c r="U30" i="2"/>
  <c r="D31" i="2"/>
  <c r="E31" i="2" s="1"/>
  <c r="H31" i="2"/>
  <c r="I31" i="2"/>
  <c r="L31" i="2"/>
  <c r="M31" i="2" s="1"/>
  <c r="P31" i="2"/>
  <c r="Q31" i="2"/>
  <c r="T31" i="2"/>
  <c r="U31" i="2"/>
  <c r="D32" i="2"/>
  <c r="E32" i="2" s="1"/>
  <c r="H32" i="2"/>
  <c r="I32" i="2"/>
  <c r="L32" i="2"/>
  <c r="M32" i="2"/>
  <c r="P32" i="2"/>
  <c r="Q32" i="2"/>
  <c r="T32" i="2"/>
  <c r="U32" i="2"/>
  <c r="D33" i="2"/>
  <c r="E33" i="2"/>
  <c r="H33" i="2"/>
  <c r="I33" i="2"/>
  <c r="L33" i="2"/>
  <c r="M33" i="2"/>
  <c r="P33" i="2"/>
  <c r="Q33" i="2"/>
  <c r="T33" i="2"/>
  <c r="U33" i="2"/>
  <c r="D34" i="2"/>
  <c r="E34" i="2"/>
  <c r="H34" i="2"/>
  <c r="I34" i="2"/>
  <c r="L34" i="2"/>
  <c r="M34" i="2"/>
  <c r="P34" i="2"/>
  <c r="Q34" i="2"/>
  <c r="T34" i="2"/>
  <c r="U34" i="2"/>
  <c r="D35" i="2"/>
  <c r="E35" i="2" s="1"/>
  <c r="H35" i="2"/>
  <c r="I35" i="2" s="1"/>
  <c r="L35" i="2"/>
  <c r="M35" i="2"/>
  <c r="P35" i="2"/>
  <c r="Q35" i="2"/>
  <c r="T35" i="2"/>
  <c r="U35" i="2"/>
  <c r="D36" i="2"/>
  <c r="E36" i="2"/>
  <c r="H36" i="2"/>
  <c r="I36" i="2"/>
  <c r="L36" i="2"/>
  <c r="M36" i="2"/>
  <c r="P36" i="2"/>
  <c r="Q36" i="2"/>
  <c r="T36" i="2"/>
  <c r="U36" i="2"/>
  <c r="D37" i="2"/>
  <c r="E37" i="2" s="1"/>
  <c r="H37" i="2"/>
  <c r="I37" i="2"/>
  <c r="L37" i="2"/>
  <c r="M37" i="2" s="1"/>
  <c r="P37" i="2"/>
  <c r="Q37" i="2"/>
  <c r="T37" i="2"/>
  <c r="U37" i="2"/>
  <c r="D38" i="2"/>
  <c r="E38" i="2" s="1"/>
  <c r="H38" i="2"/>
  <c r="I38" i="2" s="1"/>
  <c r="L38" i="2"/>
  <c r="M38" i="2" s="1"/>
  <c r="P38" i="2"/>
  <c r="Q38" i="2"/>
  <c r="T38" i="2"/>
  <c r="U38" i="2"/>
  <c r="D39" i="2"/>
  <c r="E39" i="2"/>
  <c r="H39" i="2"/>
  <c r="I39" i="2" s="1"/>
  <c r="L39" i="2"/>
  <c r="M39" i="2"/>
  <c r="P39" i="2"/>
  <c r="Q39" i="2"/>
  <c r="T39" i="2"/>
  <c r="U39" i="2"/>
  <c r="D40" i="2"/>
  <c r="E40" i="2" s="1"/>
  <c r="H40" i="2"/>
  <c r="I40" i="2" s="1"/>
  <c r="L40" i="2"/>
  <c r="M40" i="2"/>
  <c r="P40" i="2"/>
  <c r="Q40" i="2"/>
  <c r="T40" i="2"/>
  <c r="U40" i="2"/>
  <c r="D41" i="2"/>
  <c r="E41" i="2"/>
  <c r="H41" i="2"/>
  <c r="I41" i="2"/>
  <c r="L41" i="2"/>
  <c r="M41" i="2"/>
  <c r="P41" i="2"/>
  <c r="Q41" i="2"/>
  <c r="T41" i="2"/>
  <c r="U41" i="2"/>
  <c r="D42" i="2"/>
  <c r="E42" i="2"/>
  <c r="H42" i="2"/>
  <c r="I42" i="2"/>
  <c r="L42" i="2"/>
  <c r="M42" i="2"/>
  <c r="P42" i="2"/>
  <c r="Q42" i="2"/>
  <c r="T42" i="2"/>
  <c r="U42" i="2"/>
  <c r="D43" i="2"/>
  <c r="E43" i="2"/>
  <c r="H43" i="2"/>
  <c r="I43" i="2" s="1"/>
  <c r="L43" i="2"/>
  <c r="M43" i="2"/>
  <c r="P43" i="2"/>
  <c r="Q43" i="2"/>
  <c r="T43" i="2"/>
  <c r="U43" i="2"/>
  <c r="D44" i="2"/>
  <c r="E44" i="2"/>
  <c r="H44" i="2"/>
  <c r="I44" i="2"/>
  <c r="L44" i="2"/>
  <c r="M44" i="2" s="1"/>
  <c r="P44" i="2"/>
  <c r="Q44" i="2"/>
  <c r="T44" i="2"/>
  <c r="U44" i="2"/>
  <c r="D45" i="2"/>
  <c r="E45" i="2"/>
  <c r="H45" i="2"/>
  <c r="I45" i="2" s="1"/>
  <c r="L45" i="2"/>
  <c r="M45" i="2" s="1"/>
  <c r="P45" i="2"/>
  <c r="Q45" i="2"/>
  <c r="T45" i="2"/>
  <c r="U45" i="2"/>
  <c r="D46" i="2"/>
  <c r="E46" i="2" s="1"/>
  <c r="H46" i="2"/>
  <c r="I46" i="2" s="1"/>
  <c r="L46" i="2"/>
  <c r="M46" i="2"/>
  <c r="P46" i="2"/>
  <c r="Q46" i="2"/>
  <c r="T46" i="2"/>
  <c r="U46" i="2"/>
  <c r="D47" i="2"/>
  <c r="E47" i="2" s="1"/>
  <c r="H47" i="2"/>
  <c r="I47" i="2"/>
  <c r="L47" i="2"/>
  <c r="M47" i="2" s="1"/>
  <c r="P47" i="2"/>
  <c r="Q47" i="2"/>
  <c r="T47" i="2"/>
  <c r="U47" i="2"/>
  <c r="D48" i="2"/>
  <c r="E48" i="2"/>
  <c r="H48" i="2"/>
  <c r="I48" i="2" s="1"/>
  <c r="L48" i="2"/>
  <c r="M48" i="2"/>
  <c r="P48" i="2"/>
  <c r="Q48" i="2"/>
  <c r="T48" i="2"/>
  <c r="U48" i="2"/>
  <c r="D49" i="2"/>
  <c r="E49" i="2"/>
  <c r="H49" i="2"/>
  <c r="I49" i="2"/>
  <c r="L49" i="2"/>
  <c r="M49" i="2"/>
  <c r="P49" i="2"/>
  <c r="Q49" i="2"/>
  <c r="T49" i="2"/>
  <c r="U49" i="2"/>
  <c r="D50" i="2"/>
  <c r="E50" i="2"/>
  <c r="H50" i="2"/>
  <c r="I50" i="2"/>
  <c r="L50" i="2"/>
  <c r="M50" i="2"/>
  <c r="P50" i="2"/>
  <c r="Q50" i="2"/>
  <c r="T50" i="2"/>
  <c r="U50" i="2"/>
  <c r="D51" i="2"/>
  <c r="E51" i="2"/>
  <c r="H51" i="2"/>
  <c r="I51" i="2"/>
  <c r="L51" i="2"/>
  <c r="M51" i="2"/>
  <c r="P51" i="2"/>
  <c r="Q51" i="2"/>
  <c r="T51" i="2"/>
  <c r="U51" i="2"/>
  <c r="D52" i="2"/>
  <c r="E52" i="2" s="1"/>
  <c r="H52" i="2"/>
  <c r="I52" i="2" s="1"/>
  <c r="L52" i="2"/>
  <c r="M52" i="2"/>
  <c r="P52" i="2"/>
  <c r="Q52" i="2"/>
  <c r="T52" i="2"/>
  <c r="U52" i="2"/>
  <c r="D53" i="2"/>
  <c r="E53" i="2" s="1"/>
  <c r="H53" i="2"/>
  <c r="I53" i="2" s="1"/>
  <c r="L53" i="2"/>
  <c r="M53" i="2"/>
  <c r="P53" i="2"/>
  <c r="Q53" i="2"/>
  <c r="T53" i="2"/>
  <c r="U53" i="2"/>
  <c r="D54" i="2"/>
  <c r="E54" i="2" s="1"/>
  <c r="H54" i="2"/>
  <c r="I54" i="2"/>
  <c r="L54" i="2"/>
  <c r="M54" i="2"/>
  <c r="P54" i="2"/>
  <c r="Q54" i="2"/>
  <c r="T54" i="2"/>
  <c r="U54" i="2"/>
  <c r="D55" i="2"/>
  <c r="E55" i="2"/>
  <c r="H55" i="2"/>
  <c r="I55" i="2" s="1"/>
  <c r="L55" i="2"/>
  <c r="M55" i="2"/>
  <c r="P55" i="2"/>
  <c r="Q55" i="2"/>
  <c r="T55" i="2"/>
  <c r="U55" i="2"/>
  <c r="D56" i="2"/>
  <c r="E56" i="2"/>
  <c r="H56" i="2"/>
  <c r="I56" i="2"/>
  <c r="L56" i="2"/>
  <c r="M56" i="2"/>
  <c r="P56" i="2"/>
  <c r="Q56" i="2"/>
  <c r="T56" i="2"/>
  <c r="U56" i="2"/>
  <c r="D57" i="2"/>
  <c r="E57" i="2"/>
  <c r="H57" i="2"/>
  <c r="I57" i="2"/>
  <c r="L57" i="2"/>
  <c r="M57" i="2"/>
  <c r="P57" i="2"/>
  <c r="Q57" i="2"/>
  <c r="T57" i="2"/>
  <c r="U57" i="2"/>
  <c r="D58" i="2"/>
  <c r="E58" i="2"/>
  <c r="H58" i="2"/>
  <c r="I58" i="2"/>
  <c r="L58" i="2"/>
  <c r="M58" i="2"/>
  <c r="P58" i="2"/>
  <c r="Q58" i="2"/>
  <c r="T58" i="2"/>
  <c r="U58" i="2"/>
  <c r="T44" i="7"/>
  <c r="U44" i="7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K23" i="7"/>
  <c r="J23" i="7"/>
  <c r="G23" i="7"/>
  <c r="F23" i="7"/>
  <c r="C23" i="7"/>
  <c r="B23" i="7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F22" i="6"/>
  <c r="G22" i="6"/>
  <c r="J22" i="6"/>
  <c r="K22" i="6"/>
  <c r="N22" i="6"/>
  <c r="O22" i="6"/>
  <c r="R22" i="6"/>
  <c r="S22" i="6"/>
  <c r="T22" i="6" s="1"/>
  <c r="U22" i="6" s="1"/>
  <c r="P22" i="6" l="1"/>
  <c r="Q22" i="6" s="1"/>
  <c r="L22" i="6"/>
  <c r="M22" i="6" s="1"/>
  <c r="H22" i="6"/>
  <c r="I22" i="6" s="1"/>
  <c r="B22" i="6"/>
  <c r="C22" i="6"/>
  <c r="D22" i="6" s="1"/>
  <c r="E22" i="6" s="1"/>
  <c r="P7" i="18" l="1"/>
  <c r="P8" i="18"/>
  <c r="A1" i="4" l="1"/>
  <c r="B22" i="3" l="1"/>
  <c r="C22" i="3"/>
  <c r="F22" i="3"/>
  <c r="G22" i="3"/>
  <c r="J22" i="3"/>
  <c r="K22" i="3"/>
  <c r="N22" i="3"/>
  <c r="O22" i="3"/>
  <c r="R22" i="3"/>
  <c r="S22" i="3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B7" i="6"/>
  <c r="C7" i="6"/>
  <c r="F7" i="6"/>
  <c r="G7" i="6"/>
  <c r="F10" i="6"/>
  <c r="G10" i="6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S26" i="5"/>
  <c r="R26" i="5"/>
  <c r="B57" i="8" s="1"/>
  <c r="T3" i="5"/>
  <c r="U3" i="5" s="1"/>
  <c r="S26" i="4"/>
  <c r="C56" i="8" s="1"/>
  <c r="R26" i="4"/>
  <c r="B56" i="8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K12" i="3"/>
  <c r="J12" i="3"/>
  <c r="F12" i="3"/>
  <c r="C12" i="3"/>
  <c r="B12" i="3"/>
  <c r="D12" i="3" l="1"/>
  <c r="E12" i="3" s="1"/>
  <c r="L12" i="3"/>
  <c r="M12" i="3" s="1"/>
  <c r="H12" i="3"/>
  <c r="I12" i="3" s="1"/>
  <c r="D32" i="7"/>
  <c r="E32" i="7" s="1"/>
  <c r="P47" i="1"/>
  <c r="Q47" i="1" s="1"/>
  <c r="L47" i="1"/>
  <c r="M47" i="1" s="1"/>
  <c r="D47" i="1"/>
  <c r="E47" i="1" s="1"/>
  <c r="G9" i="18" l="1"/>
  <c r="G22" i="8" s="1"/>
  <c r="G20" i="8" s="1"/>
  <c r="B63" i="7" l="1"/>
  <c r="B57" i="3" l="1"/>
  <c r="C57" i="3"/>
  <c r="F57" i="3"/>
  <c r="J57" i="3"/>
  <c r="K57" i="3"/>
  <c r="B56" i="3"/>
  <c r="C56" i="3"/>
  <c r="F56" i="3"/>
  <c r="J56" i="3"/>
  <c r="K56" i="3"/>
  <c r="N55" i="3"/>
  <c r="O55" i="3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K9" i="18"/>
  <c r="C44" i="8" s="1"/>
  <c r="C42" i="8" s="1"/>
  <c r="J9" i="18"/>
  <c r="B44" i="8" s="1"/>
  <c r="B42" i="8" s="1"/>
  <c r="F9" i="18"/>
  <c r="F22" i="8" s="1"/>
  <c r="F20" i="8" s="1"/>
  <c r="C9" i="18"/>
  <c r="C22" i="8" s="1"/>
  <c r="C20" i="8" s="1"/>
  <c r="B9" i="18"/>
  <c r="B22" i="8" s="1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<sst xmlns="http://schemas.openxmlformats.org/spreadsheetml/2006/main" count="611" uniqueCount="137">
  <si>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</si>
  <si>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</si>
  <si>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</si>
  <si>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</si>
  <si>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</si>
  <si>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</si>
  <si>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</si>
  <si>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</si>
  <si>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</si>
  <si>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</si>
  <si>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</si>
  <si>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</si>
  <si>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</si>
  <si>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</si>
  <si>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</si>
  <si>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</si>
  <si>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</si>
  <si>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</si>
  <si>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</si>
  <si>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</si>
  <si>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</si>
  <si>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</si>
  <si>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</si>
  <si>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</si>
  <si>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</si>
  <si>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</si>
  <si>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</si>
  <si>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</si>
  <si>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</si>
  <si>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</si>
  <si>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</si>
  <si>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</si>
  <si>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</si>
  <si>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</si>
  <si>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</si>
  <si>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</si>
  <si>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</si>
  <si>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</si>
  <si>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</si>
  <si>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</si>
  <si>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</si>
  <si>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</si>
  <si>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</si>
  <si>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</si>
  <si>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</si>
  <si>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</si>
  <si>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</si>
  <si>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</si>
  <si>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</si>
  <si>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</si>
  <si>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</si>
  <si>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</si>
  <si>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</si>
  <si>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</si>
  <si>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</si>
  <si>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</si>
  <si>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</si>
  <si>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</si>
  <si>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</si>
  <si>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</si>
  <si>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</si>
  <si>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</si>
  <si>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</si>
  <si>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</si>
  <si>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</si>
  <si>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</si>
  <si>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</si>
  <si>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</si>
  <si>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</si>
  <si>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</si>
  <si>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</si>
  <si>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</si>
  <si>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</si>
  <si>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</si>
  <si>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</si>
  <si>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</si>
  <si>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</si>
  <si>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</si>
  <si>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</si>
  <si>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</si>
  <si>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</si>
  <si>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</si>
  <si>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</si>
  <si>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</si>
  <si>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</si>
  <si>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</si>
  <si>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</si>
  <si>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</si>
  <si>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</si>
  <si>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</si>
  <si>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</si>
  <si>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</si>
  <si>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</si>
  <si>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</si>
  <si>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</si>
  <si>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</si>
  <si>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</si>
  <si>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</si>
  <si>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</si>
  <si>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</si>
  <si>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</si>
  <si>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</si>
  <si>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</si>
  <si>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</si>
  <si>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</si>
  <si>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</si>
  <si>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</si>
  <si>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</si>
  <si>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</si>
  <si>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</si>
  <si>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</si>
  <si>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</si>
  <si>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</si>
  <si>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</si>
  <si>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</si>
  <si>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</si>
  <si>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</si>
  <si>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</si>
  <si>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</si>
  <si>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</si>
  <si>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</si>
  <si>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</si>
  <si>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</si>
  <si>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</si>
  <si>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</si>
  <si>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</si>
  <si>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</si>
  <si>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</si>
  <si>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</si>
  <si>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</si>
  <si>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</si>
  <si>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</si>
  <si>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</si>
  <si>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</si>
  <si>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</si>
  <si>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Winter 2023</t>
  </si>
  <si>
    <t>Winter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</si>
</sst>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90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3" fontId="6" fillId="5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Fill="1" applyBorder="1" applyAlignment="1"/>
    <xf numFmtId="3" fontId="2" fillId="0" borderId="19" xfId="0" applyNumberFormat="1" applyFont="1" applyFill="1" applyBorder="1"/>
    <xf numFmtId="1" fontId="2" fillId="0" borderId="19" xfId="0" applyNumberFormat="1" applyFont="1" applyFill="1" applyBorder="1"/>
    <xf numFmtId="164" fontId="6" fillId="0" borderId="19" xfId="0" applyNumberFormat="1" applyFont="1" applyFill="1" applyBorder="1" applyAlignment="1">
      <alignment horizontal="right"/>
    </xf>
    <xf numFmtId="0" fontId="2" fillId="0" borderId="19" xfId="0" applyFont="1" applyFill="1" applyBorder="1"/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Fill="1" applyBorder="1" applyAlignment="1"/>
    <xf numFmtId="3" fontId="2" fillId="0" borderId="50" xfId="0" applyNumberFormat="1" applyFont="1" applyFill="1" applyBorder="1"/>
    <xf numFmtId="1" fontId="2" fillId="0" borderId="50" xfId="0" applyNumberFormat="1" applyFont="1" applyFill="1" applyBorder="1"/>
    <xf numFmtId="164" fontId="6" fillId="0" borderId="50" xfId="0" applyNumberFormat="1" applyFont="1" applyFill="1" applyBorder="1" applyAlignment="1">
      <alignment horizontal="right"/>
    </xf>
    <xf numFmtId="0" fontId="2" fillId="0" borderId="50" xfId="0" applyFont="1" applyFill="1" applyBorder="1"/>
    <xf numFmtId="3" fontId="0" fillId="3" borderId="30" xfId="0" applyNumberFormat="1" applyFill="1" applyBorder="1"/>
    <xf numFmtId="3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Fill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0" fontId="0" fillId="0" borderId="0" xfId="0" applyFill="1" applyBorder="1"/>
    <xf numFmtId="0" fontId="2" fillId="0" borderId="27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3" fontId="3" fillId="0" borderId="88" xfId="0" applyNumberFormat="1" applyFont="1" applyFill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2" xfId="0" applyNumberFormat="1" applyFill="1" applyBorder="1"/>
    <xf numFmtId="3" fontId="0" fillId="0" borderId="45" xfId="0" applyNumberFormat="1" applyFill="1" applyBorder="1"/>
    <xf numFmtId="1" fontId="3" fillId="0" borderId="45" xfId="0" applyNumberFormat="1" applyFont="1" applyFill="1" applyBorder="1"/>
    <xf numFmtId="164" fontId="3" fillId="0" borderId="46" xfId="0" applyNumberFormat="1" applyFont="1" applyFill="1" applyBorder="1" applyAlignment="1">
      <alignment horizontal="right"/>
    </xf>
    <xf numFmtId="0" fontId="0" fillId="0" borderId="45" xfId="0" applyFill="1" applyBorder="1"/>
    <xf numFmtId="164" fontId="3" fillId="0" borderId="55" xfId="0" applyNumberFormat="1" applyFont="1" applyFill="1" applyBorder="1" applyAlignment="1">
      <alignment horizontal="right"/>
    </xf>
    <xf numFmtId="164" fontId="3" fillId="0" borderId="48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1" xfId="0" applyFont="1" applyFill="1" applyBorder="1" applyAlignment="1"/>
    <xf numFmtId="0" fontId="7" fillId="11" borderId="19" xfId="0" applyFont="1" applyFill="1" applyBorder="1" applyAlignment="1"/>
    <xf numFmtId="0" fontId="7" fillId="11" borderId="80" xfId="0" applyFont="1" applyFill="1" applyBorder="1" applyAlignment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2" xfId="0" applyFont="1" applyFill="1" applyBorder="1" applyAlignment="1"/>
    <xf numFmtId="0" fontId="2" fillId="0" borderId="41" xfId="0" applyFont="1" applyFill="1" applyBorder="1" applyAlignment="1"/>
    <xf numFmtId="0" fontId="2" fillId="3" borderId="43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2" fillId="0" borderId="24" xfId="0" applyFont="1" applyFill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Fill="1" applyBorder="1" applyAlignment="1"/>
    <xf numFmtId="0" fontId="2" fillId="0" borderId="41" xfId="0" applyFont="1" applyFill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56" xfId="0" applyFont="1" applyFill="1" applyBorder="1"/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7" xfId="0" applyNumberFormat="1" applyFont="1" applyFill="1" applyBorder="1" applyAlignment="1">
      <alignment horizontal="right"/>
    </xf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Fill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" xfId="0" applyNumberFormat="1" applyBorder="1"/>
    <xf numFmtId="3" fontId="2" fillId="6" borderId="103" xfId="0" applyNumberFormat="1" applyFont="1" applyFill="1" applyBorder="1"/>
    <xf numFmtId="3" fontId="0" fillId="3" borderId="0" xfId="0" applyNumberFormat="1" applyFill="1" applyAlignment="1">
      <alignment horizontal="center" wrapText="1"/>
    </xf>
    <xf numFmtId="3" fontId="0" fillId="3" borderId="61" xfId="0" applyNumberFormat="1" applyFill="1" applyBorder="1"/>
    <xf numFmtId="3" fontId="0" fillId="3" borderId="63" xfId="0" applyNumberFormat="1" applyFill="1" applyBorder="1"/>
    <xf numFmtId="0" fontId="0" fillId="3" borderId="63" xfId="0" applyNumberFormat="1" applyFill="1" applyBorder="1"/>
    <xf numFmtId="164" fontId="0" fillId="3" borderId="73" xfId="0" applyNumberFormat="1" applyFill="1" applyBorder="1" applyAlignment="1">
      <alignment horizontal="right"/>
    </xf>
    <xf numFmtId="3" fontId="0" fillId="3" borderId="51" xfId="0" applyNumberFormat="1" applyFill="1" applyBorder="1"/>
    <xf numFmtId="0" fontId="2" fillId="3" borderId="126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 wrapText="1"/>
    </xf>
    <xf numFmtId="0" fontId="2" fillId="2" borderId="123" xfId="0" applyFont="1" applyFill="1" applyBorder="1" applyAlignment="1">
      <alignment horizontal="center" wrapText="1"/>
    </xf>
    <xf numFmtId="3" fontId="2" fillId="6" borderId="127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right" wrapText="1"/>
    </xf>
    <xf numFmtId="0" fontId="2" fillId="2" borderId="123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wrapText="1"/>
    </xf>
    <xf numFmtId="0" fontId="2" fillId="2" borderId="125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 wrapText="1"/>
    </xf>
    <xf numFmtId="0" fontId="2" fillId="13" borderId="102" xfId="0" applyFont="1" applyFill="1" applyBorder="1" applyAlignment="1">
      <alignment horizontal="left"/>
    </xf>
    <xf numFmtId="3" fontId="0" fillId="3" borderId="118" xfId="0" applyNumberFormat="1" applyFill="1" applyBorder="1"/>
    <xf numFmtId="3" fontId="0" fillId="3" borderId="79" xfId="0" applyNumberFormat="1" applyFill="1" applyBorder="1"/>
    <xf numFmtId="1" fontId="3" fillId="3" borderId="79" xfId="0" applyNumberFormat="1" applyFont="1" applyFill="1" applyBorder="1"/>
    <xf numFmtId="164" fontId="3" fillId="3" borderId="117" xfId="0" applyNumberFormat="1" applyFont="1" applyFill="1" applyBorder="1" applyAlignment="1">
      <alignment horizontal="right"/>
    </xf>
    <xf numFmtId="0" fontId="0" fillId="3" borderId="79" xfId="0" applyFill="1" applyBorder="1"/>
    <xf numFmtId="164" fontId="3" fillId="3" borderId="128" xfId="0" applyNumberFormat="1" applyFont="1" applyFill="1" applyBorder="1" applyAlignment="1">
      <alignment horizontal="right"/>
    </xf>
    <xf numFmtId="3" fontId="3" fillId="0" borderId="101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164" fontId="3" fillId="9" borderId="109" xfId="0" applyNumberFormat="1" applyFont="1" applyFill="1" applyBorder="1" applyAlignment="1">
      <alignment horizontal="center" vertical="center" wrapText="1"/>
    </xf>
    <xf numFmtId="3" fontId="3" fillId="0" borderId="124" xfId="0" applyNumberFormat="1" applyFont="1" applyFill="1" applyBorder="1" applyAlignment="1">
      <alignment horizontal="center" vertical="center" wrapText="1"/>
    </xf>
    <xf numFmtId="164" fontId="3" fillId="9" borderId="129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0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/>
    </xf>
    <xf numFmtId="164" fontId="3" fillId="3" borderId="80" xfId="0" applyNumberFormat="1" applyFont="1" applyFill="1" applyBorder="1" applyAlignment="1">
      <alignment horizontal="right"/>
    </xf>
    <xf numFmtId="164" fontId="2" fillId="9" borderId="131" xfId="0" applyNumberFormat="1" applyFont="1" applyFill="1" applyBorder="1" applyAlignment="1">
      <alignment horizontal="center" vertical="center" wrapText="1"/>
    </xf>
    <xf numFmtId="164" fontId="3" fillId="9" borderId="90" xfId="0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left"/>
    </xf>
    <xf numFmtId="3" fontId="0" fillId="0" borderId="63" xfId="0" applyNumberFormat="1" applyFill="1" applyBorder="1"/>
    <xf numFmtId="3" fontId="0" fillId="0" borderId="51" xfId="0" applyNumberFormat="1" applyFill="1" applyBorder="1"/>
    <xf numFmtId="164" fontId="3" fillId="0" borderId="52" xfId="0" applyNumberFormat="1" applyFont="1" applyFill="1" applyBorder="1" applyAlignment="1">
      <alignment horizontal="right"/>
    </xf>
    <xf numFmtId="0" fontId="0" fillId="0" borderId="51" xfId="0" applyFill="1" applyBorder="1"/>
    <xf numFmtId="164" fontId="3" fillId="0" borderId="73" xfId="0" applyNumberFormat="1" applyFont="1" applyFill="1" applyBorder="1" applyAlignment="1">
      <alignment horizontal="right"/>
    </xf>
    <xf numFmtId="164" fontId="3" fillId="0" borderId="53" xfId="0" applyNumberFormat="1" applyFont="1" applyFill="1" applyBorder="1" applyAlignment="1">
      <alignment horizontal="right"/>
    </xf>
    <xf numFmtId="0" fontId="2" fillId="3" borderId="43" xfId="0" applyFont="1" applyFill="1" applyBorder="1" applyAlignment="1">
      <alignment horizontal="left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  <xf numFmtId="0" fontId="2" fillId="2" borderId="73" xfId="0" applyFont="1" applyFill="1" applyBorder="1" applyAlignment="1">
      <alignment horizontal="right" wrapText="1"/>
    </xf>
    <xf numFmtId="3" fontId="0" fillId="3" borderId="92" xfId="0" applyNumberFormat="1" applyFill="1" applyBorder="1"/>
    <xf numFmtId="164" fontId="3" fillId="3" borderId="55" xfId="0" applyNumberFormat="1" applyFont="1" applyFill="1" applyBorder="1" applyAlignment="1">
      <alignment horizontal="right"/>
    </xf>
    <xf numFmtId="0" fontId="0" fillId="0" borderId="56" xfId="0" applyNumberFormat="1" applyBorder="1"/>
    <xf numFmtId="3" fontId="5" fillId="0" borderId="45" xfId="0" applyNumberFormat="1" applyFont="1" applyFill="1" applyBorder="1"/>
    <xf numFmtId="164" fontId="3" fillId="3" borderId="92" xfId="0" applyNumberFormat="1" applyFont="1" applyFill="1" applyBorder="1" applyAlignment="1">
      <alignment horizontal="right"/>
    </xf>
    <xf numFmtId="164" fontId="17" fillId="3" borderId="6" xfId="0" applyNumberFormat="1" applyFont="1" applyFill="1" applyBorder="1" applyAlignment="1">
      <alignment horizontal="right"/>
    </xf>
    <xf numFmtId="3" fontId="16" fillId="5" borderId="25" xfId="0" applyNumberFormat="1" applyFont="1" applyFill="1" applyBorder="1" applyAlignment="1">
      <alignment horizontal="center" wrapText="1"/>
    </xf>
    <xf numFmtId="3" fontId="17" fillId="3" borderId="54" xfId="0" applyNumberFormat="1" applyFont="1" applyFill="1" applyBorder="1"/>
    <xf numFmtId="3" fontId="17" fillId="3" borderId="45" xfId="0" applyNumberFormat="1" applyFont="1" applyFill="1" applyBorder="1"/>
    <xf numFmtId="3" fontId="17" fillId="3" borderId="92" xfId="0" applyNumberFormat="1" applyFont="1" applyFill="1" applyBorder="1"/>
    <xf numFmtId="164" fontId="17" fillId="3" borderId="55" xfId="0" applyNumberFormat="1" applyFont="1" applyFill="1" applyBorder="1" applyAlignment="1">
      <alignment horizontal="right"/>
    </xf>
    <xf numFmtId="164" fontId="17" fillId="3" borderId="92" xfId="0" applyNumberFormat="1" applyFont="1" applyFill="1" applyBorder="1" applyAlignment="1">
      <alignment horizontal="right"/>
    </xf>
    <xf numFmtId="0" fontId="18" fillId="3" borderId="56" xfId="0" applyFont="1" applyFill="1" applyBorder="1"/>
    <xf numFmtId="164" fontId="5" fillId="3" borderId="55" xfId="0" applyNumberFormat="1" applyFont="1" applyFill="1" applyBorder="1" applyAlignment="1">
      <alignment horizontal="right"/>
    </xf>
    <xf numFmtId="3" fontId="5" fillId="3" borderId="62" xfId="0" applyNumberFormat="1" applyFont="1" applyFill="1" applyBorder="1"/>
    <xf numFmtId="164" fontId="5" fillId="3" borderId="92" xfId="0" applyNumberFormat="1" applyFont="1" applyFill="1" applyBorder="1" applyAlignment="1">
      <alignment horizontal="righ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7734375" defaultRowHeight="13.2" x14ac:dyDescent="0.25"/>
  <cols>
    <col min="1" max="1" width="20.77734375" style="57" customWidth="1"/>
    <col min="2" max="2" width="9.77734375" style="56" customWidth="1"/>
    <col min="3" max="3" width="9.77734375" style="56" bestFit="1" customWidth="1"/>
    <col min="4" max="4" width="7.77734375" style="57" customWidth="1"/>
    <col min="5" max="5" width="8.21875" style="62" bestFit="1" customWidth="1"/>
    <col min="6" max="6" width="9.77734375" style="56" customWidth="1"/>
    <col min="7" max="7" width="9.44140625" style="56" bestFit="1" customWidth="1"/>
    <col min="8" max="8" width="7.77734375" style="57" customWidth="1"/>
    <col min="9" max="9" width="9.21875" style="62" customWidth="1"/>
    <col min="10" max="11" width="10.21875" style="56" customWidth="1"/>
    <col min="12" max="13" width="10.21875" style="57" customWidth="1"/>
    <col min="14" max="14" width="10.21875" style="56" hidden="1" customWidth="1"/>
    <col min="15" max="15" width="10.21875" style="56" customWidth="1"/>
    <col min="16" max="17" width="10.21875" style="57" customWidth="1"/>
    <col min="18" max="16384" width="8.77734375" style="57"/>
  </cols>
  <sheetData>
    <row r="1" spans="1:16" s="156" customFormat="1" ht="17.399999999999999" x14ac:dyDescent="0.3">
      <c r="A1" s="157">
        <v>44835</v>
      </c>
      <c r="B1" s="153"/>
      <c r="C1" s="154" t="s">
        <v>19</v>
      </c>
      <c r="D1" s="154"/>
      <c r="E1" s="154"/>
      <c r="F1" s="153"/>
      <c r="G1" s="154" t="s">
        <v>135</v>
      </c>
      <c r="I1" s="155"/>
      <c r="J1" s="153"/>
      <c r="K1" s="153"/>
      <c r="N1" s="153"/>
      <c r="O1" s="153"/>
    </row>
    <row r="2" spans="1:16" ht="13.8" thickBot="1" x14ac:dyDescent="0.3"/>
    <row r="3" spans="1:16" ht="13.8" thickBot="1" x14ac:dyDescent="0.3">
      <c r="A3" s="436" t="s">
        <v>3</v>
      </c>
      <c r="B3" s="447" t="s">
        <v>6</v>
      </c>
      <c r="C3" s="448"/>
      <c r="D3" s="448"/>
      <c r="E3" s="452"/>
      <c r="F3" s="447" t="s">
        <v>7</v>
      </c>
      <c r="G3" s="448"/>
      <c r="H3" s="448"/>
      <c r="I3" s="449"/>
    </row>
    <row r="4" spans="1:16" ht="27.6" customHeight="1" thickTop="1" thickBot="1" x14ac:dyDescent="0.3">
      <c r="A4" s="443"/>
      <c r="B4" s="58" t="s">
        <v>136</v>
      </c>
      <c r="C4" s="59" t="s">
        <v>135</v>
      </c>
      <c r="D4" s="127" t="s">
        <v>0</v>
      </c>
      <c r="E4" s="128" t="s">
        <v>1</v>
      </c>
      <c r="F4" s="58" t="str">
        <f>B4</f>
        <v>Winter 2022</v>
      </c>
      <c r="G4" s="59" t="str">
        <f>C4</f>
        <v>Winter 2023</v>
      </c>
      <c r="H4" s="127" t="s">
        <v>0</v>
      </c>
      <c r="I4" s="129" t="s">
        <v>1</v>
      </c>
    </row>
    <row r="5" spans="1:16" ht="26.4" x14ac:dyDescent="0.25">
      <c r="A5" s="60" t="s">
        <v>12</v>
      </c>
      <c r="B5" s="181">
        <f>SUM(B6:B7)</f>
        <v>151</v>
      </c>
      <c r="C5" s="182">
        <f>SUM(C6:C7)</f>
        <v>141</v>
      </c>
      <c r="D5" s="183">
        <f t="shared" ref="D5:D23" si="0">C5-B5</f>
        <v>-10</v>
      </c>
      <c r="E5" s="184">
        <f t="shared" ref="E5:E23" si="1">IF(ISERROR(D5/B5),"n/a",(D5/B5))</f>
        <v>-6.6225165562913912E-2</v>
      </c>
      <c r="F5" s="181">
        <f>SUM(F6:F7)</f>
        <v>84</v>
      </c>
      <c r="G5" s="182">
        <f>SUM(G6:G7)</f>
        <v>37</v>
      </c>
      <c r="H5" s="183">
        <f t="shared" ref="H5:H23" si="2">G5-F5</f>
        <v>-47</v>
      </c>
      <c r="I5" s="185">
        <f t="shared" ref="I5:I23" si="3">IF(ISERROR(H5/F5),"n/a",(H5/F5))</f>
        <v>-0.55952380952380953</v>
      </c>
      <c r="J5" s="63"/>
      <c r="K5" s="434"/>
      <c r="L5" s="434"/>
      <c r="M5" s="434"/>
      <c r="N5" s="434"/>
      <c r="O5" s="434"/>
      <c r="P5" s="434"/>
    </row>
    <row r="6" spans="1:16" x14ac:dyDescent="0.25">
      <c r="A6" s="174" t="s">
        <v>130</v>
      </c>
      <c r="B6" s="170">
        <f>COE!B23</f>
        <v>6</v>
      </c>
      <c r="C6" s="171">
        <f>COE!C23</f>
        <v>1</v>
      </c>
      <c r="D6" s="172">
        <f t="shared" si="0"/>
        <v>-5</v>
      </c>
      <c r="E6" s="179">
        <f t="shared" si="1"/>
        <v>-0.83333333333333337</v>
      </c>
      <c r="F6" s="170">
        <f>COE!F23</f>
        <v>5</v>
      </c>
      <c r="G6" s="171">
        <f>COE!G23</f>
        <v>1</v>
      </c>
      <c r="H6" s="172">
        <f t="shared" si="2"/>
        <v>-4</v>
      </c>
      <c r="I6" s="180">
        <f t="shared" si="3"/>
        <v>-0.8</v>
      </c>
      <c r="J6" s="63"/>
      <c r="K6" s="169"/>
      <c r="L6" s="169"/>
      <c r="M6" s="169"/>
      <c r="N6" s="169"/>
      <c r="O6" s="169"/>
      <c r="P6" s="169"/>
    </row>
    <row r="7" spans="1:16" ht="13.8" thickBot="1" x14ac:dyDescent="0.3">
      <c r="A7" s="174" t="s">
        <v>16</v>
      </c>
      <c r="B7" s="205">
        <f>COE!B45</f>
        <v>145</v>
      </c>
      <c r="C7" s="253">
        <f>COE!C45</f>
        <v>140</v>
      </c>
      <c r="D7" s="172">
        <f t="shared" si="0"/>
        <v>-5</v>
      </c>
      <c r="E7" s="179">
        <f t="shared" si="1"/>
        <v>-3.4482758620689655E-2</v>
      </c>
      <c r="F7" s="253">
        <f>COE!F45</f>
        <v>79</v>
      </c>
      <c r="G7" s="253">
        <f>COE!G45</f>
        <v>36</v>
      </c>
      <c r="H7" s="172">
        <f t="shared" si="2"/>
        <v>-43</v>
      </c>
      <c r="I7" s="180">
        <f t="shared" si="3"/>
        <v>-0.54430379746835444</v>
      </c>
      <c r="J7" s="63"/>
      <c r="K7" s="169"/>
      <c r="L7" s="169"/>
      <c r="M7" s="169"/>
      <c r="N7" s="169"/>
      <c r="O7" s="169"/>
      <c r="P7" s="169"/>
    </row>
    <row r="8" spans="1:16" ht="39.6" x14ac:dyDescent="0.25">
      <c r="A8" s="60" t="s">
        <v>13</v>
      </c>
      <c r="B8" s="181">
        <f>SUM(B9:B10)</f>
        <v>327</v>
      </c>
      <c r="C8" s="182">
        <f>SUM(C9:C10)</f>
        <v>327</v>
      </c>
      <c r="D8" s="183">
        <f>C8-B8</f>
        <v>0</v>
      </c>
      <c r="E8" s="184">
        <f>IF(ISERROR(D8/B8),"n/a",(D8/B8))</f>
        <v>0</v>
      </c>
      <c r="F8" s="181">
        <f>SUM(F9:F10)</f>
        <v>239</v>
      </c>
      <c r="G8" s="182">
        <f>SUM(G9:G10)</f>
        <v>214</v>
      </c>
      <c r="H8" s="183">
        <f>G8-F8</f>
        <v>-25</v>
      </c>
      <c r="I8" s="185">
        <f>IF(ISERROR(H8/F8),"n/a",(H8/F8))</f>
        <v>-0.10460251046025104</v>
      </c>
      <c r="J8" s="63"/>
      <c r="K8" s="64"/>
    </row>
    <row r="9" spans="1:16" x14ac:dyDescent="0.25">
      <c r="A9" s="174" t="s">
        <v>130</v>
      </c>
      <c r="B9" s="137">
        <f>'CHASS- 1st Yr'!B58</f>
        <v>19</v>
      </c>
      <c r="C9" s="126">
        <f>'CHASS- 1st Yr'!C58</f>
        <v>0</v>
      </c>
      <c r="D9" s="172">
        <f t="shared" si="0"/>
        <v>-19</v>
      </c>
      <c r="E9" s="179">
        <f t="shared" si="1"/>
        <v>-1</v>
      </c>
      <c r="F9" s="137">
        <f>'CHASS- 1st Yr'!F58</f>
        <v>19</v>
      </c>
      <c r="G9" s="126">
        <f>'CHASS- 1st Yr'!G58</f>
        <v>0</v>
      </c>
      <c r="H9" s="172">
        <f t="shared" si="2"/>
        <v>-19</v>
      </c>
      <c r="I9" s="180">
        <f t="shared" si="3"/>
        <v>-1</v>
      </c>
      <c r="J9" s="63"/>
      <c r="K9" s="169"/>
    </row>
    <row r="10" spans="1:16" ht="13.8" thickBot="1" x14ac:dyDescent="0.3">
      <c r="A10" s="174" t="s">
        <v>16</v>
      </c>
      <c r="B10" s="137">
        <f>'CHASS - TR'!B59</f>
        <v>308</v>
      </c>
      <c r="C10" s="126">
        <f>'CHASS - TR'!C59</f>
        <v>327</v>
      </c>
      <c r="D10" s="172">
        <f>C10-B10</f>
        <v>19</v>
      </c>
      <c r="E10" s="179">
        <f>IF(ISERROR(D10/B10),"n/a",(D10/B10))</f>
        <v>6.1688311688311688E-2</v>
      </c>
      <c r="F10" s="126">
        <f>'CHASS - TR'!F59</f>
        <v>220</v>
      </c>
      <c r="G10" s="126">
        <f>'CHASS - TR'!G59</f>
        <v>214</v>
      </c>
      <c r="H10" s="172">
        <f>G10-F10</f>
        <v>-6</v>
      </c>
      <c r="I10" s="180">
        <f>IF(ISERROR(H10/F10),"n/a",(H10/F10))</f>
        <v>-2.7272727272727271E-2</v>
      </c>
      <c r="J10" s="63"/>
      <c r="K10" s="169"/>
    </row>
    <row r="11" spans="1:16" ht="26.4" x14ac:dyDescent="0.25">
      <c r="A11" s="198" t="s">
        <v>14</v>
      </c>
      <c r="B11" s="181">
        <f>SUM(B12:B13)</f>
        <v>183</v>
      </c>
      <c r="C11" s="211">
        <f>SUM(C12:C13)</f>
        <v>193</v>
      </c>
      <c r="D11" s="183">
        <f t="shared" si="0"/>
        <v>10</v>
      </c>
      <c r="E11" s="212">
        <f t="shared" si="1"/>
        <v>5.4644808743169397E-2</v>
      </c>
      <c r="F11" s="213">
        <f>SUM(F12:F13)</f>
        <v>96</v>
      </c>
      <c r="G11" s="200">
        <f>SUM(G12:G13)</f>
        <v>63</v>
      </c>
      <c r="H11" s="183">
        <f t="shared" si="2"/>
        <v>-33</v>
      </c>
      <c r="I11" s="204">
        <f t="shared" si="3"/>
        <v>-0.34375</v>
      </c>
      <c r="J11" s="63"/>
      <c r="K11" s="64"/>
    </row>
    <row r="12" spans="1:16" x14ac:dyDescent="0.25">
      <c r="A12" s="174" t="s">
        <v>130</v>
      </c>
      <c r="B12" s="137">
        <f>'CNAS - 1st Yr'!B26</f>
        <v>3</v>
      </c>
      <c r="C12" s="126">
        <f>'CNAS - 1st Yr'!C26</f>
        <v>3</v>
      </c>
      <c r="D12" s="172">
        <f t="shared" si="0"/>
        <v>0</v>
      </c>
      <c r="E12" s="179">
        <f t="shared" si="1"/>
        <v>0</v>
      </c>
      <c r="F12" s="173">
        <f>'CNAS - 1st Yr'!F26</f>
        <v>3</v>
      </c>
      <c r="G12" s="126">
        <f>'CNAS - 1st Yr'!G26</f>
        <v>3</v>
      </c>
      <c r="H12" s="172">
        <f t="shared" si="2"/>
        <v>0</v>
      </c>
      <c r="I12" s="180">
        <f t="shared" si="3"/>
        <v>0</v>
      </c>
      <c r="J12" s="63"/>
      <c r="K12" s="169"/>
    </row>
    <row r="13" spans="1:16" ht="13.8" thickBot="1" x14ac:dyDescent="0.3">
      <c r="A13" s="174" t="s">
        <v>16</v>
      </c>
      <c r="B13" s="137">
        <f>'CNAS - TR'!B26</f>
        <v>180</v>
      </c>
      <c r="C13" s="126">
        <f>'CNAS - TR'!C26</f>
        <v>190</v>
      </c>
      <c r="D13" s="172">
        <f t="shared" si="0"/>
        <v>10</v>
      </c>
      <c r="E13" s="179">
        <f t="shared" si="1"/>
        <v>5.5555555555555552E-2</v>
      </c>
      <c r="F13" s="173">
        <f>'CNAS - TR'!F26</f>
        <v>93</v>
      </c>
      <c r="G13" s="126">
        <f>'CNAS - TR'!G26</f>
        <v>60</v>
      </c>
      <c r="H13" s="172">
        <f t="shared" si="2"/>
        <v>-33</v>
      </c>
      <c r="I13" s="180">
        <f t="shared" si="3"/>
        <v>-0.35483870967741937</v>
      </c>
      <c r="J13" s="63"/>
      <c r="K13" s="169"/>
    </row>
    <row r="14" spans="1:16" x14ac:dyDescent="0.25">
      <c r="A14" s="381" t="s">
        <v>128</v>
      </c>
      <c r="B14" s="181">
        <f>SUM(B15:B16)</f>
        <v>19</v>
      </c>
      <c r="C14" s="182">
        <f>SUM(C15:C16)</f>
        <v>47</v>
      </c>
      <c r="D14" s="359">
        <f>C14-B14</f>
        <v>28</v>
      </c>
      <c r="E14" s="362">
        <f>IF(ISERROR(D14/B14),"n/a",(D14/B14))</f>
        <v>1.4736842105263157</v>
      </c>
      <c r="F14" s="213">
        <f>SUM(F15:F16)</f>
        <v>13</v>
      </c>
      <c r="G14" s="200">
        <f>SUM(G15:G16)</f>
        <v>21</v>
      </c>
      <c r="H14" s="359">
        <f>G14-F14</f>
        <v>8</v>
      </c>
      <c r="I14" s="204">
        <f>IF(ISERROR(H14/F14),"n/a",(H14/F14))</f>
        <v>0.61538461538461542</v>
      </c>
      <c r="J14" s="63"/>
      <c r="K14" s="284"/>
    </row>
    <row r="15" spans="1:16" x14ac:dyDescent="0.25">
      <c r="A15" s="288" t="s">
        <v>130</v>
      </c>
      <c r="B15" s="305">
        <f>SOE!B4</f>
        <v>0</v>
      </c>
      <c r="C15" s="253">
        <f>SOE!C4</f>
        <v>0</v>
      </c>
      <c r="D15" s="285">
        <f t="shared" ref="D15:D16" si="4">C15-B15</f>
        <v>0</v>
      </c>
      <c r="E15" s="360" t="str">
        <f t="shared" ref="E15:E16" si="5">IF(ISERROR(D15/B15),"n/a",(D15/B15))</f>
        <v>n/a</v>
      </c>
      <c r="F15" s="287">
        <f>SOE!F4</f>
        <v>0</v>
      </c>
      <c r="G15" s="253">
        <f>SOE!G4</f>
        <v>0</v>
      </c>
      <c r="H15" s="285">
        <f t="shared" ref="H15:H16" si="6">G15-F15</f>
        <v>0</v>
      </c>
      <c r="I15" s="357" t="str">
        <f t="shared" ref="I15:I16" si="7">IF(ISERROR(H15/F15),"n/a",(H15/F15))</f>
        <v>n/a</v>
      </c>
      <c r="J15" s="63"/>
      <c r="K15" s="284"/>
    </row>
    <row r="16" spans="1:16" ht="13.8" thickBot="1" x14ac:dyDescent="0.3">
      <c r="A16" s="289" t="s">
        <v>16</v>
      </c>
      <c r="B16" s="205">
        <f>SOE!B7</f>
        <v>19</v>
      </c>
      <c r="C16" s="206">
        <f>SOE!C7</f>
        <v>47</v>
      </c>
      <c r="D16" s="286">
        <f t="shared" si="4"/>
        <v>28</v>
      </c>
      <c r="E16" s="361">
        <f t="shared" si="5"/>
        <v>1.4736842105263157</v>
      </c>
      <c r="F16" s="287">
        <f>SOE!F7</f>
        <v>13</v>
      </c>
      <c r="G16" s="253">
        <f>SOE!G7</f>
        <v>21</v>
      </c>
      <c r="H16" s="286">
        <f t="shared" si="6"/>
        <v>8</v>
      </c>
      <c r="I16" s="358">
        <f t="shared" si="7"/>
        <v>0.61538461538461542</v>
      </c>
      <c r="J16" s="63"/>
      <c r="K16" s="284"/>
    </row>
    <row r="17" spans="1:12" ht="26.4" x14ac:dyDescent="0.25">
      <c r="A17" s="381" t="s">
        <v>119</v>
      </c>
      <c r="B17" s="181">
        <f>SUM(B18:B19)</f>
        <v>17</v>
      </c>
      <c r="C17" s="182">
        <f>SUM(C18:C19)</f>
        <v>13</v>
      </c>
      <c r="D17" s="359">
        <f>C17-B17</f>
        <v>-4</v>
      </c>
      <c r="E17" s="362">
        <f>IF(ISERROR(D17/B17),"n/a",(D17/B17))</f>
        <v>-0.23529411764705882</v>
      </c>
      <c r="F17" s="213">
        <f>SUM(F18:F19)</f>
        <v>15</v>
      </c>
      <c r="G17" s="200">
        <f>SUM(G18:G19)</f>
        <v>9</v>
      </c>
      <c r="H17" s="359">
        <f>G17-F17</f>
        <v>-6</v>
      </c>
      <c r="I17" s="204">
        <f>IF(ISERROR(H17/F17),"n/a",(H17/F17))</f>
        <v>-0.4</v>
      </c>
      <c r="J17" s="63"/>
      <c r="K17" s="64"/>
    </row>
    <row r="18" spans="1:12" x14ac:dyDescent="0.25">
      <c r="A18" s="288" t="s">
        <v>130</v>
      </c>
      <c r="B18" s="305">
        <f>SOPP!B4</f>
        <v>0</v>
      </c>
      <c r="C18" s="253">
        <f>SOPP!C4</f>
        <v>0</v>
      </c>
      <c r="D18" s="285">
        <f t="shared" ref="D18:D19" si="8">C18-B18</f>
        <v>0</v>
      </c>
      <c r="E18" s="360" t="str">
        <f t="shared" ref="E18:E19" si="9">IF(ISERROR(D18/B18),"n/a",(D18/B18))</f>
        <v>n/a</v>
      </c>
      <c r="F18" s="287">
        <f>SOPP!F4</f>
        <v>0</v>
      </c>
      <c r="G18" s="287">
        <f>SOPP!G4</f>
        <v>0</v>
      </c>
      <c r="H18" s="285">
        <f t="shared" ref="H18:H19" si="10">G18-F18</f>
        <v>0</v>
      </c>
      <c r="I18" s="357" t="str">
        <f t="shared" ref="I18:I19" si="11">IF(ISERROR(H18/F18),"n/a",(H18/F18))</f>
        <v>n/a</v>
      </c>
      <c r="J18" s="63"/>
      <c r="K18" s="169"/>
    </row>
    <row r="19" spans="1:12" s="61" customFormat="1" ht="13.8" thickBot="1" x14ac:dyDescent="0.3">
      <c r="A19" s="289" t="s">
        <v>16</v>
      </c>
      <c r="B19" s="205">
        <f>SOPP!B7</f>
        <v>17</v>
      </c>
      <c r="C19" s="206">
        <f>SOPP!C7</f>
        <v>13</v>
      </c>
      <c r="D19" s="286">
        <f t="shared" si="8"/>
        <v>-4</v>
      </c>
      <c r="E19" s="361">
        <f t="shared" si="9"/>
        <v>-0.23529411764705882</v>
      </c>
      <c r="F19" s="287">
        <f>SOPP!F7</f>
        <v>15</v>
      </c>
      <c r="G19" s="287">
        <f>SOPP!G7</f>
        <v>9</v>
      </c>
      <c r="H19" s="286">
        <f t="shared" si="10"/>
        <v>-6</v>
      </c>
      <c r="I19" s="358">
        <f t="shared" si="11"/>
        <v>-0.4</v>
      </c>
      <c r="J19" s="67"/>
      <c r="K19" s="68"/>
    </row>
    <row r="20" spans="1:12" ht="26.4" x14ac:dyDescent="0.25">
      <c r="A20" s="60" t="s">
        <v>11</v>
      </c>
      <c r="B20" s="181">
        <f>SUM(B21:B22)</f>
        <v>172</v>
      </c>
      <c r="C20" s="182">
        <f>SUM(C21:C22)</f>
        <v>192</v>
      </c>
      <c r="D20" s="359">
        <f t="shared" si="0"/>
        <v>20</v>
      </c>
      <c r="E20" s="421">
        <f t="shared" si="1"/>
        <v>0.11627906976744186</v>
      </c>
      <c r="F20" s="190">
        <f>SUM(F21:F22)</f>
        <v>99</v>
      </c>
      <c r="G20" s="182">
        <f>SUM(G21:G22)</f>
        <v>90</v>
      </c>
      <c r="H20" s="359">
        <f t="shared" si="2"/>
        <v>-9</v>
      </c>
      <c r="I20" s="424">
        <f t="shared" si="3"/>
        <v>-9.0909090909090912E-2</v>
      </c>
      <c r="J20" s="63"/>
      <c r="K20" s="64"/>
    </row>
    <row r="21" spans="1:12" x14ac:dyDescent="0.25">
      <c r="A21" s="288" t="s">
        <v>130</v>
      </c>
      <c r="B21" s="305">
        <f>'Business - TR'!B4</f>
        <v>0</v>
      </c>
      <c r="C21" s="253">
        <f>'Business - TR'!C4</f>
        <v>0</v>
      </c>
      <c r="D21" s="285">
        <f t="shared" ref="D21" si="12">C21-B21</f>
        <v>0</v>
      </c>
      <c r="E21" s="179" t="str">
        <f t="shared" ref="E21" si="13">IF(ISERROR(D21/B21),"n/a",(D21/B21))</f>
        <v>n/a</v>
      </c>
      <c r="F21" s="287">
        <f>'Business - TR'!F4</f>
        <v>0</v>
      </c>
      <c r="G21" s="253">
        <f>'Business - TR'!G4</f>
        <v>0</v>
      </c>
      <c r="H21" s="419">
        <f t="shared" ref="H21" si="14">G21-F21</f>
        <v>0</v>
      </c>
      <c r="I21" s="420" t="str">
        <f t="shared" ref="I21" si="15">IF(ISERROR(H21/F21),"n/a",(H21/F21))</f>
        <v>n/a</v>
      </c>
      <c r="J21" s="63"/>
      <c r="K21" s="389"/>
    </row>
    <row r="22" spans="1:12" ht="13.5" customHeight="1" thickBot="1" x14ac:dyDescent="0.3">
      <c r="A22" s="197" t="s">
        <v>16</v>
      </c>
      <c r="B22" s="414">
        <f>'Business - TR'!B9</f>
        <v>172</v>
      </c>
      <c r="C22" s="415">
        <f>'Business - TR'!C9</f>
        <v>192</v>
      </c>
      <c r="D22" s="175">
        <f t="shared" si="0"/>
        <v>20</v>
      </c>
      <c r="E22" s="416">
        <f t="shared" si="1"/>
        <v>0.11627906976744186</v>
      </c>
      <c r="F22" s="417">
        <f>'Business - TR'!F9</f>
        <v>99</v>
      </c>
      <c r="G22" s="415">
        <f>'Business - TR'!G9</f>
        <v>90</v>
      </c>
      <c r="H22" s="175">
        <f t="shared" si="2"/>
        <v>-9</v>
      </c>
      <c r="I22" s="418">
        <f t="shared" si="3"/>
        <v>-9.0909090909090912E-2</v>
      </c>
      <c r="J22" s="63"/>
      <c r="K22" s="64"/>
    </row>
    <row r="23" spans="1:12" ht="13.8" thickBot="1" x14ac:dyDescent="0.3">
      <c r="A23" s="350" t="s">
        <v>15</v>
      </c>
      <c r="B23" s="351">
        <f>B5+B8+B11+B14+B17+B20</f>
        <v>869</v>
      </c>
      <c r="C23" s="351">
        <f>C5+C8+C11+C14+C17+C20</f>
        <v>913</v>
      </c>
      <c r="D23" s="352">
        <f t="shared" si="0"/>
        <v>44</v>
      </c>
      <c r="E23" s="353">
        <f t="shared" si="1"/>
        <v>5.0632911392405063E-2</v>
      </c>
      <c r="F23" s="354">
        <f>(F5+F8+F11+F14+F17+F20)</f>
        <v>546</v>
      </c>
      <c r="G23" s="354">
        <f>(G5+G8+G11+G14+G17+G20)</f>
        <v>434</v>
      </c>
      <c r="H23" s="352">
        <f t="shared" si="2"/>
        <v>-112</v>
      </c>
      <c r="I23" s="355">
        <f t="shared" si="3"/>
        <v>-0.20512820512820512</v>
      </c>
      <c r="J23" s="63"/>
      <c r="K23" s="169"/>
      <c r="L23" s="56"/>
    </row>
    <row r="24" spans="1:12" ht="13.8" thickBot="1" x14ac:dyDescent="0.3">
      <c r="B24" s="63"/>
      <c r="C24" s="63"/>
      <c r="D24" s="69"/>
      <c r="E24" s="69"/>
      <c r="F24" s="100"/>
      <c r="G24" s="100"/>
      <c r="H24" s="69"/>
      <c r="I24" s="69"/>
      <c r="J24" s="63"/>
      <c r="K24" s="169"/>
      <c r="L24" s="56"/>
    </row>
    <row r="25" spans="1:12" ht="13.8" thickBot="1" x14ac:dyDescent="0.3">
      <c r="A25" s="436" t="s">
        <v>3</v>
      </c>
      <c r="B25" s="444" t="s">
        <v>8</v>
      </c>
      <c r="C25" s="445"/>
      <c r="D25" s="445"/>
      <c r="E25" s="450"/>
      <c r="F25" s="445" t="s">
        <v>4</v>
      </c>
      <c r="G25" s="445"/>
      <c r="H25" s="445"/>
      <c r="I25" s="446"/>
      <c r="J25" s="189"/>
      <c r="K25" s="64"/>
    </row>
    <row r="26" spans="1:12" ht="28.8" customHeight="1" thickTop="1" thickBot="1" x14ac:dyDescent="0.3">
      <c r="A26" s="443"/>
      <c r="B26" s="58" t="str">
        <f>B4</f>
        <v>Winter 2022</v>
      </c>
      <c r="C26" s="59" t="str">
        <f>C4</f>
        <v>Winter 2023</v>
      </c>
      <c r="D26" s="127" t="s">
        <v>0</v>
      </c>
      <c r="E26" s="128" t="s">
        <v>1</v>
      </c>
      <c r="F26" s="98" t="str">
        <f>B4</f>
        <v>Winter 2022</v>
      </c>
      <c r="G26" s="59" t="str">
        <f>C4</f>
        <v>Winter 2023</v>
      </c>
      <c r="H26" s="127" t="s">
        <v>0</v>
      </c>
      <c r="I26" s="129" t="s">
        <v>1</v>
      </c>
      <c r="J26" s="63"/>
      <c r="K26" s="169"/>
    </row>
    <row r="27" spans="1:12" ht="26.4" x14ac:dyDescent="0.25">
      <c r="A27" s="60" t="s">
        <v>12</v>
      </c>
      <c r="B27" s="186">
        <f>SUM(B28:B29)</f>
        <v>34</v>
      </c>
      <c r="C27" s="187">
        <f>SUM(C28:C29)</f>
        <v>17</v>
      </c>
      <c r="D27" s="183">
        <f t="shared" ref="D27:D45" si="16">C27-B27</f>
        <v>-17</v>
      </c>
      <c r="E27" s="184">
        <f t="shared" ref="E27:E45" si="17">IF(ISERROR(D27/B27),"n/a",(D27/B27))</f>
        <v>-0.5</v>
      </c>
      <c r="F27" s="188">
        <f>SUM(F28:F29)</f>
        <v>0</v>
      </c>
      <c r="G27" s="187">
        <f>SUM(G28:G29)</f>
        <v>0</v>
      </c>
      <c r="H27" s="183">
        <f t="shared" ref="H27:H45" si="18">G27-F27</f>
        <v>0</v>
      </c>
      <c r="I27" s="185" t="str">
        <f t="shared" ref="I27:I45" si="19">IF(ISERROR(H27/F27),"n/a",(H27/F27))</f>
        <v>n/a</v>
      </c>
      <c r="J27" s="63"/>
      <c r="K27" s="169"/>
    </row>
    <row r="28" spans="1:12" x14ac:dyDescent="0.25">
      <c r="A28" s="174" t="s">
        <v>130</v>
      </c>
      <c r="B28" s="176">
        <f>COE!J23</f>
        <v>2</v>
      </c>
      <c r="C28" s="177">
        <f>COE!K23</f>
        <v>1</v>
      </c>
      <c r="D28" s="172">
        <f t="shared" si="16"/>
        <v>-1</v>
      </c>
      <c r="E28" s="179">
        <f t="shared" si="17"/>
        <v>-0.5</v>
      </c>
      <c r="F28" s="178">
        <f>COE!N23</f>
        <v>0</v>
      </c>
      <c r="G28" s="177">
        <f>COE!O23</f>
        <v>0</v>
      </c>
      <c r="H28" s="172">
        <f t="shared" si="18"/>
        <v>0</v>
      </c>
      <c r="I28" s="180" t="str">
        <f t="shared" si="19"/>
        <v>n/a</v>
      </c>
      <c r="J28" s="63"/>
      <c r="K28" s="64"/>
    </row>
    <row r="29" spans="1:12" ht="13.8" thickBot="1" x14ac:dyDescent="0.3">
      <c r="A29" s="174" t="s">
        <v>16</v>
      </c>
      <c r="B29" s="207">
        <f>COE!J45</f>
        <v>32</v>
      </c>
      <c r="C29" s="177">
        <f>COE!K45</f>
        <v>16</v>
      </c>
      <c r="D29" s="172">
        <f t="shared" si="16"/>
        <v>-16</v>
      </c>
      <c r="E29" s="179">
        <f t="shared" si="17"/>
        <v>-0.5</v>
      </c>
      <c r="F29" s="178">
        <f>COE!N45</f>
        <v>0</v>
      </c>
      <c r="G29" s="177">
        <f>COE!O45</f>
        <v>0</v>
      </c>
      <c r="H29" s="172">
        <f t="shared" si="18"/>
        <v>0</v>
      </c>
      <c r="I29" s="180" t="str">
        <f t="shared" si="19"/>
        <v>n/a</v>
      </c>
      <c r="J29" s="63"/>
      <c r="K29" s="169"/>
    </row>
    <row r="30" spans="1:12" ht="39.6" x14ac:dyDescent="0.25">
      <c r="A30" s="60" t="s">
        <v>13</v>
      </c>
      <c r="B30" s="186">
        <f>SUM(B31:B32)</f>
        <v>77</v>
      </c>
      <c r="C30" s="182">
        <f>SUM(C31:C32)</f>
        <v>75</v>
      </c>
      <c r="D30" s="183">
        <f t="shared" si="16"/>
        <v>-2</v>
      </c>
      <c r="E30" s="184">
        <f t="shared" si="17"/>
        <v>-2.5974025974025976E-2</v>
      </c>
      <c r="F30" s="188">
        <f>SUM(F31:F32)</f>
        <v>0</v>
      </c>
      <c r="G30" s="187">
        <f>SUM(G31:G32)</f>
        <v>0</v>
      </c>
      <c r="H30" s="183">
        <f t="shared" si="18"/>
        <v>0</v>
      </c>
      <c r="I30" s="185" t="str">
        <f t="shared" si="19"/>
        <v>n/a</v>
      </c>
      <c r="J30" s="63"/>
      <c r="K30" s="169"/>
    </row>
    <row r="31" spans="1:12" x14ac:dyDescent="0.25">
      <c r="A31" s="174" t="s">
        <v>130</v>
      </c>
      <c r="B31" s="138">
        <f>'CHASS- 1st Yr'!J58</f>
        <v>3</v>
      </c>
      <c r="C31" s="126">
        <f>'CHASS- 1st Yr'!K58</f>
        <v>0</v>
      </c>
      <c r="D31" s="172">
        <f t="shared" si="16"/>
        <v>-3</v>
      </c>
      <c r="E31" s="179">
        <f t="shared" si="17"/>
        <v>-1</v>
      </c>
      <c r="F31" s="139">
        <f>'CHASS- 1st Yr'!N58</f>
        <v>0</v>
      </c>
      <c r="G31" s="119">
        <f>'CHASS- 1st Yr'!O58</f>
        <v>0</v>
      </c>
      <c r="H31" s="172">
        <f t="shared" si="18"/>
        <v>0</v>
      </c>
      <c r="I31" s="180" t="str">
        <f t="shared" si="19"/>
        <v>n/a</v>
      </c>
      <c r="J31" s="63"/>
      <c r="K31" s="284"/>
    </row>
    <row r="32" spans="1:12" ht="13.8" thickBot="1" x14ac:dyDescent="0.3">
      <c r="A32" s="174" t="s">
        <v>16</v>
      </c>
      <c r="B32" s="305">
        <f>'CHASS - TR'!J59</f>
        <v>74</v>
      </c>
      <c r="C32" s="126">
        <f>'CHASS - TR'!K59</f>
        <v>75</v>
      </c>
      <c r="D32" s="172">
        <f>C32-B32</f>
        <v>1</v>
      </c>
      <c r="E32" s="179">
        <f>IF(ISERROR(D32/B32),"n/a",(D32/B32))</f>
        <v>1.3513513513513514E-2</v>
      </c>
      <c r="F32" s="139">
        <f>'CHASS - TR'!N59</f>
        <v>0</v>
      </c>
      <c r="G32" s="119">
        <f>'CHASS - TR'!O59</f>
        <v>0</v>
      </c>
      <c r="H32" s="172">
        <f>G32-F32</f>
        <v>0</v>
      </c>
      <c r="I32" s="180" t="str">
        <f>IF(ISERROR(H32/F32),"n/a",(H32/F32))</f>
        <v>n/a</v>
      </c>
      <c r="J32" s="63"/>
      <c r="K32" s="284"/>
    </row>
    <row r="33" spans="1:15" ht="26.4" x14ac:dyDescent="0.25">
      <c r="A33" s="198" t="s">
        <v>14</v>
      </c>
      <c r="B33" s="199">
        <f>SUM(B34:B35)</f>
        <v>46</v>
      </c>
      <c r="C33" s="200">
        <f>SUM(C34:C35)</f>
        <v>24</v>
      </c>
      <c r="D33" s="183">
        <f t="shared" si="16"/>
        <v>-22</v>
      </c>
      <c r="E33" s="201">
        <f t="shared" si="17"/>
        <v>-0.47826086956521741</v>
      </c>
      <c r="F33" s="202">
        <f>SUM(F34:F35)</f>
        <v>0</v>
      </c>
      <c r="G33" s="203">
        <f>SUM(G34:G35)</f>
        <v>0</v>
      </c>
      <c r="H33" s="183">
        <f t="shared" si="18"/>
        <v>0</v>
      </c>
      <c r="I33" s="204" t="str">
        <f t="shared" si="19"/>
        <v>n/a</v>
      </c>
      <c r="J33" s="63"/>
      <c r="K33" s="284"/>
    </row>
    <row r="34" spans="1:15" x14ac:dyDescent="0.25">
      <c r="A34" s="174" t="s">
        <v>130</v>
      </c>
      <c r="B34" s="138">
        <f>'CNAS - 1st Yr'!J26</f>
        <v>1</v>
      </c>
      <c r="C34" s="126">
        <f>'CNAS - 1st Yr'!K26</f>
        <v>3</v>
      </c>
      <c r="D34" s="172">
        <f t="shared" si="16"/>
        <v>2</v>
      </c>
      <c r="E34" s="179">
        <f t="shared" si="17"/>
        <v>2</v>
      </c>
      <c r="F34" s="139">
        <f>'CNAS - 1st Yr'!N26</f>
        <v>0</v>
      </c>
      <c r="G34" s="119">
        <f>'CNAS - 1st Yr'!O26</f>
        <v>0</v>
      </c>
      <c r="H34" s="172">
        <f t="shared" si="18"/>
        <v>0</v>
      </c>
      <c r="I34" s="180" t="str">
        <f t="shared" si="19"/>
        <v>n/a</v>
      </c>
      <c r="J34" s="63"/>
      <c r="K34" s="64"/>
    </row>
    <row r="35" spans="1:15" ht="13.8" thickBot="1" x14ac:dyDescent="0.3">
      <c r="A35" s="174" t="s">
        <v>16</v>
      </c>
      <c r="B35" s="138">
        <f>'CNAS - TR'!J26</f>
        <v>45</v>
      </c>
      <c r="C35" s="126">
        <f>'CNAS - TR'!K26</f>
        <v>21</v>
      </c>
      <c r="D35" s="172">
        <f t="shared" si="16"/>
        <v>-24</v>
      </c>
      <c r="E35" s="179">
        <f t="shared" si="17"/>
        <v>-0.53333333333333333</v>
      </c>
      <c r="F35" s="139">
        <f>'CNAS - TR'!N26</f>
        <v>0</v>
      </c>
      <c r="G35" s="119">
        <f>'CNAS - TR'!O26</f>
        <v>0</v>
      </c>
      <c r="H35" s="172">
        <f t="shared" si="18"/>
        <v>0</v>
      </c>
      <c r="I35" s="180" t="str">
        <f t="shared" si="19"/>
        <v>n/a</v>
      </c>
      <c r="J35" s="63"/>
      <c r="K35" s="169"/>
    </row>
    <row r="36" spans="1:15" x14ac:dyDescent="0.25">
      <c r="A36" s="381" t="s">
        <v>128</v>
      </c>
      <c r="B36" s="199">
        <f>SUM(B37:B38)</f>
        <v>4</v>
      </c>
      <c r="C36" s="200">
        <f>SUM(C37:C38)</f>
        <v>7</v>
      </c>
      <c r="D36" s="359">
        <f>C36-B36</f>
        <v>3</v>
      </c>
      <c r="E36" s="201">
        <f>IF(ISERROR(D36/B36),"n/a",(D36/B36))</f>
        <v>0.75</v>
      </c>
      <c r="F36" s="202">
        <f>SUM(F37:F38)</f>
        <v>0</v>
      </c>
      <c r="G36" s="203">
        <f>SUM(G37:G38)</f>
        <v>0</v>
      </c>
      <c r="H36" s="359">
        <f>G36-F36</f>
        <v>0</v>
      </c>
      <c r="I36" s="204" t="str">
        <f>IF(ISERROR(H36/F36),"n/a",(H36/F36))</f>
        <v>n/a</v>
      </c>
      <c r="J36" s="63"/>
      <c r="K36" s="64"/>
    </row>
    <row r="37" spans="1:15" x14ac:dyDescent="0.25">
      <c r="A37" s="289" t="s">
        <v>130</v>
      </c>
      <c r="B37" s="291">
        <f>SOE!J4</f>
        <v>0</v>
      </c>
      <c r="C37" s="253">
        <f>SOE!K4</f>
        <v>0</v>
      </c>
      <c r="D37" s="285">
        <f t="shared" ref="D37:D38" si="20">C37-B37</f>
        <v>0</v>
      </c>
      <c r="E37" s="360" t="str">
        <f t="shared" ref="E37:E38" si="21">IF(ISERROR(D37/B37),"n/a",(D37/B37))</f>
        <v>n/a</v>
      </c>
      <c r="F37" s="291">
        <f>SOE!N4</f>
        <v>0</v>
      </c>
      <c r="G37" s="290">
        <f>SOE!O4</f>
        <v>0</v>
      </c>
      <c r="H37" s="285">
        <f t="shared" ref="H37:H38" si="22">G37-F37</f>
        <v>0</v>
      </c>
      <c r="I37" s="357" t="str">
        <f t="shared" ref="I37:I38" si="23">IF(ISERROR(H37/F37),"n/a",(H37/F37))</f>
        <v>n/a</v>
      </c>
    </row>
    <row r="38" spans="1:15" ht="13.5" customHeight="1" thickBot="1" x14ac:dyDescent="0.3">
      <c r="A38" s="289" t="s">
        <v>16</v>
      </c>
      <c r="B38" s="291">
        <f>SOE!J7</f>
        <v>4</v>
      </c>
      <c r="C38" s="253">
        <f>SOE!K7</f>
        <v>7</v>
      </c>
      <c r="D38" s="286">
        <f t="shared" si="20"/>
        <v>3</v>
      </c>
      <c r="E38" s="361">
        <f t="shared" si="21"/>
        <v>0.75</v>
      </c>
      <c r="F38" s="291">
        <f>SOE!N7</f>
        <v>0</v>
      </c>
      <c r="G38" s="290">
        <f>SOE!O7</f>
        <v>0</v>
      </c>
      <c r="H38" s="286">
        <f t="shared" si="22"/>
        <v>0</v>
      </c>
      <c r="I38" s="358" t="str">
        <f t="shared" si="23"/>
        <v>n/a</v>
      </c>
      <c r="N38" s="57"/>
      <c r="O38" s="57"/>
    </row>
    <row r="39" spans="1:15" ht="26.4" x14ac:dyDescent="0.25">
      <c r="A39" s="381" t="s">
        <v>119</v>
      </c>
      <c r="B39" s="199">
        <f>SUM(B40:B41)</f>
        <v>5</v>
      </c>
      <c r="C39" s="200">
        <f>SUM(C40:C41)</f>
        <v>2</v>
      </c>
      <c r="D39" s="359">
        <f>C39-B39</f>
        <v>-3</v>
      </c>
      <c r="E39" s="201">
        <f>IF(ISERROR(D39/B39),"n/a",(D39/B39))</f>
        <v>-0.6</v>
      </c>
      <c r="F39" s="202">
        <f>SUM(F40:F41)</f>
        <v>0</v>
      </c>
      <c r="G39" s="203">
        <f>SUM(G40:G41)</f>
        <v>0</v>
      </c>
      <c r="H39" s="359">
        <f>G39-F39</f>
        <v>0</v>
      </c>
      <c r="I39" s="204" t="str">
        <f>IF(ISERROR(H39/F39),"n/a",(H39/F39))</f>
        <v>n/a</v>
      </c>
      <c r="N39" s="57"/>
      <c r="O39" s="57"/>
    </row>
    <row r="40" spans="1:15" x14ac:dyDescent="0.25">
      <c r="A40" s="289" t="s">
        <v>130</v>
      </c>
      <c r="B40" s="291">
        <f>SOPP!J4</f>
        <v>0</v>
      </c>
      <c r="C40" s="291">
        <f>SOPP!K4</f>
        <v>0</v>
      </c>
      <c r="D40" s="285">
        <f t="shared" ref="D40:D41" si="24">C40-B40</f>
        <v>0</v>
      </c>
      <c r="E40" s="360" t="str">
        <f t="shared" ref="E40:E41" si="25">IF(ISERROR(D40/B40),"n/a",(D40/B40))</f>
        <v>n/a</v>
      </c>
      <c r="F40" s="291">
        <f>SOPP!N4</f>
        <v>0</v>
      </c>
      <c r="G40" s="291">
        <f>SOPP!O4</f>
        <v>0</v>
      </c>
      <c r="H40" s="285">
        <f t="shared" ref="H40:H41" si="26">G40-F40</f>
        <v>0</v>
      </c>
      <c r="I40" s="357" t="str">
        <f t="shared" ref="I40:I41" si="27">IF(ISERROR(H40/F40),"n/a",(H40/F40))</f>
        <v>n/a</v>
      </c>
      <c r="N40" s="57"/>
      <c r="O40" s="57"/>
    </row>
    <row r="41" spans="1:15" ht="13.8" thickBot="1" x14ac:dyDescent="0.3">
      <c r="A41" s="289" t="s">
        <v>16</v>
      </c>
      <c r="B41" s="291">
        <f>SOPP!J7</f>
        <v>5</v>
      </c>
      <c r="C41" s="291">
        <f>SOPP!K7</f>
        <v>2</v>
      </c>
      <c r="D41" s="286">
        <f t="shared" si="24"/>
        <v>-3</v>
      </c>
      <c r="E41" s="361">
        <f t="shared" si="25"/>
        <v>-0.6</v>
      </c>
      <c r="F41" s="291">
        <f>SOPP!N7</f>
        <v>0</v>
      </c>
      <c r="G41" s="291">
        <f>SOPP!O7</f>
        <v>0</v>
      </c>
      <c r="H41" s="286">
        <f t="shared" si="26"/>
        <v>0</v>
      </c>
      <c r="I41" s="358" t="str">
        <f t="shared" si="27"/>
        <v>n/a</v>
      </c>
      <c r="N41" s="57"/>
      <c r="O41" s="57"/>
    </row>
    <row r="42" spans="1:15" ht="26.4" x14ac:dyDescent="0.25">
      <c r="A42" s="60" t="s">
        <v>11</v>
      </c>
      <c r="B42" s="181">
        <f>SUM(B43:B44)</f>
        <v>45</v>
      </c>
      <c r="C42" s="182">
        <f>SUM(C43:C44)</f>
        <v>41</v>
      </c>
      <c r="D42" s="183">
        <f t="shared" si="16"/>
        <v>-4</v>
      </c>
      <c r="E42" s="209">
        <f t="shared" si="17"/>
        <v>-8.8888888888888892E-2</v>
      </c>
      <c r="F42" s="190">
        <f>SUM(F43:F44)</f>
        <v>0</v>
      </c>
      <c r="G42" s="182">
        <f>SUM(G43:G44)</f>
        <v>0</v>
      </c>
      <c r="H42" s="183">
        <f t="shared" si="18"/>
        <v>0</v>
      </c>
      <c r="I42" s="210" t="str">
        <f t="shared" si="19"/>
        <v>n/a</v>
      </c>
      <c r="N42" s="57"/>
      <c r="O42" s="57"/>
    </row>
    <row r="43" spans="1:15" x14ac:dyDescent="0.25">
      <c r="A43" s="289" t="s">
        <v>130</v>
      </c>
      <c r="B43" s="291">
        <f>'Business - TR'!J4</f>
        <v>0</v>
      </c>
      <c r="C43" s="291">
        <f>'Business - TR'!K4</f>
        <v>0</v>
      </c>
      <c r="D43" s="285">
        <f t="shared" ref="D43" si="28">C43-B43</f>
        <v>0</v>
      </c>
      <c r="E43" s="179" t="str">
        <f t="shared" ref="E43" si="29">IF(ISERROR(D43/B43),"n/a",(D43/B43))</f>
        <v>n/a</v>
      </c>
      <c r="F43" s="291">
        <f>'Business - TR'!N4</f>
        <v>0</v>
      </c>
      <c r="G43" s="291">
        <f>'Business - TR'!O4</f>
        <v>0</v>
      </c>
      <c r="H43" s="285">
        <f t="shared" ref="H43" si="30">G43-F43</f>
        <v>0</v>
      </c>
      <c r="I43" s="180" t="str">
        <f t="shared" ref="I43" si="31">IF(ISERROR(H43/F43),"n/a",(H43/F43))</f>
        <v>n/a</v>
      </c>
      <c r="N43" s="57"/>
      <c r="O43" s="57"/>
    </row>
    <row r="44" spans="1:15" ht="13.8" thickBot="1" x14ac:dyDescent="0.3">
      <c r="A44" s="197" t="s">
        <v>16</v>
      </c>
      <c r="B44" s="414">
        <f>'Business - TR'!J9</f>
        <v>45</v>
      </c>
      <c r="C44" s="415">
        <f>'Business - TR'!K9</f>
        <v>41</v>
      </c>
      <c r="D44" s="175">
        <f t="shared" si="16"/>
        <v>-4</v>
      </c>
      <c r="E44" s="416">
        <f t="shared" si="17"/>
        <v>-8.8888888888888892E-2</v>
      </c>
      <c r="F44" s="417">
        <f>'Business - TR'!N9</f>
        <v>0</v>
      </c>
      <c r="G44" s="415">
        <f>'Business - TR'!O9</f>
        <v>0</v>
      </c>
      <c r="H44" s="175">
        <f t="shared" si="18"/>
        <v>0</v>
      </c>
      <c r="I44" s="418" t="str">
        <f t="shared" si="19"/>
        <v>n/a</v>
      </c>
      <c r="N44" s="57"/>
      <c r="O44" s="57"/>
    </row>
    <row r="45" spans="1:15" ht="13.8" thickBot="1" x14ac:dyDescent="0.3">
      <c r="A45" s="350" t="s">
        <v>15</v>
      </c>
      <c r="B45" s="354">
        <f>B27+B30+B33+B36+B39+B42</f>
        <v>211</v>
      </c>
      <c r="C45" s="354">
        <f>C27+C30+C33+C36+C39+C42</f>
        <v>166</v>
      </c>
      <c r="D45" s="352">
        <f t="shared" si="16"/>
        <v>-45</v>
      </c>
      <c r="E45" s="353">
        <f t="shared" si="17"/>
        <v>-0.2132701421800948</v>
      </c>
      <c r="F45" s="356">
        <f>F27+F30+F33+F36+F39+F42</f>
        <v>0</v>
      </c>
      <c r="G45" s="356">
        <f>G27+G30+G33+G36+G39+G42</f>
        <v>0</v>
      </c>
      <c r="H45" s="352">
        <f t="shared" si="18"/>
        <v>0</v>
      </c>
      <c r="I45" s="355" t="str">
        <f t="shared" si="19"/>
        <v>n/a</v>
      </c>
      <c r="N45" s="57"/>
      <c r="O45" s="57"/>
    </row>
    <row r="46" spans="1:15" ht="13.8" thickBot="1" x14ac:dyDescent="0.3">
      <c r="B46" s="63"/>
      <c r="C46" s="63"/>
      <c r="D46" s="69"/>
      <c r="E46" s="69"/>
      <c r="F46" s="100"/>
      <c r="G46" s="100"/>
      <c r="H46" s="69"/>
      <c r="I46" s="69"/>
      <c r="N46" s="57"/>
      <c r="O46" s="57"/>
    </row>
    <row r="47" spans="1:15" ht="13.8" thickBot="1" x14ac:dyDescent="0.3">
      <c r="A47" s="436" t="s">
        <v>3</v>
      </c>
      <c r="B47" s="444" t="s">
        <v>113</v>
      </c>
      <c r="C47" s="445"/>
      <c r="D47" s="445"/>
      <c r="E47" s="446"/>
      <c r="F47" s="293"/>
      <c r="G47" s="293"/>
      <c r="H47" s="292"/>
      <c r="I47" s="292"/>
      <c r="N47" s="57"/>
      <c r="O47" s="57"/>
    </row>
    <row r="48" spans="1:15" ht="28.2" customHeight="1" thickTop="1" thickBot="1" x14ac:dyDescent="0.3">
      <c r="A48" s="443"/>
      <c r="B48" s="58" t="str">
        <f>B26</f>
        <v>Winter 2022</v>
      </c>
      <c r="C48" s="59" t="str">
        <f>C26</f>
        <v>Winter 2023</v>
      </c>
      <c r="D48" s="127" t="s">
        <v>0</v>
      </c>
      <c r="E48" s="129" t="s">
        <v>1</v>
      </c>
      <c r="F48" s="293"/>
      <c r="G48" s="293"/>
      <c r="H48" s="292"/>
      <c r="I48" s="292"/>
      <c r="N48" s="57"/>
      <c r="O48" s="57"/>
    </row>
    <row r="49" spans="1:15" ht="26.4" x14ac:dyDescent="0.25">
      <c r="A49" s="60" t="s">
        <v>12</v>
      </c>
      <c r="B49" s="186">
        <f>SUM(B50:B51)</f>
        <v>0</v>
      </c>
      <c r="C49" s="187">
        <f>SUM(C50:C51)</f>
        <v>0</v>
      </c>
      <c r="D49" s="183">
        <f t="shared" ref="D49:D57" si="32">C49-B49</f>
        <v>0</v>
      </c>
      <c r="E49" s="185" t="str">
        <f t="shared" ref="E49:E57" si="33">IF(ISERROR(D49/B49),"n/a",(D49/B49))</f>
        <v>n/a</v>
      </c>
      <c r="F49" s="293"/>
      <c r="G49" s="293"/>
      <c r="H49" s="292"/>
      <c r="I49" s="292"/>
      <c r="N49" s="57"/>
      <c r="O49" s="57"/>
    </row>
    <row r="50" spans="1:15" x14ac:dyDescent="0.25">
      <c r="A50" s="174" t="s">
        <v>130</v>
      </c>
      <c r="B50" s="295">
        <f>COE!R23</f>
        <v>0</v>
      </c>
      <c r="C50" s="178">
        <f>COE!S23</f>
        <v>0</v>
      </c>
      <c r="D50" s="172">
        <f t="shared" si="32"/>
        <v>0</v>
      </c>
      <c r="E50" s="180" t="str">
        <f t="shared" si="33"/>
        <v>n/a</v>
      </c>
      <c r="F50" s="293"/>
      <c r="G50" s="293"/>
      <c r="H50" s="292"/>
      <c r="I50" s="292"/>
      <c r="N50" s="57"/>
      <c r="O50" s="57"/>
    </row>
    <row r="51" spans="1:15" ht="13.8" thickBot="1" x14ac:dyDescent="0.3">
      <c r="A51" s="174" t="s">
        <v>16</v>
      </c>
      <c r="B51" s="176">
        <f>COE!R45</f>
        <v>0</v>
      </c>
      <c r="C51" s="178">
        <f>COE!S45</f>
        <v>0</v>
      </c>
      <c r="D51" s="172">
        <f t="shared" si="32"/>
        <v>0</v>
      </c>
      <c r="E51" s="180" t="str">
        <f t="shared" si="33"/>
        <v>n/a</v>
      </c>
      <c r="F51" s="293"/>
      <c r="G51" s="293"/>
      <c r="H51" s="292"/>
      <c r="I51" s="292"/>
      <c r="N51" s="57"/>
      <c r="O51" s="57"/>
    </row>
    <row r="52" spans="1:15" ht="39.6" x14ac:dyDescent="0.25">
      <c r="A52" s="60" t="s">
        <v>13</v>
      </c>
      <c r="B52" s="186">
        <f>SUM(B53:B54)</f>
        <v>0</v>
      </c>
      <c r="C52" s="182">
        <f>SUM(C53:C54)</f>
        <v>0</v>
      </c>
      <c r="D52" s="183">
        <f>C52-B52</f>
        <v>0</v>
      </c>
      <c r="E52" s="185" t="str">
        <f>IF(ISERROR(D52/B52),"n/a",(D52/B52))</f>
        <v>n/a</v>
      </c>
      <c r="F52" s="293"/>
      <c r="G52" s="293"/>
      <c r="H52" s="292"/>
      <c r="I52" s="292"/>
      <c r="N52" s="57"/>
      <c r="O52" s="57"/>
    </row>
    <row r="53" spans="1:15" x14ac:dyDescent="0.25">
      <c r="A53" s="174" t="s">
        <v>130</v>
      </c>
      <c r="B53" s="138">
        <f>'CHASS- 1st Yr'!R58</f>
        <v>0</v>
      </c>
      <c r="C53" s="126">
        <f>'CHASS- 1st Yr'!S58</f>
        <v>0</v>
      </c>
      <c r="D53" s="172">
        <f t="shared" si="32"/>
        <v>0</v>
      </c>
      <c r="E53" s="180" t="str">
        <f t="shared" si="33"/>
        <v>n/a</v>
      </c>
      <c r="F53" s="293"/>
      <c r="G53" s="293"/>
      <c r="H53" s="292"/>
      <c r="I53" s="292"/>
      <c r="N53" s="57"/>
      <c r="O53" s="57"/>
    </row>
    <row r="54" spans="1:15" ht="13.8" thickBot="1" x14ac:dyDescent="0.3">
      <c r="A54" s="174" t="s">
        <v>16</v>
      </c>
      <c r="B54" s="305">
        <f>'CHASS - TR'!R59</f>
        <v>0</v>
      </c>
      <c r="C54" s="126">
        <f>'CHASS - TR'!S59</f>
        <v>0</v>
      </c>
      <c r="D54" s="172">
        <f>C54-B54</f>
        <v>0</v>
      </c>
      <c r="E54" s="180" t="str">
        <f>IF(ISERROR(D54/B54),"n/a",(D54/B54))</f>
        <v>n/a</v>
      </c>
      <c r="F54" s="293"/>
      <c r="G54" s="293"/>
      <c r="H54" s="292"/>
      <c r="I54" s="292"/>
      <c r="N54" s="57"/>
      <c r="O54" s="57"/>
    </row>
    <row r="55" spans="1:15" s="70" customFormat="1" ht="25.5" customHeight="1" x14ac:dyDescent="0.25">
      <c r="A55" s="198" t="s">
        <v>14</v>
      </c>
      <c r="B55" s="199">
        <f>SUM(B56:B57)</f>
        <v>0</v>
      </c>
      <c r="C55" s="200">
        <f>SUM(C56:C57)</f>
        <v>0</v>
      </c>
      <c r="D55" s="183">
        <f t="shared" si="32"/>
        <v>0</v>
      </c>
      <c r="E55" s="204" t="str">
        <f t="shared" si="33"/>
        <v>n/a</v>
      </c>
      <c r="F55" s="293"/>
      <c r="G55" s="293"/>
      <c r="H55" s="292"/>
      <c r="I55" s="292"/>
      <c r="J55" s="71"/>
      <c r="K55" s="71"/>
      <c r="N55" s="71"/>
      <c r="O55" s="71"/>
    </row>
    <row r="56" spans="1:15" ht="13.5" customHeight="1" x14ac:dyDescent="0.25">
      <c r="A56" s="174" t="s">
        <v>130</v>
      </c>
      <c r="B56" s="338">
        <f>'CNAS - 1st Yr'!R26</f>
        <v>0</v>
      </c>
      <c r="C56" s="119">
        <f>'CNAS - 1st Yr'!S26</f>
        <v>0</v>
      </c>
      <c r="D56" s="172">
        <f t="shared" si="32"/>
        <v>0</v>
      </c>
      <c r="E56" s="180" t="str">
        <f t="shared" si="33"/>
        <v>n/a</v>
      </c>
      <c r="F56" s="293"/>
      <c r="G56" s="293"/>
      <c r="H56" s="292"/>
      <c r="I56" s="292"/>
      <c r="J56" s="63"/>
      <c r="K56" s="169"/>
    </row>
    <row r="57" spans="1:15" ht="13.5" customHeight="1" thickBot="1" x14ac:dyDescent="0.3">
      <c r="A57" s="174" t="s">
        <v>16</v>
      </c>
      <c r="B57" s="338">
        <f>'CNAS - TR'!R26</f>
        <v>0</v>
      </c>
      <c r="C57" s="290">
        <f>'CNAS - TR'!S26</f>
        <v>0</v>
      </c>
      <c r="D57" s="172">
        <f t="shared" si="32"/>
        <v>0</v>
      </c>
      <c r="E57" s="180" t="str">
        <f t="shared" si="33"/>
        <v>n/a</v>
      </c>
      <c r="F57" s="293"/>
      <c r="G57" s="293"/>
      <c r="H57" s="292"/>
      <c r="I57" s="292"/>
      <c r="J57" s="63"/>
      <c r="K57" s="169"/>
    </row>
    <row r="58" spans="1:15" ht="25.5" customHeight="1" x14ac:dyDescent="0.25">
      <c r="A58" s="381" t="s">
        <v>128</v>
      </c>
      <c r="B58" s="199">
        <f>SUM(B59:B60)</f>
        <v>0</v>
      </c>
      <c r="C58" s="200">
        <f>SUM(C59:C60)</f>
        <v>0</v>
      </c>
      <c r="D58" s="183">
        <f>C58-B58</f>
        <v>0</v>
      </c>
      <c r="E58" s="210" t="str">
        <f>IF(ISERROR(D58/B58),"n/a",(D58/B58))</f>
        <v>n/a</v>
      </c>
      <c r="F58" s="293"/>
      <c r="G58" s="293"/>
      <c r="H58" s="292"/>
      <c r="I58" s="292"/>
      <c r="J58" s="63"/>
      <c r="K58" s="169"/>
      <c r="L58" s="56"/>
    </row>
    <row r="59" spans="1:15" ht="13.5" customHeight="1" x14ac:dyDescent="0.25">
      <c r="A59" s="289" t="s">
        <v>130</v>
      </c>
      <c r="B59" s="291">
        <f>SOE!R4</f>
        <v>0</v>
      </c>
      <c r="C59" s="253">
        <f>SOE!S4</f>
        <v>0</v>
      </c>
      <c r="D59" s="285">
        <f t="shared" ref="D59:D60" si="34">C59-B59</f>
        <v>0</v>
      </c>
      <c r="E59" s="357" t="str">
        <f t="shared" ref="E59:E60" si="35">IF(ISERROR(D59/B59),"n/a",(D59/B59))</f>
        <v>n/a</v>
      </c>
      <c r="F59" s="293"/>
      <c r="G59" s="293"/>
      <c r="H59" s="292"/>
      <c r="I59" s="292"/>
      <c r="J59" s="63"/>
      <c r="K59" s="169"/>
      <c r="L59" s="56"/>
    </row>
    <row r="60" spans="1:15" ht="13.8" thickBot="1" x14ac:dyDescent="0.3">
      <c r="A60" s="289" t="s">
        <v>16</v>
      </c>
      <c r="B60" s="291">
        <f>SOE!R7</f>
        <v>0</v>
      </c>
      <c r="C60" s="253">
        <f>SOE!S7</f>
        <v>0</v>
      </c>
      <c r="D60" s="286">
        <f t="shared" si="34"/>
        <v>0</v>
      </c>
      <c r="E60" s="358" t="str">
        <f t="shared" si="35"/>
        <v>n/a</v>
      </c>
      <c r="F60" s="293"/>
      <c r="G60" s="293"/>
      <c r="H60" s="292"/>
      <c r="I60" s="292"/>
      <c r="J60" s="63"/>
      <c r="K60" s="169"/>
    </row>
    <row r="61" spans="1:15" ht="26.4" x14ac:dyDescent="0.25">
      <c r="A61" s="381" t="s">
        <v>119</v>
      </c>
      <c r="B61" s="199">
        <f>SUM(B62:B63)</f>
        <v>0</v>
      </c>
      <c r="C61" s="200">
        <f>SUM(C62:C63)</f>
        <v>0</v>
      </c>
      <c r="D61" s="183">
        <f>C61-B61</f>
        <v>0</v>
      </c>
      <c r="E61" s="210" t="str">
        <f>IF(ISERROR(D61/B61),"n/a",(D61/B61))</f>
        <v>n/a</v>
      </c>
      <c r="F61" s="293"/>
      <c r="G61" s="293"/>
      <c r="H61" s="292"/>
      <c r="I61" s="292"/>
    </row>
    <row r="62" spans="1:15" ht="13.5" customHeight="1" x14ac:dyDescent="0.25">
      <c r="A62" s="289" t="s">
        <v>130</v>
      </c>
      <c r="B62" s="291">
        <f>SOPP!R4</f>
        <v>0</v>
      </c>
      <c r="C62" s="291">
        <f>SOPP!S4</f>
        <v>0</v>
      </c>
      <c r="D62" s="285">
        <f t="shared" ref="D62:D63" si="36">C62-B62</f>
        <v>0</v>
      </c>
      <c r="E62" s="357" t="str">
        <f t="shared" ref="E62:E63" si="37">IF(ISERROR(D62/B62),"n/a",(D62/B62))</f>
        <v>n/a</v>
      </c>
      <c r="F62" s="293"/>
      <c r="G62" s="293"/>
      <c r="H62" s="292"/>
      <c r="I62" s="292"/>
      <c r="J62" s="63"/>
      <c r="K62" s="169"/>
    </row>
    <row r="63" spans="1:15" ht="13.5" customHeight="1" thickBot="1" x14ac:dyDescent="0.3">
      <c r="A63" s="289" t="s">
        <v>16</v>
      </c>
      <c r="B63" s="291">
        <f>SOPP!R7</f>
        <v>0</v>
      </c>
      <c r="C63" s="291">
        <f>SOPP!S7</f>
        <v>0</v>
      </c>
      <c r="D63" s="286">
        <f t="shared" si="36"/>
        <v>0</v>
      </c>
      <c r="E63" s="358" t="str">
        <f t="shared" si="37"/>
        <v>n/a</v>
      </c>
      <c r="F63" s="293"/>
      <c r="G63" s="293"/>
      <c r="H63" s="292"/>
      <c r="I63" s="292"/>
      <c r="J63" s="63"/>
      <c r="K63" s="169"/>
    </row>
    <row r="64" spans="1:15" ht="25.5" customHeight="1" x14ac:dyDescent="0.25">
      <c r="A64" s="60" t="s">
        <v>11</v>
      </c>
      <c r="B64" s="181">
        <f>SUM(B65:B66)</f>
        <v>0</v>
      </c>
      <c r="C64" s="182">
        <f>SUM(C65:C66)</f>
        <v>0</v>
      </c>
      <c r="D64" s="183">
        <f t="shared" ref="D64:D67" si="38">C64-B64</f>
        <v>0</v>
      </c>
      <c r="E64" s="210" t="str">
        <f t="shared" ref="E64:E67" si="39">IF(ISERROR(D64/B64),"n/a",(D64/B64))</f>
        <v>n/a</v>
      </c>
      <c r="F64" s="293"/>
      <c r="G64" s="293"/>
      <c r="H64" s="292"/>
      <c r="I64" s="292"/>
      <c r="J64" s="63"/>
      <c r="K64" s="169"/>
      <c r="L64" s="56"/>
    </row>
    <row r="65" spans="1:12" ht="13.5" customHeight="1" x14ac:dyDescent="0.25">
      <c r="A65" s="289" t="s">
        <v>130</v>
      </c>
      <c r="B65" s="414">
        <f>'Business - TR'!R4</f>
        <v>0</v>
      </c>
      <c r="C65" s="415">
        <f>'Business - TR'!S4</f>
        <v>0</v>
      </c>
      <c r="D65" s="175">
        <f t="shared" ref="D65" si="40">C65-B65</f>
        <v>0</v>
      </c>
      <c r="E65" s="208" t="str">
        <f t="shared" ref="E65" si="41">IF(ISERROR(D65/B65),"n/a",(D65/B65))</f>
        <v>n/a</v>
      </c>
      <c r="F65" s="293"/>
      <c r="G65" s="293"/>
      <c r="H65" s="292"/>
      <c r="I65" s="292"/>
      <c r="J65" s="63"/>
      <c r="K65" s="389"/>
      <c r="L65" s="56"/>
    </row>
    <row r="66" spans="1:12" ht="13.5" customHeight="1" thickBot="1" x14ac:dyDescent="0.3">
      <c r="A66" s="197" t="s">
        <v>16</v>
      </c>
      <c r="B66" s="205">
        <f>'Business - TR'!R9</f>
        <v>0</v>
      </c>
      <c r="C66" s="206">
        <f>'Business - TR'!S9</f>
        <v>0</v>
      </c>
      <c r="D66" s="286">
        <f t="shared" si="38"/>
        <v>0</v>
      </c>
      <c r="E66" s="425" t="str">
        <f t="shared" si="39"/>
        <v>n/a</v>
      </c>
      <c r="F66" s="293"/>
      <c r="G66" s="293"/>
      <c r="H66" s="292"/>
      <c r="I66" s="292"/>
      <c r="J66" s="63"/>
      <c r="K66" s="169"/>
      <c r="L66" s="56"/>
    </row>
    <row r="67" spans="1:12" ht="13.5" customHeight="1" thickBot="1" x14ac:dyDescent="0.3">
      <c r="A67" s="350" t="s">
        <v>15</v>
      </c>
      <c r="B67" s="354">
        <f>B49+B52+B55+B58+B61+B64</f>
        <v>0</v>
      </c>
      <c r="C67" s="354">
        <f>C49+C52+C55+C58+C61+C64</f>
        <v>0</v>
      </c>
      <c r="D67" s="352">
        <f t="shared" si="38"/>
        <v>0</v>
      </c>
      <c r="E67" s="355" t="str">
        <f t="shared" si="39"/>
        <v>n/a</v>
      </c>
      <c r="F67" s="293"/>
      <c r="G67" s="293"/>
      <c r="H67" s="292"/>
      <c r="I67" s="292"/>
    </row>
    <row r="68" spans="1:12" ht="25.5" customHeight="1" x14ac:dyDescent="0.25">
      <c r="A68" s="292"/>
      <c r="B68" s="293"/>
      <c r="C68" s="293"/>
      <c r="D68" s="292"/>
      <c r="E68" s="294"/>
      <c r="F68" s="293"/>
      <c r="G68" s="293"/>
      <c r="H68" s="292"/>
      <c r="I68" s="292"/>
    </row>
    <row r="69" spans="1:12" ht="13.8" thickBot="1" x14ac:dyDescent="0.3">
      <c r="A69" s="435" t="s">
        <v>18</v>
      </c>
      <c r="B69" s="435"/>
      <c r="C69" s="435"/>
      <c r="D69" s="435"/>
      <c r="E69" s="435"/>
      <c r="F69" s="435"/>
      <c r="G69" s="435"/>
      <c r="H69" s="435"/>
      <c r="I69" s="435"/>
    </row>
    <row r="70" spans="1:12" ht="13.8" thickBot="1" x14ac:dyDescent="0.3">
      <c r="A70" s="436" t="s">
        <v>17</v>
      </c>
      <c r="B70" s="438" t="s">
        <v>6</v>
      </c>
      <c r="C70" s="439"/>
      <c r="D70" s="439"/>
      <c r="E70" s="439"/>
      <c r="F70" s="440" t="s">
        <v>7</v>
      </c>
      <c r="G70" s="441"/>
      <c r="H70" s="441"/>
      <c r="I70" s="442"/>
    </row>
    <row r="71" spans="1:12" ht="27" customHeight="1" thickBot="1" x14ac:dyDescent="0.3">
      <c r="A71" s="437"/>
      <c r="B71" s="191" t="str">
        <f>B4</f>
        <v>Winter 2022</v>
      </c>
      <c r="C71" s="192" t="str">
        <f>C4</f>
        <v>Winter 2023</v>
      </c>
      <c r="D71" s="214" t="s">
        <v>0</v>
      </c>
      <c r="E71" s="215" t="s">
        <v>1</v>
      </c>
      <c r="F71" s="191" t="str">
        <f>B4</f>
        <v>Winter 2022</v>
      </c>
      <c r="G71" s="192" t="str">
        <f>C4</f>
        <v>Winter 2023</v>
      </c>
      <c r="H71" s="214" t="s">
        <v>0</v>
      </c>
      <c r="I71" s="215" t="s">
        <v>1</v>
      </c>
    </row>
    <row r="72" spans="1:12" x14ac:dyDescent="0.25">
      <c r="A72" s="216" t="s">
        <v>130</v>
      </c>
      <c r="B72" s="382">
        <f>SUM(B6,B9,B12,B15,B18,B21)</f>
        <v>28</v>
      </c>
      <c r="C72" s="116">
        <f>SUM(C6,C9,C12,C15,C18,C21)</f>
        <v>4</v>
      </c>
      <c r="D72" s="101">
        <f>C72-B72</f>
        <v>-24</v>
      </c>
      <c r="E72" s="217">
        <f>IF(ISERROR(D72/B72),"n/a",(D72/B72))</f>
        <v>-0.8571428571428571</v>
      </c>
      <c r="F72" s="382">
        <f>SUM(F6,F9,F12,F15,F18,F21)</f>
        <v>27</v>
      </c>
      <c r="G72" s="116">
        <f>SUM(G6,G9,G12,G15,G18,G21)</f>
        <v>4</v>
      </c>
      <c r="H72" s="101">
        <f>G72-F72</f>
        <v>-23</v>
      </c>
      <c r="I72" s="218">
        <f>IF(ISERROR(H72/F72),"n/a",(H72/F72))</f>
        <v>-0.85185185185185186</v>
      </c>
    </row>
    <row r="73" spans="1:12" x14ac:dyDescent="0.25">
      <c r="A73" s="174" t="s">
        <v>16</v>
      </c>
      <c r="B73" s="383">
        <f>SUM(B7,B10,B13,B16,B19,B22)</f>
        <v>841</v>
      </c>
      <c r="C73" s="290">
        <f>SUM(C7,C10,C13,C16,C19,C22)</f>
        <v>909</v>
      </c>
      <c r="D73" s="172">
        <f>C73-B73</f>
        <v>68</v>
      </c>
      <c r="E73" s="179">
        <f>IF(ISERROR(D73/B73),"n/a",(D73/B73))</f>
        <v>8.0856123662306781E-2</v>
      </c>
      <c r="F73" s="385">
        <f>SUM(F7,F10,F13,F16,F19,F22)</f>
        <v>519</v>
      </c>
      <c r="G73" s="290">
        <f>SUM(G7,G10,G13,G16,G19,G22)</f>
        <v>430</v>
      </c>
      <c r="H73" s="172">
        <f>G73-F73</f>
        <v>-89</v>
      </c>
      <c r="I73" s="180">
        <f>IF(ISERROR(H73/F73),"n/a",(H73/F73))</f>
        <v>-0.17148362235067438</v>
      </c>
    </row>
    <row r="74" spans="1:12" ht="13.8" thickBot="1" x14ac:dyDescent="0.3">
      <c r="A74" s="86" t="s">
        <v>15</v>
      </c>
      <c r="B74" s="65">
        <f>SUM(B72:B73)</f>
        <v>869</v>
      </c>
      <c r="C74" s="66">
        <f>SUM(C72:C73)</f>
        <v>913</v>
      </c>
      <c r="D74" s="102">
        <f>C74-B74</f>
        <v>44</v>
      </c>
      <c r="E74" s="103">
        <f>IF(ISERROR(D74/B74),"n/a",(D74/B74))</f>
        <v>5.0632911392405063E-2</v>
      </c>
      <c r="F74" s="65">
        <f>SUM(F72:F73)</f>
        <v>546</v>
      </c>
      <c r="G74" s="66">
        <f>SUM(G72:G73)</f>
        <v>434</v>
      </c>
      <c r="H74" s="102">
        <f>G74-F74</f>
        <v>-112</v>
      </c>
      <c r="I74" s="103">
        <f>IF(ISERROR(H74/F74),"n/a",(H74/F74))</f>
        <v>-0.20512820512820512</v>
      </c>
    </row>
    <row r="75" spans="1:12" ht="13.8" thickBot="1" x14ac:dyDescent="0.3"/>
    <row r="76" spans="1:12" ht="13.8" thickBot="1" x14ac:dyDescent="0.3">
      <c r="A76" s="436" t="s">
        <v>17</v>
      </c>
      <c r="B76" s="438" t="s">
        <v>8</v>
      </c>
      <c r="C76" s="439"/>
      <c r="D76" s="439"/>
      <c r="E76" s="439"/>
      <c r="F76" s="440" t="s">
        <v>4</v>
      </c>
      <c r="G76" s="441"/>
      <c r="H76" s="441"/>
      <c r="I76" s="442"/>
    </row>
    <row r="77" spans="1:12" ht="27" customHeight="1" thickBot="1" x14ac:dyDescent="0.3">
      <c r="A77" s="437"/>
      <c r="B77" s="195" t="str">
        <f>B4</f>
        <v>Winter 2022</v>
      </c>
      <c r="C77" s="196" t="str">
        <f>C4</f>
        <v>Winter 2023</v>
      </c>
      <c r="D77" s="193" t="s">
        <v>0</v>
      </c>
      <c r="E77" s="194" t="s">
        <v>1</v>
      </c>
      <c r="F77" s="195" t="str">
        <f>B4</f>
        <v>Winter 2022</v>
      </c>
      <c r="G77" s="196" t="str">
        <f>C4</f>
        <v>Winter 2023</v>
      </c>
      <c r="H77" s="193" t="s">
        <v>0</v>
      </c>
      <c r="I77" s="194" t="s">
        <v>1</v>
      </c>
    </row>
    <row r="78" spans="1:12" x14ac:dyDescent="0.25">
      <c r="A78" s="174" t="s">
        <v>130</v>
      </c>
      <c r="B78" s="382">
        <f>SUM(B28,B31,B34,B37,B40,B43)</f>
        <v>6</v>
      </c>
      <c r="C78" s="116">
        <f>SUM(C28,C31,C34,C37,C40,C43)</f>
        <v>4</v>
      </c>
      <c r="D78" s="101">
        <f>C78-B78</f>
        <v>-2</v>
      </c>
      <c r="E78" s="217">
        <f>IF(ISERROR(D78/B78),"n/a",(D78/B78))</f>
        <v>-0.33333333333333331</v>
      </c>
      <c r="F78" s="384">
        <f>SUM(F28,F31,F34,F37,F40,F43)</f>
        <v>0</v>
      </c>
      <c r="G78" s="116">
        <f>SUM(G28,G31,G34,G37,G40,G43)</f>
        <v>0</v>
      </c>
      <c r="H78" s="101">
        <f>G78-F78</f>
        <v>0</v>
      </c>
      <c r="I78" s="218" t="str">
        <f>IF(ISERROR(H78/F78),"n/a",(H78/F78))</f>
        <v>n/a</v>
      </c>
    </row>
    <row r="79" spans="1:12" x14ac:dyDescent="0.25">
      <c r="A79" s="174" t="s">
        <v>16</v>
      </c>
      <c r="B79" s="383">
        <f>SUM(B29,B32,B35,B38,B41,B44)</f>
        <v>205</v>
      </c>
      <c r="C79" s="290">
        <f>SUM(C29,C32,C35,C38,C41,C44)</f>
        <v>162</v>
      </c>
      <c r="D79" s="172">
        <f>C79-B79</f>
        <v>-43</v>
      </c>
      <c r="E79" s="179">
        <f>IF(ISERROR(D79/B79),"n/a",(D79/B79))</f>
        <v>-0.2097560975609756</v>
      </c>
      <c r="F79" s="385">
        <f>SUM(F29,F32,F35,F38,F41,F44)</f>
        <v>0</v>
      </c>
      <c r="G79" s="290">
        <f>SUM(G29,G32,G35,G38,G41,G44)</f>
        <v>0</v>
      </c>
      <c r="H79" s="172">
        <f>G79-F79</f>
        <v>0</v>
      </c>
      <c r="I79" s="180" t="str">
        <f>IF(ISERROR(H79/F79),"n/a",(H79/F79))</f>
        <v>n/a</v>
      </c>
    </row>
    <row r="80" spans="1:12" ht="13.8" thickBot="1" x14ac:dyDescent="0.3">
      <c r="A80" s="86" t="s">
        <v>15</v>
      </c>
      <c r="B80" s="65">
        <f>SUM(B78:B79)</f>
        <v>211</v>
      </c>
      <c r="C80" s="66">
        <f>SUM(C78:C79)</f>
        <v>166</v>
      </c>
      <c r="D80" s="102">
        <f>C80-B80</f>
        <v>-45</v>
      </c>
      <c r="E80" s="103">
        <f>IF(ISERROR(D80/B80),"n/a",(D80/B80))</f>
        <v>-0.2132701421800948</v>
      </c>
      <c r="F80" s="65">
        <f>SUM(F78:F79)</f>
        <v>0</v>
      </c>
      <c r="G80" s="66">
        <f>SUM(G78:G79)</f>
        <v>0</v>
      </c>
      <c r="H80" s="102">
        <f>G80-F80</f>
        <v>0</v>
      </c>
      <c r="I80" s="103" t="str">
        <f>IF(ISERROR(H80/F80),"n/a",(H80/F80))</f>
        <v>n/a</v>
      </c>
    </row>
    <row r="81" spans="1:5" ht="13.8" thickBot="1" x14ac:dyDescent="0.3"/>
    <row r="82" spans="1:5" ht="13.8" thickBot="1" x14ac:dyDescent="0.3">
      <c r="A82" s="436" t="s">
        <v>17</v>
      </c>
      <c r="B82" s="438" t="s">
        <v>113</v>
      </c>
      <c r="C82" s="439"/>
      <c r="D82" s="439"/>
      <c r="E82" s="451"/>
    </row>
    <row r="83" spans="1:5" ht="27" customHeight="1" thickBot="1" x14ac:dyDescent="0.3">
      <c r="A83" s="437"/>
      <c r="B83" s="195" t="str">
        <f>B4</f>
        <v>Winter 2022</v>
      </c>
      <c r="C83" s="196" t="str">
        <f>C4</f>
        <v>Winter 2023</v>
      </c>
      <c r="D83" s="193" t="s">
        <v>0</v>
      </c>
      <c r="E83" s="194" t="s">
        <v>1</v>
      </c>
    </row>
    <row r="84" spans="1:5" x14ac:dyDescent="0.25">
      <c r="A84" s="174" t="s">
        <v>130</v>
      </c>
      <c r="B84" s="382">
        <f>SUM(B50,B53,B56,B59,B62,B65)</f>
        <v>0</v>
      </c>
      <c r="C84" s="116">
        <f>SUM(C50,C53,C56,C59,C62,C65)</f>
        <v>0</v>
      </c>
      <c r="D84" s="101">
        <f>C84-B84</f>
        <v>0</v>
      </c>
      <c r="E84" s="218" t="str">
        <f>IF(ISERROR(D84/B84),"n/a",(D84/B84))</f>
        <v>n/a</v>
      </c>
    </row>
    <row r="85" spans="1:5" x14ac:dyDescent="0.25">
      <c r="A85" s="174" t="s">
        <v>16</v>
      </c>
      <c r="B85" s="383">
        <f>SUM(B51,B54,B57,B60,B63)</f>
        <v>0</v>
      </c>
      <c r="C85" s="290">
        <f>SUM(C51,C54,C57,C60,C63)</f>
        <v>0</v>
      </c>
      <c r="D85" s="172">
        <f>C85-B85</f>
        <v>0</v>
      </c>
      <c r="E85" s="180" t="str">
        <f>IF(ISERROR(D85/B85),"n/a",(D85/B85))</f>
        <v>n/a</v>
      </c>
    </row>
    <row r="86" spans="1:5" ht="13.8" thickBot="1" x14ac:dyDescent="0.3">
      <c r="A86" s="86" t="s">
        <v>15</v>
      </c>
      <c r="B86" s="65">
        <f>SUM(B84:B85)</f>
        <v>0</v>
      </c>
      <c r="C86" s="66">
        <f>SUM(C84:C85)</f>
        <v>0</v>
      </c>
      <c r="D86" s="102">
        <f>C86-B86</f>
        <v>0</v>
      </c>
      <c r="E86" s="103" t="str">
        <f>IF(ISERROR(D86/B86),"n/a",(D86/B86))</f>
        <v>n/a</v>
      </c>
    </row>
    <row r="88" spans="1:5" ht="52.8" x14ac:dyDescent="0.25">
      <c r="A88" s="57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4" width="7.21875" customWidth="1"/>
    <col min="5" max="5" width="10.77734375" customWidth="1"/>
    <col min="6" max="6" width="7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7.21875" hidden="1" customWidth="1"/>
    <col min="17" max="17" width="7.77734375" hidden="1" customWidth="1"/>
    <col min="18" max="20" width="7.21875" hidden="1" customWidth="1"/>
    <col min="21" max="21" width="7.77734375" hidden="1" customWidth="1"/>
  </cols>
  <sheetData>
    <row r="1" spans="1:21" x14ac:dyDescent="0.25">
      <c r="A1" s="456">
        <f>'CHASS- 1st Yr'!A1:A2</f>
        <v>44835</v>
      </c>
      <c r="B1" s="458" t="s">
        <v>6</v>
      </c>
      <c r="C1" s="454"/>
      <c r="D1" s="454"/>
      <c r="E1" s="459"/>
      <c r="F1" s="458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5"/>
      <c r="R1" s="454" t="s">
        <v>113</v>
      </c>
      <c r="S1" s="454"/>
      <c r="T1" s="454"/>
      <c r="U1" s="455"/>
    </row>
    <row r="2" spans="1:21" ht="27" customHeight="1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78" t="s">
        <v>1</v>
      </c>
      <c r="R2" s="85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1" ht="13.8" thickBot="1" x14ac:dyDescent="0.3">
      <c r="A3" s="254" t="s">
        <v>129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55"/>
      <c r="S3" s="255"/>
      <c r="T3" s="255"/>
      <c r="U3" s="256"/>
    </row>
    <row r="4" spans="1:21" ht="13.8" thickBot="1" x14ac:dyDescent="0.3">
      <c r="A4" s="339" t="s">
        <v>117</v>
      </c>
      <c r="B4" s="340">
        <v>0</v>
      </c>
      <c r="C4" s="341">
        <v>0</v>
      </c>
      <c r="D4" s="342">
        <f>C4-B4</f>
        <v>0</v>
      </c>
      <c r="E4" s="343" t="str">
        <f>IF(ISERROR(D4/B4),"n/a",(D4/B4))</f>
        <v>n/a</v>
      </c>
      <c r="F4" s="341">
        <v>0</v>
      </c>
      <c r="G4" s="341">
        <v>0</v>
      </c>
      <c r="H4" s="344">
        <f>G4-F4</f>
        <v>0</v>
      </c>
      <c r="I4" s="343" t="str">
        <f>IF(ISERROR(H4/F4),"n/a",(H4/F4))</f>
        <v>n/a</v>
      </c>
      <c r="J4" s="341">
        <v>0</v>
      </c>
      <c r="K4" s="341">
        <v>0</v>
      </c>
      <c r="L4" s="344">
        <f>K4-J4</f>
        <v>0</v>
      </c>
      <c r="M4" s="345" t="str">
        <f>IF(ISERROR(L4/J4),"n/a",(L4/J4))</f>
        <v>n/a</v>
      </c>
      <c r="N4" s="341">
        <v>0</v>
      </c>
      <c r="O4" s="341">
        <v>0</v>
      </c>
      <c r="P4" s="344">
        <f t="shared" ref="P4" si="0">O4-N4</f>
        <v>0</v>
      </c>
      <c r="Q4" s="346" t="str">
        <f>IF(ISERROR(P4/N4),"n/a",(P4/N4))</f>
        <v>n/a</v>
      </c>
      <c r="R4" s="341">
        <v>0</v>
      </c>
      <c r="S4" s="341">
        <v>0</v>
      </c>
      <c r="T4" s="344">
        <f t="shared" ref="T4" si="1">S4-R4</f>
        <v>0</v>
      </c>
      <c r="U4" s="346" t="str">
        <f>IF(ISERROR(T4/R4),"n/a",(T4/R4))</f>
        <v>n/a</v>
      </c>
    </row>
    <row r="5" spans="1:21" ht="13.8" thickBot="1" x14ac:dyDescent="0.3"/>
    <row r="6" spans="1:21" ht="13.8" thickBot="1" x14ac:dyDescent="0.3">
      <c r="A6" s="254" t="s">
        <v>10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255"/>
      <c r="S6" s="255"/>
      <c r="T6" s="255"/>
      <c r="U6" s="256"/>
    </row>
    <row r="7" spans="1:21" ht="13.8" thickBot="1" x14ac:dyDescent="0.3">
      <c r="A7" s="339" t="s">
        <v>117</v>
      </c>
      <c r="B7" s="340">
        <v>17</v>
      </c>
      <c r="C7" s="341">
        <v>13</v>
      </c>
      <c r="D7" s="342">
        <f>C7-B7</f>
        <v>-4</v>
      </c>
      <c r="E7" s="343">
        <f>IF(ISERROR(D7/B7),"n/a",(D7/B7))</f>
        <v>-0.23529411764705882</v>
      </c>
      <c r="F7" s="341">
        <v>15</v>
      </c>
      <c r="G7" s="341">
        <v>9</v>
      </c>
      <c r="H7" s="344">
        <f>G7-F7</f>
        <v>-6</v>
      </c>
      <c r="I7" s="343">
        <f>IF(ISERROR(H7/F7),"n/a",(H7/F7))</f>
        <v>-0.4</v>
      </c>
      <c r="J7" s="341">
        <v>5</v>
      </c>
      <c r="K7" s="341">
        <v>2</v>
      </c>
      <c r="L7" s="344">
        <f>K7-J7</f>
        <v>-3</v>
      </c>
      <c r="M7" s="345">
        <f>IF(ISERROR(L7/J7),"n/a",(L7/J7))</f>
        <v>-0.6</v>
      </c>
      <c r="N7" s="341">
        <v>0</v>
      </c>
      <c r="O7" s="341">
        <v>0</v>
      </c>
      <c r="P7" s="344">
        <f t="shared" ref="P7" si="2">O7-N7</f>
        <v>0</v>
      </c>
      <c r="Q7" s="346" t="str">
        <f>IF(ISERROR(P7/N7),"n/a",(P7/N7))</f>
        <v>n/a</v>
      </c>
      <c r="R7" s="341">
        <v>0</v>
      </c>
      <c r="S7" s="341">
        <v>0</v>
      </c>
      <c r="T7" s="344">
        <f t="shared" ref="T7" si="3">S7-R7</f>
        <v>0</v>
      </c>
      <c r="U7" s="346" t="str">
        <f>IF(ISERROR(T7/R7),"n/a",(T7/R7))</f>
        <v>n/a</v>
      </c>
    </row>
    <row r="8" spans="1:21" ht="13.8" thickBot="1" x14ac:dyDescent="0.3"/>
    <row r="9" spans="1:21" ht="13.8" thickBot="1" x14ac:dyDescent="0.3">
      <c r="A9" s="254" t="s">
        <v>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6"/>
      <c r="R9" s="255"/>
      <c r="S9" s="255"/>
      <c r="T9" s="255"/>
      <c r="U9" s="256"/>
    </row>
    <row r="10" spans="1:21" ht="13.8" thickBot="1" x14ac:dyDescent="0.3">
      <c r="A10" s="339" t="s">
        <v>117</v>
      </c>
      <c r="B10" s="348">
        <f>SUM(B4,B7)</f>
        <v>17</v>
      </c>
      <c r="C10" s="347">
        <f>SUM(C4,C7)</f>
        <v>13</v>
      </c>
      <c r="D10" s="342">
        <f>C10-B10</f>
        <v>-4</v>
      </c>
      <c r="E10" s="343">
        <f>IF(ISERROR(D10/B10),"n/a",(D10/B10))</f>
        <v>-0.23529411764705882</v>
      </c>
      <c r="F10" s="349">
        <f>SUM(F4,F7)</f>
        <v>15</v>
      </c>
      <c r="G10" s="347">
        <f>SUM(G4,G7)</f>
        <v>9</v>
      </c>
      <c r="H10" s="344">
        <f>G10-F10</f>
        <v>-6</v>
      </c>
      <c r="I10" s="343">
        <f>IF(ISERROR(H10/F10),"n/a",(H10/F10))</f>
        <v>-0.4</v>
      </c>
      <c r="J10" s="349">
        <f>SUM(J4,J7)</f>
        <v>5</v>
      </c>
      <c r="K10" s="347">
        <f>SUM(K4,K7)</f>
        <v>2</v>
      </c>
      <c r="L10" s="344">
        <f>K10-J10</f>
        <v>-3</v>
      </c>
      <c r="M10" s="345">
        <f>IF(ISERROR(L10/J10),"n/a",(L10/J10))</f>
        <v>-0.6</v>
      </c>
      <c r="N10" s="349">
        <f>SUM(N4,N7)</f>
        <v>0</v>
      </c>
      <c r="O10" s="347">
        <f>SUM(O4,O7)</f>
        <v>0</v>
      </c>
      <c r="P10" s="344">
        <f t="shared" ref="P10" si="4">O10-N10</f>
        <v>0</v>
      </c>
      <c r="Q10" s="346" t="str">
        <f>IF(ISERROR(P10/N10),"n/a",(P10/N10))</f>
        <v>n/a</v>
      </c>
      <c r="R10" s="348">
        <f>SUM(R4,R7)</f>
        <v>0</v>
      </c>
      <c r="S10" s="347">
        <f>SUM(S4,S7)</f>
        <v>0</v>
      </c>
      <c r="T10" s="344">
        <f t="shared" ref="T10" si="5">S10-R10</f>
        <v>0</v>
      </c>
      <c r="U10" s="346" t="str">
        <f>IF(ISERROR(T10/R10),"n/a",(T10/R10))</f>
        <v>n/a</v>
      </c>
    </row>
    <row r="14" spans="1:21" ht="26.4" x14ac:dyDescent="0.25">
      <c r="A14" s="57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7734375" defaultRowHeight="13.2" x14ac:dyDescent="0.25"/>
  <cols>
    <col min="1" max="1" width="40.21875" style="16" customWidth="1"/>
    <col min="2" max="2" width="7" style="27" bestFit="1" customWidth="1"/>
    <col min="3" max="3" width="7" style="2" bestFit="1" customWidth="1"/>
    <col min="4" max="4" width="7.21875" style="1" customWidth="1"/>
    <col min="5" max="5" width="7.77734375" style="4" customWidth="1"/>
    <col min="6" max="7" width="7" style="2" customWidth="1"/>
    <col min="8" max="8" width="7.21875" style="1" customWidth="1"/>
    <col min="9" max="9" width="8.21875" style="29" customWidth="1"/>
    <col min="10" max="11" width="7" style="2" customWidth="1"/>
    <col min="12" max="12" width="7" style="1" customWidth="1"/>
    <col min="13" max="13" width="7.77734375" style="1" customWidth="1"/>
    <col min="14" max="15" width="7.21875" style="2" hidden="1" customWidth="1"/>
    <col min="16" max="16" width="7.21875" style="1" hidden="1" customWidth="1"/>
    <col min="17" max="17" width="7.77734375" style="16" hidden="1" customWidth="1"/>
    <col min="18" max="18" width="7.21875" style="16" hidden="1" customWidth="1"/>
    <col min="19" max="20" width="7.21875" style="1" hidden="1" customWidth="1"/>
    <col min="21" max="21" width="7.77734375" style="1" hidden="1" customWidth="1"/>
    <col min="22" max="16384" width="8.77734375" style="1"/>
  </cols>
  <sheetData>
    <row r="1" spans="1:21" s="10" customFormat="1" x14ac:dyDescent="0.25">
      <c r="A1" s="456">
        <f>'CHASS- 1st Yr'!A1:A2</f>
        <v>44835</v>
      </c>
      <c r="B1" s="458" t="s">
        <v>6</v>
      </c>
      <c r="C1" s="454"/>
      <c r="D1" s="454"/>
      <c r="E1" s="459"/>
      <c r="F1" s="458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4"/>
      <c r="R1" s="453" t="s">
        <v>113</v>
      </c>
      <c r="S1" s="454"/>
      <c r="T1" s="454"/>
      <c r="U1" s="455"/>
    </row>
    <row r="2" spans="1:21" s="79" customFormat="1" ht="27" customHeight="1" thickBot="1" x14ac:dyDescent="0.3">
      <c r="A2" s="457"/>
      <c r="B2" s="58" t="str">
        <f>Summary!B4</f>
        <v>Winter 2022</v>
      </c>
      <c r="C2" s="59" t="str">
        <f>Summary!C4</f>
        <v>Winter 2023</v>
      </c>
      <c r="D2" s="396" t="s">
        <v>0</v>
      </c>
      <c r="E2" s="397" t="s">
        <v>1</v>
      </c>
      <c r="F2" s="58" t="str">
        <f>Summary!B4</f>
        <v>Winter 2022</v>
      </c>
      <c r="G2" s="59" t="str">
        <f>Summary!C4</f>
        <v>Winter 2023</v>
      </c>
      <c r="H2" s="396" t="s">
        <v>0</v>
      </c>
      <c r="I2" s="397" t="s">
        <v>1</v>
      </c>
      <c r="J2" s="398" t="str">
        <f>Summary!B4</f>
        <v>Winter 2022</v>
      </c>
      <c r="K2" s="59" t="str">
        <f>Summary!C4</f>
        <v>Winter 2023</v>
      </c>
      <c r="L2" s="399" t="s">
        <v>0</v>
      </c>
      <c r="M2" s="400" t="s">
        <v>1</v>
      </c>
      <c r="N2" s="98" t="str">
        <f>Summary!B4</f>
        <v>Winter 2022</v>
      </c>
      <c r="O2" s="59" t="str">
        <f>Summary!C4</f>
        <v>Winter 2023</v>
      </c>
      <c r="P2" s="399" t="s">
        <v>0</v>
      </c>
      <c r="Q2" s="401" t="s">
        <v>1</v>
      </c>
      <c r="R2" s="398" t="str">
        <f>Summary!B4</f>
        <v>Winter 2022</v>
      </c>
      <c r="S2" s="59" t="str">
        <f>Summary!C4</f>
        <v>Winter 2023</v>
      </c>
      <c r="T2" s="399" t="s">
        <v>0</v>
      </c>
      <c r="U2" s="402" t="s">
        <v>1</v>
      </c>
    </row>
    <row r="3" spans="1:21" s="406" customFormat="1" ht="16.05" customHeight="1" thickBot="1" x14ac:dyDescent="0.3">
      <c r="A3" s="467" t="s">
        <v>133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9"/>
    </row>
    <row r="4" spans="1:21" s="406" customFormat="1" ht="12.75" customHeight="1" thickBot="1" x14ac:dyDescent="0.3">
      <c r="A4" s="407" t="s">
        <v>134</v>
      </c>
      <c r="B4" s="408">
        <v>0</v>
      </c>
      <c r="C4" s="409">
        <v>0</v>
      </c>
      <c r="D4" s="410">
        <f>C4-B4</f>
        <v>0</v>
      </c>
      <c r="E4" s="411" t="str">
        <f>IF(ISERROR(D4/B4),"n/a",(D4/B4))</f>
        <v>n/a</v>
      </c>
      <c r="F4" s="409">
        <v>0</v>
      </c>
      <c r="G4" s="409">
        <v>0</v>
      </c>
      <c r="H4" s="412">
        <f>G4-F4</f>
        <v>0</v>
      </c>
      <c r="I4" s="411" t="str">
        <f>IF(ISERROR(H4/F4),"n/a",(H4/F4))</f>
        <v>n/a</v>
      </c>
      <c r="J4" s="409">
        <v>0</v>
      </c>
      <c r="K4" s="409">
        <v>0</v>
      </c>
      <c r="L4" s="412">
        <f>K4-J4</f>
        <v>0</v>
      </c>
      <c r="M4" s="413" t="str">
        <f>IF(ISERROR(L4/J4),"n/a",(L4/J4))</f>
        <v>n/a</v>
      </c>
      <c r="N4" s="349">
        <v>0</v>
      </c>
      <c r="O4" s="409">
        <v>0</v>
      </c>
      <c r="P4" s="412">
        <f>O4-N4</f>
        <v>0</v>
      </c>
      <c r="Q4" s="422" t="str">
        <f>IF(ISERROR(P4/N4),"n/a",(P4/N4))</f>
        <v>n/a</v>
      </c>
      <c r="R4" s="349">
        <v>0</v>
      </c>
      <c r="S4" s="409">
        <v>0</v>
      </c>
      <c r="T4" s="412">
        <f>S4-R4</f>
        <v>0</v>
      </c>
      <c r="U4" s="423" t="str">
        <f>IF(ISERROR(T4/R4),"n/a",(T4/R4))</f>
        <v>n/a</v>
      </c>
    </row>
    <row r="5" spans="1:21" s="406" customFormat="1" ht="13.05" customHeight="1" x14ac:dyDescent="0.25">
      <c r="A5" s="403"/>
      <c r="B5" s="404"/>
      <c r="C5" s="404"/>
      <c r="D5" s="405"/>
      <c r="E5" s="405"/>
      <c r="F5" s="404"/>
      <c r="G5" s="404"/>
      <c r="H5" s="405"/>
      <c r="I5" s="405"/>
      <c r="J5" s="404"/>
      <c r="K5" s="404"/>
      <c r="N5" s="404"/>
      <c r="O5" s="404"/>
      <c r="R5" s="404"/>
      <c r="S5" s="404"/>
    </row>
    <row r="6" spans="1:21" ht="16.05" customHeight="1" thickBot="1" x14ac:dyDescent="0.3">
      <c r="A6" s="467" t="s">
        <v>10</v>
      </c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9"/>
    </row>
    <row r="7" spans="1:21" ht="12.75" customHeight="1" x14ac:dyDescent="0.25">
      <c r="A7" s="267" t="s">
        <v>35</v>
      </c>
      <c r="B7" s="233">
        <v>172</v>
      </c>
      <c r="C7" s="8">
        <v>192</v>
      </c>
      <c r="D7" s="234">
        <f>C7-B7</f>
        <v>20</v>
      </c>
      <c r="E7" s="235">
        <f>IF(ISERROR(D7/B7),"n/a",(D7/B7))</f>
        <v>0.11627906976744186</v>
      </c>
      <c r="F7" s="8">
        <v>89</v>
      </c>
      <c r="G7" s="8">
        <v>90</v>
      </c>
      <c r="H7" s="236">
        <f>G7-F7</f>
        <v>1</v>
      </c>
      <c r="I7" s="235">
        <f>IF(ISERROR(H7/F7),"n/a",(H7/F7))</f>
        <v>1.1235955056179775E-2</v>
      </c>
      <c r="J7" s="8">
        <v>44</v>
      </c>
      <c r="K7" s="8">
        <v>41</v>
      </c>
      <c r="L7" s="236">
        <f>K7-J7</f>
        <v>-3</v>
      </c>
      <c r="M7" s="22">
        <f>IF(ISERROR(L7/J7),"n/a",(L7/J7))</f>
        <v>-6.8181818181818177E-2</v>
      </c>
      <c r="N7" s="233">
        <v>0</v>
      </c>
      <c r="O7" s="8">
        <v>0</v>
      </c>
      <c r="P7" s="236">
        <f>O7-N7</f>
        <v>0</v>
      </c>
      <c r="Q7" s="363" t="str">
        <f>IF(ISERROR(P7/N7),"n/a",(P7/N7))</f>
        <v>n/a</v>
      </c>
      <c r="R7" s="366">
        <v>0</v>
      </c>
      <c r="S7" s="367">
        <v>0</v>
      </c>
      <c r="T7" s="368">
        <f>S7-R7</f>
        <v>0</v>
      </c>
      <c r="U7" s="369" t="str">
        <f>IF(ISERROR(T7/R7),"n/a",(T7/R7))</f>
        <v>n/a</v>
      </c>
    </row>
    <row r="8" spans="1:21" ht="12.75" customHeight="1" thickBot="1" x14ac:dyDescent="0.3">
      <c r="A8" s="264" t="s">
        <v>36</v>
      </c>
      <c r="B8" s="111">
        <v>0</v>
      </c>
      <c r="C8" s="34">
        <v>0</v>
      </c>
      <c r="D8" s="113">
        <f>C8-B8</f>
        <v>0</v>
      </c>
      <c r="E8" s="114" t="str">
        <f>IF(ISERROR(D8/B8),"n/a",(D8/B8))</f>
        <v>n/a</v>
      </c>
      <c r="F8" s="34">
        <v>10</v>
      </c>
      <c r="G8" s="34">
        <v>0</v>
      </c>
      <c r="H8" s="104">
        <f>G8-F8</f>
        <v>-10</v>
      </c>
      <c r="I8" s="114">
        <f>IF(ISERROR(H8/F8),"n/a",(H8/F8))</f>
        <v>-1</v>
      </c>
      <c r="J8" s="34">
        <v>1</v>
      </c>
      <c r="K8" s="34">
        <v>0</v>
      </c>
      <c r="L8" s="104">
        <f>K8-J8</f>
        <v>-1</v>
      </c>
      <c r="M8" s="35">
        <f>IF(ISERROR(L8/J8),"n/a",(L8/J8))</f>
        <v>-1</v>
      </c>
      <c r="N8" s="112">
        <v>0</v>
      </c>
      <c r="O8" s="34">
        <v>0</v>
      </c>
      <c r="P8" s="104">
        <f>O8-N8</f>
        <v>0</v>
      </c>
      <c r="Q8" s="364" t="str">
        <f>IF(ISERROR(P8/N8),"n/a",(P8/N8))</f>
        <v>n/a</v>
      </c>
      <c r="R8" s="370">
        <v>0</v>
      </c>
      <c r="S8" s="34">
        <v>0</v>
      </c>
      <c r="T8" s="104">
        <f>S8-R8</f>
        <v>0</v>
      </c>
      <c r="U8" s="105" t="str">
        <f>IF(ISERROR(T8/R8),"n/a",(T8/R8))</f>
        <v>n/a</v>
      </c>
    </row>
    <row r="9" spans="1:21" s="3" customFormat="1" ht="21.75" customHeight="1" thickTop="1" thickBot="1" x14ac:dyDescent="0.3">
      <c r="A9" s="88" t="s">
        <v>5</v>
      </c>
      <c r="B9" s="82">
        <f>SUM(B7:B8)</f>
        <v>172</v>
      </c>
      <c r="C9" s="30">
        <f>SUM(C7:C8)</f>
        <v>192</v>
      </c>
      <c r="D9" s="31">
        <f>C9-B9</f>
        <v>20</v>
      </c>
      <c r="E9" s="32">
        <f>IF(ISERROR(D9/B9),"n/a",(D9/B9))</f>
        <v>0.11627906976744186</v>
      </c>
      <c r="F9" s="42">
        <f>SUM(F7:F8)</f>
        <v>99</v>
      </c>
      <c r="G9" s="30">
        <f>SUM(G7:G8)</f>
        <v>90</v>
      </c>
      <c r="H9" s="54">
        <f>G9-F9</f>
        <v>-9</v>
      </c>
      <c r="I9" s="32">
        <f>IF(ISERROR(H9/F9),"n/a",(H9/F9))</f>
        <v>-9.0909090909090912E-2</v>
      </c>
      <c r="J9" s="134">
        <f>SUM(J7:J8)</f>
        <v>45</v>
      </c>
      <c r="K9" s="30">
        <f>SUM(K7:K8)</f>
        <v>41</v>
      </c>
      <c r="L9" s="54">
        <f>K9-J9</f>
        <v>-4</v>
      </c>
      <c r="M9" s="84">
        <f>IF(ISERROR(L9/J9),"n/a",(L9/J9))</f>
        <v>-8.8888888888888892E-2</v>
      </c>
      <c r="N9" s="82">
        <f>SUM(N7:N8)</f>
        <v>0</v>
      </c>
      <c r="O9" s="30">
        <f>SUM(O7:O8)</f>
        <v>0</v>
      </c>
      <c r="P9" s="54">
        <f>O9-N9</f>
        <v>0</v>
      </c>
      <c r="Q9" s="365" t="str">
        <f>IF(ISERROR(P9/N9),"n/a",(P9/N9))</f>
        <v>n/a</v>
      </c>
      <c r="R9" s="371">
        <f>SUM(R7:R8)</f>
        <v>0</v>
      </c>
      <c r="S9" s="30">
        <f>SUM(S7:S8)</f>
        <v>0</v>
      </c>
      <c r="T9" s="54">
        <f>S9-R9</f>
        <v>0</v>
      </c>
      <c r="U9" s="55" t="str">
        <f>IF(ISERROR(T9/R9),"n/a",(T9/R9))</f>
        <v>n/a</v>
      </c>
    </row>
    <row r="10" spans="1:21" x14ac:dyDescent="0.25">
      <c r="A10" s="117"/>
      <c r="B10" s="2"/>
      <c r="E10" s="29"/>
      <c r="G10" s="118"/>
    </row>
    <row r="11" spans="1:21" x14ac:dyDescent="0.25">
      <c r="A11" s="117"/>
      <c r="B11" s="2"/>
      <c r="E11" s="29"/>
      <c r="G11" s="118"/>
    </row>
    <row r="12" spans="1:21" x14ac:dyDescent="0.25">
      <c r="A12" s="118"/>
      <c r="B12" s="117"/>
      <c r="E12" s="29"/>
    </row>
    <row r="13" spans="1:21" x14ac:dyDescent="0.25">
      <c r="A13" s="117" t="s">
        <v>105</v>
      </c>
      <c r="B13" s="2"/>
      <c r="E13" s="29"/>
    </row>
    <row r="14" spans="1:21" ht="25.5" customHeight="1" x14ac:dyDescent="0.25">
      <c r="B14" s="132"/>
      <c r="C14" s="133"/>
      <c r="D14" s="29"/>
      <c r="E14" s="29"/>
      <c r="F14" s="133"/>
      <c r="G14" s="133"/>
      <c r="H14" s="29"/>
    </row>
    <row r="15" spans="1:21" ht="26.4" x14ac:dyDescent="0.25">
      <c r="A15" s="57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3.2" x14ac:dyDescent="0.25"/>
  <cols>
    <col min="1" max="1" width="40.21875" customWidth="1"/>
    <col min="2" max="3" width="5.44140625" customWidth="1"/>
    <col min="4" max="4" width="7.21875" customWidth="1"/>
    <col min="5" max="5" width="7.77734375" customWidth="1"/>
    <col min="6" max="7" width="5.44140625" hidden="1" customWidth="1"/>
    <col min="8" max="8" width="7.21875" hidden="1" customWidth="1"/>
    <col min="9" max="9" width="8.21875" hidden="1" customWidth="1"/>
    <col min="10" max="11" width="5.44140625" hidden="1" customWidth="1"/>
    <col min="12" max="12" width="7" hidden="1" customWidth="1"/>
    <col min="13" max="13" width="7.77734375" hidden="1" customWidth="1"/>
    <col min="14" max="15" width="5.44140625" hidden="1" customWidth="1"/>
    <col min="16" max="16" width="7.21875" hidden="1" customWidth="1"/>
    <col min="17" max="17" width="7.77734375" hidden="1" customWidth="1"/>
    <col min="18" max="19" width="5.44140625" hidden="1" customWidth="1"/>
    <col min="20" max="20" width="7.21875" hidden="1" customWidth="1"/>
    <col min="21" max="21" width="7.77734375" hidden="1" customWidth="1"/>
  </cols>
  <sheetData>
    <row r="1" spans="1:21" x14ac:dyDescent="0.25">
      <c r="A1" s="456">
        <f>'CHASS- 1st Yr'!A1:A2</f>
        <v>44835</v>
      </c>
      <c r="B1" s="458" t="s">
        <v>6</v>
      </c>
      <c r="C1" s="454"/>
      <c r="D1" s="454"/>
      <c r="E1" s="459"/>
      <c r="F1" s="458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4"/>
      <c r="R1" s="453" t="s">
        <v>113</v>
      </c>
      <c r="S1" s="454"/>
      <c r="T1" s="454"/>
      <c r="U1" s="455"/>
    </row>
    <row r="2" spans="1:21" ht="27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314" t="s">
        <v>1</v>
      </c>
      <c r="R2" s="91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1" ht="13.8" thickBot="1" x14ac:dyDescent="0.3">
      <c r="A3" s="470" t="s">
        <v>10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2"/>
    </row>
    <row r="4" spans="1:21" x14ac:dyDescent="0.25">
      <c r="A4" s="267" t="s">
        <v>118</v>
      </c>
      <c r="B4" s="233">
        <v>0</v>
      </c>
      <c r="C4" s="8">
        <v>0</v>
      </c>
      <c r="D4" s="234">
        <f>C4-B4</f>
        <v>0</v>
      </c>
      <c r="E4" s="235" t="str">
        <f>IF(ISERROR(D4/B4),"n/a",(D4/B4))</f>
        <v>n/a</v>
      </c>
      <c r="F4" s="8">
        <v>0</v>
      </c>
      <c r="G4" s="8">
        <v>0</v>
      </c>
      <c r="H4" s="236">
        <f>G4-F4</f>
        <v>0</v>
      </c>
      <c r="I4" s="235" t="str">
        <f>IF(ISERROR(H4/F4),"n/a",(H4/F4))</f>
        <v>n/a</v>
      </c>
      <c r="J4" s="8">
        <v>0</v>
      </c>
      <c r="K4" s="8">
        <v>0</v>
      </c>
      <c r="L4" s="236">
        <f>K4-J4</f>
        <v>0</v>
      </c>
      <c r="M4" s="22" t="str">
        <f>IF(ISERROR(L4/J4),"n/a",(L4/J4))</f>
        <v>n/a</v>
      </c>
      <c r="N4" s="233">
        <v>0</v>
      </c>
      <c r="O4" s="8">
        <v>0</v>
      </c>
      <c r="P4" s="236">
        <f>O4-N4</f>
        <v>0</v>
      </c>
      <c r="Q4" s="363" t="str">
        <f>IF(ISERROR(P4/N4),"n/a",(P4/N4))</f>
        <v>n/a</v>
      </c>
      <c r="R4" s="366">
        <v>0</v>
      </c>
      <c r="S4" s="367">
        <v>0</v>
      </c>
      <c r="T4" s="368">
        <f>S4-R4</f>
        <v>0</v>
      </c>
      <c r="U4" s="369" t="str">
        <f>IF(ISERROR(T4/R4),"n/a",(T4/R4))</f>
        <v>n/a</v>
      </c>
    </row>
    <row r="5" spans="1:21" ht="13.8" thickBot="1" x14ac:dyDescent="0.3">
      <c r="A5" s="88" t="s">
        <v>5</v>
      </c>
      <c r="B5" s="82">
        <f>SUM(B4:B4)</f>
        <v>0</v>
      </c>
      <c r="C5" s="30">
        <f>SUM(C4:C4)</f>
        <v>0</v>
      </c>
      <c r="D5" s="31">
        <f>C5-B5</f>
        <v>0</v>
      </c>
      <c r="E5" s="32" t="str">
        <f>IF(ISERROR(D5/B5),"n/a",(D5/B5))</f>
        <v>n/a</v>
      </c>
      <c r="F5" s="42">
        <f>SUM(F4:F4)</f>
        <v>0</v>
      </c>
      <c r="G5" s="30">
        <f>SUM(G4:G4)</f>
        <v>0</v>
      </c>
      <c r="H5" s="54">
        <f>G5-F5</f>
        <v>0</v>
      </c>
      <c r="I5" s="32" t="str">
        <f>IF(ISERROR(H5/F5),"n/a",(H5/F5))</f>
        <v>n/a</v>
      </c>
      <c r="J5" s="134">
        <f>SUM(J4:J4)</f>
        <v>0</v>
      </c>
      <c r="K5" s="30">
        <f>SUM(K4:K4)</f>
        <v>0</v>
      </c>
      <c r="L5" s="54">
        <f>K5-J5</f>
        <v>0</v>
      </c>
      <c r="M5" s="84" t="str">
        <f>IF(ISERROR(L5/J5),"n/a",(L5/J5))</f>
        <v>n/a</v>
      </c>
      <c r="N5" s="82">
        <f>SUM(N4:N4)</f>
        <v>0</v>
      </c>
      <c r="O5" s="30">
        <f>SUM(O4:O4)</f>
        <v>0</v>
      </c>
      <c r="P5" s="54">
        <f>O5-N5</f>
        <v>0</v>
      </c>
      <c r="Q5" s="365" t="str">
        <f>IF(ISERROR(P5/N5),"n/a",(P5/N5))</f>
        <v>n/a</v>
      </c>
      <c r="R5" s="371">
        <f>SUM(R4:R4)</f>
        <v>0</v>
      </c>
      <c r="S5" s="30">
        <f>SUM(S4:S4)</f>
        <v>0</v>
      </c>
      <c r="T5" s="54">
        <f>S5-R5</f>
        <v>0</v>
      </c>
      <c r="U5" s="55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58" customWidth="1"/>
    <col min="2" max="2" width="7.21875" style="2" customWidth="1"/>
    <col min="3" max="3" width="7" style="2" customWidth="1"/>
    <col min="4" max="4" width="7.21875" style="16" customWidth="1"/>
    <col min="5" max="5" width="8.21875" style="21" customWidth="1"/>
    <col min="6" max="6" width="7.44140625" style="2" customWidth="1"/>
    <col min="7" max="7" width="7" style="2" customWidth="1"/>
    <col min="8" max="8" width="7.21875" style="1" customWidth="1"/>
    <col min="9" max="9" width="9.21875" style="21" customWidth="1"/>
    <col min="10" max="11" width="7" style="2" customWidth="1"/>
    <col min="12" max="12" width="7.21875" style="1" customWidth="1"/>
    <col min="13" max="13" width="8.77734375" style="21" customWidth="1"/>
    <col min="14" max="15" width="6.77734375" style="2" hidden="1" customWidth="1"/>
    <col min="16" max="16" width="6.77734375" style="1" hidden="1" customWidth="1"/>
    <col min="17" max="17" width="7.77734375" style="21" hidden="1" customWidth="1"/>
    <col min="18" max="18" width="6.77734375" style="16" hidden="1" customWidth="1"/>
    <col min="19" max="20" width="6.77734375" style="1" hidden="1" customWidth="1"/>
    <col min="21" max="21" width="7.77734375" style="1" hidden="1" customWidth="1"/>
    <col min="22" max="22" width="8.77734375" style="1" customWidth="1"/>
    <col min="23" max="16384" width="8.77734375" style="1"/>
  </cols>
  <sheetData>
    <row r="1" spans="1:21" s="10" customFormat="1" x14ac:dyDescent="0.25">
      <c r="A1" s="456">
        <v>44835</v>
      </c>
      <c r="B1" s="458" t="s">
        <v>6</v>
      </c>
      <c r="C1" s="454"/>
      <c r="D1" s="454"/>
      <c r="E1" s="459"/>
      <c r="F1" s="453" t="s">
        <v>7</v>
      </c>
      <c r="G1" s="454"/>
      <c r="H1" s="454"/>
      <c r="I1" s="459"/>
      <c r="J1" s="453" t="s">
        <v>8</v>
      </c>
      <c r="K1" s="454"/>
      <c r="L1" s="454"/>
      <c r="M1" s="455"/>
      <c r="N1" s="453" t="s">
        <v>4</v>
      </c>
      <c r="O1" s="454"/>
      <c r="P1" s="454"/>
      <c r="Q1" s="455"/>
      <c r="R1" s="453" t="s">
        <v>113</v>
      </c>
      <c r="S1" s="454"/>
      <c r="T1" s="454"/>
      <c r="U1" s="455"/>
    </row>
    <row r="2" spans="1:21" s="79" customFormat="1" ht="29.25" customHeight="1" thickBot="1" x14ac:dyDescent="0.3">
      <c r="A2" s="457"/>
      <c r="B2" s="58" t="str">
        <f>Summary!B4</f>
        <v>Winter 2022</v>
      </c>
      <c r="C2" s="59" t="str">
        <f>Summary!C4</f>
        <v>Winter 2023</v>
      </c>
      <c r="D2" s="396" t="s">
        <v>0</v>
      </c>
      <c r="E2" s="397" t="s">
        <v>1</v>
      </c>
      <c r="F2" s="58" t="str">
        <f>Summary!B4</f>
        <v>Winter 2022</v>
      </c>
      <c r="G2" s="59" t="str">
        <f>Summary!C4</f>
        <v>Winter 2023</v>
      </c>
      <c r="H2" s="396" t="s">
        <v>0</v>
      </c>
      <c r="I2" s="397" t="s">
        <v>1</v>
      </c>
      <c r="J2" s="58" t="str">
        <f>Summary!B4</f>
        <v>Winter 2022</v>
      </c>
      <c r="K2" s="59" t="str">
        <f>Summary!C4</f>
        <v>Winter 2023</v>
      </c>
      <c r="L2" s="399" t="s">
        <v>0</v>
      </c>
      <c r="M2" s="473" t="s">
        <v>1</v>
      </c>
      <c r="N2" s="98" t="str">
        <f>Summary!B4</f>
        <v>Winter 2022</v>
      </c>
      <c r="O2" s="59" t="str">
        <f>Summary!C4</f>
        <v>Winter 2023</v>
      </c>
      <c r="P2" s="399" t="s">
        <v>0</v>
      </c>
      <c r="Q2" s="402" t="s">
        <v>1</v>
      </c>
      <c r="R2" s="98" t="str">
        <f>Summary!B4</f>
        <v>Winter 2022</v>
      </c>
      <c r="S2" s="59" t="str">
        <f>Summary!C4</f>
        <v>Winter 2023</v>
      </c>
      <c r="T2" s="399" t="s">
        <v>0</v>
      </c>
      <c r="U2" s="402" t="s">
        <v>1</v>
      </c>
    </row>
    <row r="3" spans="1:21" s="15" customFormat="1" x14ac:dyDescent="0.25">
      <c r="A3" s="263" t="s">
        <v>56</v>
      </c>
      <c r="B3" s="120">
        <v>0</v>
      </c>
      <c r="C3" s="121">
        <v>0</v>
      </c>
      <c r="D3" s="474">
        <f>C3-B3</f>
        <v>0</v>
      </c>
      <c r="E3" s="475" t="str">
        <f>IF(ISERROR(D3/B3),"n/a",(D3/B3))</f>
        <v>n/a</v>
      </c>
      <c r="F3" s="476">
        <v>3</v>
      </c>
      <c r="G3" s="477">
        <v>0</v>
      </c>
      <c r="H3" s="367">
        <f>G3-F3</f>
        <v>-3</v>
      </c>
      <c r="I3" s="475">
        <f>IF(ISERROR(H3/F3),"n/a",(H3/F3))</f>
        <v>-1</v>
      </c>
      <c r="J3" s="120">
        <v>0</v>
      </c>
      <c r="K3" s="477">
        <v>0</v>
      </c>
      <c r="L3" s="367">
        <f>K3-J3</f>
        <v>0</v>
      </c>
      <c r="M3" s="475" t="str">
        <f>IF(ISERROR(L3/J3),"n/a",(L3/J3))</f>
        <v>n/a</v>
      </c>
      <c r="N3" s="120">
        <v>0</v>
      </c>
      <c r="O3" s="477">
        <v>0</v>
      </c>
      <c r="P3" s="367">
        <f t="shared" ref="P3:P19" si="0">O3-N3</f>
        <v>0</v>
      </c>
      <c r="Q3" s="478" t="str">
        <f>IF(ISERROR(P3/N3),"n/a",(P3/N3))</f>
        <v>n/a</v>
      </c>
      <c r="R3" s="299">
        <v>0</v>
      </c>
      <c r="S3" s="300">
        <v>0</v>
      </c>
      <c r="T3" s="367">
        <f>S3-R3</f>
        <v>0</v>
      </c>
      <c r="U3" s="303" t="str">
        <f>IF(ISERROR(T3/R3),"n/a",(T3/R3))</f>
        <v>n/a</v>
      </c>
    </row>
    <row r="4" spans="1:21" s="15" customFormat="1" x14ac:dyDescent="0.25">
      <c r="A4" s="161" t="s">
        <v>57</v>
      </c>
      <c r="B4" s="72">
        <v>0</v>
      </c>
      <c r="C4" s="11">
        <v>0</v>
      </c>
      <c r="D4" s="33">
        <f>C4-B4</f>
        <v>0</v>
      </c>
      <c r="E4" s="22" t="str">
        <f>IF(ISERROR(D4/B4),"n/a",(D4/B4))</f>
        <v>n/a</v>
      </c>
      <c r="F4" s="387">
        <v>0</v>
      </c>
      <c r="G4" s="162">
        <v>0</v>
      </c>
      <c r="H4" s="8">
        <f>G4-F4</f>
        <v>0</v>
      </c>
      <c r="I4" s="22" t="str">
        <f>IF(ISERROR(H4/F4),"n/a",(H4/F4))</f>
        <v>n/a</v>
      </c>
      <c r="J4" s="72">
        <v>0</v>
      </c>
      <c r="K4" s="159">
        <v>0</v>
      </c>
      <c r="L4" s="8">
        <f>K4-J4</f>
        <v>0</v>
      </c>
      <c r="M4" s="22" t="str">
        <f>IF(ISERROR(L4/J4),"n/a",(L4/J4))</f>
        <v>n/a</v>
      </c>
      <c r="N4" s="72">
        <v>0</v>
      </c>
      <c r="O4" s="159">
        <v>0</v>
      </c>
      <c r="P4" s="5">
        <f t="shared" si="0"/>
        <v>0</v>
      </c>
      <c r="Q4" s="296" t="str">
        <f t="shared" ref="Q4:Q58" si="1">IF(ISERROR(P4/N4),"n/a",(P4/N4))</f>
        <v>n/a</v>
      </c>
      <c r="R4" s="301">
        <v>0</v>
      </c>
      <c r="S4" s="302">
        <v>0</v>
      </c>
      <c r="T4" s="5">
        <f>S4-R4</f>
        <v>0</v>
      </c>
      <c r="U4" s="7" t="str">
        <f>IF(ISERROR(T4/R4),"n/a",(T4/R4))</f>
        <v>n/a</v>
      </c>
    </row>
    <row r="5" spans="1:21" s="15" customFormat="1" x14ac:dyDescent="0.25">
      <c r="A5" s="161" t="s">
        <v>58</v>
      </c>
      <c r="B5" s="72">
        <v>0</v>
      </c>
      <c r="C5" s="11">
        <v>0</v>
      </c>
      <c r="D5" s="33">
        <f t="shared" ref="D5:D57" si="2">C5-B5</f>
        <v>0</v>
      </c>
      <c r="E5" s="22" t="str">
        <f t="shared" ref="E5:E57" si="3">IF(ISERROR(D5/B5),"n/a",(D5/B5))</f>
        <v>n/a</v>
      </c>
      <c r="F5" s="387">
        <v>0</v>
      </c>
      <c r="G5" s="162">
        <v>0</v>
      </c>
      <c r="H5" s="8">
        <f t="shared" ref="H5:H57" si="4">G5-F5</f>
        <v>0</v>
      </c>
      <c r="I5" s="22" t="str">
        <f t="shared" ref="I5:I57" si="5">IF(ISERROR(H5/F5),"n/a",(H5/F5))</f>
        <v>n/a</v>
      </c>
      <c r="J5" s="72">
        <v>0</v>
      </c>
      <c r="K5" s="159">
        <v>0</v>
      </c>
      <c r="L5" s="8">
        <f t="shared" ref="L5:L57" si="6">K5-J5</f>
        <v>0</v>
      </c>
      <c r="M5" s="22" t="str">
        <f t="shared" ref="M5:M57" si="7">IF(ISERROR(L5/J5),"n/a",(L5/J5))</f>
        <v>n/a</v>
      </c>
      <c r="N5" s="72">
        <v>0</v>
      </c>
      <c r="O5" s="159">
        <v>0</v>
      </c>
      <c r="P5" s="5">
        <f t="shared" si="0"/>
        <v>0</v>
      </c>
      <c r="Q5" s="296" t="str">
        <f t="shared" si="1"/>
        <v>n/a</v>
      </c>
      <c r="R5" s="301">
        <v>0</v>
      </c>
      <c r="S5" s="302">
        <v>0</v>
      </c>
      <c r="T5" s="5">
        <f t="shared" ref="T5:T57" si="8">S5-R5</f>
        <v>0</v>
      </c>
      <c r="U5" s="7" t="str">
        <f t="shared" ref="U5:U57" si="9">IF(ISERROR(T5/R5),"n/a",(T5/R5))</f>
        <v>n/a</v>
      </c>
    </row>
    <row r="6" spans="1:21" s="15" customFormat="1" x14ac:dyDescent="0.25">
      <c r="A6" s="161" t="s">
        <v>59</v>
      </c>
      <c r="B6" s="72">
        <v>0</v>
      </c>
      <c r="C6" s="11">
        <v>0</v>
      </c>
      <c r="D6" s="33">
        <f t="shared" si="2"/>
        <v>0</v>
      </c>
      <c r="E6" s="22" t="str">
        <f t="shared" si="3"/>
        <v>n/a</v>
      </c>
      <c r="F6" s="387">
        <v>0</v>
      </c>
      <c r="G6" s="162">
        <v>0</v>
      </c>
      <c r="H6" s="8">
        <f t="shared" si="4"/>
        <v>0</v>
      </c>
      <c r="I6" s="22" t="str">
        <f t="shared" si="5"/>
        <v>n/a</v>
      </c>
      <c r="J6" s="72">
        <v>0</v>
      </c>
      <c r="K6" s="159">
        <v>0</v>
      </c>
      <c r="L6" s="8">
        <f t="shared" si="6"/>
        <v>0</v>
      </c>
      <c r="M6" s="22" t="str">
        <f t="shared" si="7"/>
        <v>n/a</v>
      </c>
      <c r="N6" s="72">
        <v>0</v>
      </c>
      <c r="O6" s="159">
        <v>0</v>
      </c>
      <c r="P6" s="5">
        <f t="shared" si="0"/>
        <v>0</v>
      </c>
      <c r="Q6" s="297" t="str">
        <f t="shared" si="1"/>
        <v>n/a</v>
      </c>
      <c r="R6" s="301">
        <v>0</v>
      </c>
      <c r="S6" s="302">
        <v>0</v>
      </c>
      <c r="T6" s="5">
        <f t="shared" si="8"/>
        <v>0</v>
      </c>
      <c r="U6" s="7" t="str">
        <f t="shared" si="9"/>
        <v>n/a</v>
      </c>
    </row>
    <row r="7" spans="1:21" s="15" customFormat="1" x14ac:dyDescent="0.25">
      <c r="A7" s="161" t="s">
        <v>60</v>
      </c>
      <c r="B7" s="72">
        <v>0</v>
      </c>
      <c r="C7" s="11">
        <v>0</v>
      </c>
      <c r="D7" s="33">
        <f t="shared" si="2"/>
        <v>0</v>
      </c>
      <c r="E7" s="22" t="str">
        <f t="shared" si="3"/>
        <v>n/a</v>
      </c>
      <c r="F7" s="387">
        <v>0</v>
      </c>
      <c r="G7" s="162">
        <v>0</v>
      </c>
      <c r="H7" s="8">
        <f t="shared" si="4"/>
        <v>0</v>
      </c>
      <c r="I7" s="22" t="str">
        <f t="shared" si="5"/>
        <v>n/a</v>
      </c>
      <c r="J7" s="72">
        <v>0</v>
      </c>
      <c r="K7" s="159">
        <v>0</v>
      </c>
      <c r="L7" s="8">
        <f t="shared" si="6"/>
        <v>0</v>
      </c>
      <c r="M7" s="22" t="str">
        <f t="shared" si="7"/>
        <v>n/a</v>
      </c>
      <c r="N7" s="72">
        <v>0</v>
      </c>
      <c r="O7" s="159">
        <v>0</v>
      </c>
      <c r="P7" s="5">
        <f t="shared" si="0"/>
        <v>0</v>
      </c>
      <c r="Q7" s="296" t="str">
        <f t="shared" si="1"/>
        <v>n/a</v>
      </c>
      <c r="R7" s="301">
        <v>0</v>
      </c>
      <c r="S7" s="302">
        <v>0</v>
      </c>
      <c r="T7" s="5">
        <f t="shared" si="8"/>
        <v>0</v>
      </c>
      <c r="U7" s="7" t="str">
        <f t="shared" si="9"/>
        <v>n/a</v>
      </c>
    </row>
    <row r="8" spans="1:21" s="15" customFormat="1" x14ac:dyDescent="0.25">
      <c r="A8" s="161" t="s">
        <v>61</v>
      </c>
      <c r="B8" s="72">
        <v>0</v>
      </c>
      <c r="C8" s="11">
        <v>0</v>
      </c>
      <c r="D8" s="33">
        <f t="shared" si="2"/>
        <v>0</v>
      </c>
      <c r="E8" s="22" t="str">
        <f t="shared" si="3"/>
        <v>n/a</v>
      </c>
      <c r="F8" s="387">
        <v>0</v>
      </c>
      <c r="G8" s="162">
        <v>0</v>
      </c>
      <c r="H8" s="8">
        <f t="shared" si="4"/>
        <v>0</v>
      </c>
      <c r="I8" s="22" t="str">
        <f t="shared" si="5"/>
        <v>n/a</v>
      </c>
      <c r="J8" s="72">
        <v>0</v>
      </c>
      <c r="K8" s="159">
        <v>0</v>
      </c>
      <c r="L8" s="8">
        <f t="shared" si="6"/>
        <v>0</v>
      </c>
      <c r="M8" s="22" t="str">
        <f t="shared" si="7"/>
        <v>n/a</v>
      </c>
      <c r="N8" s="72">
        <v>0</v>
      </c>
      <c r="O8" s="159">
        <v>0</v>
      </c>
      <c r="P8" s="5">
        <f t="shared" si="0"/>
        <v>0</v>
      </c>
      <c r="Q8" s="296" t="str">
        <f t="shared" si="1"/>
        <v>n/a</v>
      </c>
      <c r="R8" s="301">
        <v>0</v>
      </c>
      <c r="S8" s="302">
        <v>0</v>
      </c>
      <c r="T8" s="5">
        <f t="shared" si="8"/>
        <v>0</v>
      </c>
      <c r="U8" s="7" t="str">
        <f t="shared" si="9"/>
        <v>n/a</v>
      </c>
    </row>
    <row r="9" spans="1:21" s="15" customFormat="1" x14ac:dyDescent="0.25">
      <c r="A9" s="161" t="s">
        <v>62</v>
      </c>
      <c r="B9" s="72">
        <v>0</v>
      </c>
      <c r="C9" s="11">
        <v>0</v>
      </c>
      <c r="D9" s="33">
        <f t="shared" si="2"/>
        <v>0</v>
      </c>
      <c r="E9" s="22" t="str">
        <f t="shared" si="3"/>
        <v>n/a</v>
      </c>
      <c r="F9" s="387">
        <v>0</v>
      </c>
      <c r="G9" s="162">
        <v>0</v>
      </c>
      <c r="H9" s="8">
        <f t="shared" si="4"/>
        <v>0</v>
      </c>
      <c r="I9" s="22" t="str">
        <f t="shared" si="5"/>
        <v>n/a</v>
      </c>
      <c r="J9" s="72">
        <v>0</v>
      </c>
      <c r="K9" s="159">
        <v>0</v>
      </c>
      <c r="L9" s="8">
        <f t="shared" si="6"/>
        <v>0</v>
      </c>
      <c r="M9" s="22" t="str">
        <f t="shared" si="7"/>
        <v>n/a</v>
      </c>
      <c r="N9" s="72">
        <v>0</v>
      </c>
      <c r="O9" s="159">
        <v>0</v>
      </c>
      <c r="P9" s="5">
        <f t="shared" si="0"/>
        <v>0</v>
      </c>
      <c r="Q9" s="296" t="str">
        <f t="shared" si="1"/>
        <v>n/a</v>
      </c>
      <c r="R9" s="301">
        <v>0</v>
      </c>
      <c r="S9" s="302">
        <v>0</v>
      </c>
      <c r="T9" s="5">
        <f t="shared" si="8"/>
        <v>0</v>
      </c>
      <c r="U9" s="7" t="str">
        <f t="shared" si="9"/>
        <v>n/a</v>
      </c>
    </row>
    <row r="10" spans="1:21" x14ac:dyDescent="0.25">
      <c r="A10" s="161" t="s">
        <v>63</v>
      </c>
      <c r="B10" s="72">
        <v>0</v>
      </c>
      <c r="C10" s="11">
        <v>0</v>
      </c>
      <c r="D10" s="33">
        <f t="shared" si="2"/>
        <v>0</v>
      </c>
      <c r="E10" s="22" t="str">
        <f t="shared" si="3"/>
        <v>n/a</v>
      </c>
      <c r="F10" s="387">
        <v>0</v>
      </c>
      <c r="G10" s="162">
        <v>0</v>
      </c>
      <c r="H10" s="8">
        <f t="shared" si="4"/>
        <v>0</v>
      </c>
      <c r="I10" s="22" t="str">
        <f t="shared" si="5"/>
        <v>n/a</v>
      </c>
      <c r="J10" s="72">
        <v>0</v>
      </c>
      <c r="K10" s="159">
        <v>0</v>
      </c>
      <c r="L10" s="8">
        <f t="shared" si="6"/>
        <v>0</v>
      </c>
      <c r="M10" s="22" t="str">
        <f t="shared" si="7"/>
        <v>n/a</v>
      </c>
      <c r="N10" s="72">
        <v>0</v>
      </c>
      <c r="O10" s="159">
        <v>0</v>
      </c>
      <c r="P10" s="5">
        <f t="shared" si="0"/>
        <v>0</v>
      </c>
      <c r="Q10" s="296" t="str">
        <f t="shared" si="1"/>
        <v>n/a</v>
      </c>
      <c r="R10" s="301">
        <v>0</v>
      </c>
      <c r="S10" s="302">
        <v>0</v>
      </c>
      <c r="T10" s="5">
        <f t="shared" si="8"/>
        <v>0</v>
      </c>
      <c r="U10" s="7" t="str">
        <f t="shared" si="9"/>
        <v>n/a</v>
      </c>
    </row>
    <row r="11" spans="1:21" x14ac:dyDescent="0.25">
      <c r="A11" s="161" t="s">
        <v>64</v>
      </c>
      <c r="B11" s="72">
        <v>3</v>
      </c>
      <c r="C11" s="11">
        <v>0</v>
      </c>
      <c r="D11" s="33">
        <f t="shared" si="2"/>
        <v>-3</v>
      </c>
      <c r="E11" s="22">
        <f t="shared" si="3"/>
        <v>-1</v>
      </c>
      <c r="F11" s="387">
        <v>0</v>
      </c>
      <c r="G11" s="162">
        <v>0</v>
      </c>
      <c r="H11" s="8">
        <f t="shared" si="4"/>
        <v>0</v>
      </c>
      <c r="I11" s="22" t="str">
        <f t="shared" si="5"/>
        <v>n/a</v>
      </c>
      <c r="J11" s="72">
        <v>0</v>
      </c>
      <c r="K11" s="159">
        <v>0</v>
      </c>
      <c r="L11" s="8">
        <f t="shared" si="6"/>
        <v>0</v>
      </c>
      <c r="M11" s="22" t="str">
        <f t="shared" si="7"/>
        <v>n/a</v>
      </c>
      <c r="N11" s="72">
        <v>0</v>
      </c>
      <c r="O11" s="159">
        <v>0</v>
      </c>
      <c r="P11" s="5">
        <f t="shared" si="0"/>
        <v>0</v>
      </c>
      <c r="Q11" s="296" t="str">
        <f t="shared" si="1"/>
        <v>n/a</v>
      </c>
      <c r="R11" s="301">
        <v>0</v>
      </c>
      <c r="S11" s="302">
        <v>0</v>
      </c>
      <c r="T11" s="5">
        <f t="shared" si="8"/>
        <v>0</v>
      </c>
      <c r="U11" s="7" t="str">
        <f t="shared" si="9"/>
        <v>n/a</v>
      </c>
    </row>
    <row r="12" spans="1:21" x14ac:dyDescent="0.25">
      <c r="A12" s="161" t="s">
        <v>65</v>
      </c>
      <c r="B12" s="72">
        <v>0</v>
      </c>
      <c r="C12" s="11">
        <v>0</v>
      </c>
      <c r="D12" s="33">
        <f t="shared" si="2"/>
        <v>0</v>
      </c>
      <c r="E12" s="22" t="str">
        <f t="shared" si="3"/>
        <v>n/a</v>
      </c>
      <c r="F12" s="387">
        <v>0</v>
      </c>
      <c r="G12" s="162">
        <v>0</v>
      </c>
      <c r="H12" s="8">
        <f t="shared" si="4"/>
        <v>0</v>
      </c>
      <c r="I12" s="22" t="str">
        <f t="shared" si="5"/>
        <v>n/a</v>
      </c>
      <c r="J12" s="72">
        <v>0</v>
      </c>
      <c r="K12" s="159">
        <v>0</v>
      </c>
      <c r="L12" s="8">
        <f t="shared" si="6"/>
        <v>0</v>
      </c>
      <c r="M12" s="22" t="str">
        <f t="shared" si="7"/>
        <v>n/a</v>
      </c>
      <c r="N12" s="72">
        <v>0</v>
      </c>
      <c r="O12" s="159">
        <v>0</v>
      </c>
      <c r="P12" s="5">
        <f t="shared" si="0"/>
        <v>0</v>
      </c>
      <c r="Q12" s="296" t="str">
        <f t="shared" si="1"/>
        <v>n/a</v>
      </c>
      <c r="R12" s="301">
        <v>0</v>
      </c>
      <c r="S12" s="302">
        <v>0</v>
      </c>
      <c r="T12" s="5">
        <f t="shared" si="8"/>
        <v>0</v>
      </c>
      <c r="U12" s="7" t="str">
        <f t="shared" si="9"/>
        <v>n/a</v>
      </c>
    </row>
    <row r="13" spans="1:21" x14ac:dyDescent="0.25">
      <c r="A13" s="161" t="s">
        <v>66</v>
      </c>
      <c r="B13" s="72">
        <v>0</v>
      </c>
      <c r="C13" s="11">
        <v>0</v>
      </c>
      <c r="D13" s="33">
        <f t="shared" si="2"/>
        <v>0</v>
      </c>
      <c r="E13" s="22" t="str">
        <f t="shared" si="3"/>
        <v>n/a</v>
      </c>
      <c r="F13" s="387">
        <v>0</v>
      </c>
      <c r="G13" s="162">
        <v>0</v>
      </c>
      <c r="H13" s="8">
        <f t="shared" si="4"/>
        <v>0</v>
      </c>
      <c r="I13" s="22" t="str">
        <f t="shared" si="5"/>
        <v>n/a</v>
      </c>
      <c r="J13" s="72">
        <v>0</v>
      </c>
      <c r="K13" s="159">
        <v>0</v>
      </c>
      <c r="L13" s="8">
        <f t="shared" si="6"/>
        <v>0</v>
      </c>
      <c r="M13" s="22" t="str">
        <f t="shared" si="7"/>
        <v>n/a</v>
      </c>
      <c r="N13" s="72">
        <v>0</v>
      </c>
      <c r="O13" s="159">
        <v>0</v>
      </c>
      <c r="P13" s="5">
        <f t="shared" si="0"/>
        <v>0</v>
      </c>
      <c r="Q13" s="296" t="str">
        <f t="shared" si="1"/>
        <v>n/a</v>
      </c>
      <c r="R13" s="301">
        <v>0</v>
      </c>
      <c r="S13" s="302">
        <v>0</v>
      </c>
      <c r="T13" s="5">
        <f t="shared" si="8"/>
        <v>0</v>
      </c>
      <c r="U13" s="7" t="str">
        <f t="shared" si="9"/>
        <v>n/a</v>
      </c>
    </row>
    <row r="14" spans="1:21" x14ac:dyDescent="0.25">
      <c r="A14" s="161" t="s">
        <v>67</v>
      </c>
      <c r="B14" s="72">
        <v>0</v>
      </c>
      <c r="C14" s="11">
        <v>0</v>
      </c>
      <c r="D14" s="33">
        <f t="shared" si="2"/>
        <v>0</v>
      </c>
      <c r="E14" s="22" t="str">
        <f t="shared" si="3"/>
        <v>n/a</v>
      </c>
      <c r="F14" s="387">
        <v>0</v>
      </c>
      <c r="G14" s="162">
        <v>0</v>
      </c>
      <c r="H14" s="8">
        <f t="shared" si="4"/>
        <v>0</v>
      </c>
      <c r="I14" s="22" t="str">
        <f t="shared" si="5"/>
        <v>n/a</v>
      </c>
      <c r="J14" s="72">
        <v>0</v>
      </c>
      <c r="K14" s="159">
        <v>0</v>
      </c>
      <c r="L14" s="8">
        <f t="shared" si="6"/>
        <v>0</v>
      </c>
      <c r="M14" s="22" t="str">
        <f t="shared" si="7"/>
        <v>n/a</v>
      </c>
      <c r="N14" s="72">
        <v>0</v>
      </c>
      <c r="O14" s="159">
        <v>0</v>
      </c>
      <c r="P14" s="5">
        <f t="shared" si="0"/>
        <v>0</v>
      </c>
      <c r="Q14" s="296" t="str">
        <f t="shared" si="1"/>
        <v>n/a</v>
      </c>
      <c r="R14" s="301">
        <v>0</v>
      </c>
      <c r="S14" s="302">
        <v>0</v>
      </c>
      <c r="T14" s="5">
        <f t="shared" si="8"/>
        <v>0</v>
      </c>
      <c r="U14" s="7" t="str">
        <f t="shared" si="9"/>
        <v>n/a</v>
      </c>
    </row>
    <row r="15" spans="1:21" x14ac:dyDescent="0.25">
      <c r="A15" s="161" t="s">
        <v>68</v>
      </c>
      <c r="B15" s="72">
        <v>4</v>
      </c>
      <c r="C15" s="11">
        <v>0</v>
      </c>
      <c r="D15" s="33">
        <f t="shared" si="2"/>
        <v>-4</v>
      </c>
      <c r="E15" s="22">
        <f t="shared" si="3"/>
        <v>-1</v>
      </c>
      <c r="F15" s="387">
        <v>4</v>
      </c>
      <c r="G15" s="162">
        <v>0</v>
      </c>
      <c r="H15" s="8">
        <f t="shared" si="4"/>
        <v>-4</v>
      </c>
      <c r="I15" s="22">
        <f t="shared" si="5"/>
        <v>-1</v>
      </c>
      <c r="J15" s="72">
        <v>0</v>
      </c>
      <c r="K15" s="159">
        <v>0</v>
      </c>
      <c r="L15" s="8">
        <f t="shared" si="6"/>
        <v>0</v>
      </c>
      <c r="M15" s="22" t="str">
        <f t="shared" si="7"/>
        <v>n/a</v>
      </c>
      <c r="N15" s="72">
        <v>0</v>
      </c>
      <c r="O15" s="159">
        <v>0</v>
      </c>
      <c r="P15" s="5">
        <f t="shared" si="0"/>
        <v>0</v>
      </c>
      <c r="Q15" s="296" t="str">
        <f t="shared" si="1"/>
        <v>n/a</v>
      </c>
      <c r="R15" s="301">
        <v>0</v>
      </c>
      <c r="S15" s="302">
        <v>0</v>
      </c>
      <c r="T15" s="5">
        <f t="shared" si="8"/>
        <v>0</v>
      </c>
      <c r="U15" s="7" t="str">
        <f t="shared" si="9"/>
        <v>n/a</v>
      </c>
    </row>
    <row r="16" spans="1:21" x14ac:dyDescent="0.25">
      <c r="A16" s="161" t="s">
        <v>69</v>
      </c>
      <c r="B16" s="72">
        <v>1</v>
      </c>
      <c r="C16" s="11">
        <v>0</v>
      </c>
      <c r="D16" s="33">
        <f t="shared" si="2"/>
        <v>-1</v>
      </c>
      <c r="E16" s="22">
        <f t="shared" si="3"/>
        <v>-1</v>
      </c>
      <c r="F16" s="387">
        <v>1</v>
      </c>
      <c r="G16" s="162">
        <v>0</v>
      </c>
      <c r="H16" s="8">
        <f t="shared" si="4"/>
        <v>-1</v>
      </c>
      <c r="I16" s="22">
        <f t="shared" si="5"/>
        <v>-1</v>
      </c>
      <c r="J16" s="72">
        <v>0</v>
      </c>
      <c r="K16" s="159">
        <v>0</v>
      </c>
      <c r="L16" s="8">
        <f t="shared" si="6"/>
        <v>0</v>
      </c>
      <c r="M16" s="22" t="str">
        <f t="shared" si="7"/>
        <v>n/a</v>
      </c>
      <c r="N16" s="72">
        <v>0</v>
      </c>
      <c r="O16" s="159">
        <v>0</v>
      </c>
      <c r="P16" s="5">
        <f t="shared" si="0"/>
        <v>0</v>
      </c>
      <c r="Q16" s="296" t="str">
        <f t="shared" si="1"/>
        <v>n/a</v>
      </c>
      <c r="R16" s="301">
        <v>0</v>
      </c>
      <c r="S16" s="302">
        <v>0</v>
      </c>
      <c r="T16" s="5">
        <f t="shared" si="8"/>
        <v>0</v>
      </c>
      <c r="U16" s="7" t="str">
        <f t="shared" si="9"/>
        <v>n/a</v>
      </c>
    </row>
    <row r="17" spans="1:21" x14ac:dyDescent="0.25">
      <c r="A17" s="161" t="s">
        <v>70</v>
      </c>
      <c r="B17" s="72">
        <v>0</v>
      </c>
      <c r="C17" s="11">
        <v>0</v>
      </c>
      <c r="D17" s="33">
        <f t="shared" si="2"/>
        <v>0</v>
      </c>
      <c r="E17" s="22" t="str">
        <f t="shared" si="3"/>
        <v>n/a</v>
      </c>
      <c r="F17" s="387">
        <v>0</v>
      </c>
      <c r="G17" s="162">
        <v>0</v>
      </c>
      <c r="H17" s="8">
        <f t="shared" si="4"/>
        <v>0</v>
      </c>
      <c r="I17" s="22" t="str">
        <f t="shared" si="5"/>
        <v>n/a</v>
      </c>
      <c r="J17" s="72">
        <v>0</v>
      </c>
      <c r="K17" s="159">
        <v>0</v>
      </c>
      <c r="L17" s="8">
        <f t="shared" si="6"/>
        <v>0</v>
      </c>
      <c r="M17" s="22" t="str">
        <f t="shared" si="7"/>
        <v>n/a</v>
      </c>
      <c r="N17" s="72">
        <v>0</v>
      </c>
      <c r="O17" s="159">
        <v>0</v>
      </c>
      <c r="P17" s="5">
        <f t="shared" si="0"/>
        <v>0</v>
      </c>
      <c r="Q17" s="296" t="str">
        <f t="shared" si="1"/>
        <v>n/a</v>
      </c>
      <c r="R17" s="301">
        <v>0</v>
      </c>
      <c r="S17" s="302">
        <v>0</v>
      </c>
      <c r="T17" s="5">
        <f t="shared" si="8"/>
        <v>0</v>
      </c>
      <c r="U17" s="7" t="str">
        <f t="shared" si="9"/>
        <v>n/a</v>
      </c>
    </row>
    <row r="18" spans="1:21" x14ac:dyDescent="0.25">
      <c r="A18" s="161" t="s">
        <v>71</v>
      </c>
      <c r="B18" s="72">
        <v>0</v>
      </c>
      <c r="C18" s="11">
        <v>0</v>
      </c>
      <c r="D18" s="33">
        <f t="shared" si="2"/>
        <v>0</v>
      </c>
      <c r="E18" s="22" t="str">
        <f t="shared" si="3"/>
        <v>n/a</v>
      </c>
      <c r="F18" s="387">
        <v>0</v>
      </c>
      <c r="G18" s="162">
        <v>0</v>
      </c>
      <c r="H18" s="8">
        <f t="shared" si="4"/>
        <v>0</v>
      </c>
      <c r="I18" s="22" t="str">
        <f t="shared" si="5"/>
        <v>n/a</v>
      </c>
      <c r="J18" s="72">
        <v>0</v>
      </c>
      <c r="K18" s="159">
        <v>0</v>
      </c>
      <c r="L18" s="8">
        <f t="shared" si="6"/>
        <v>0</v>
      </c>
      <c r="M18" s="22" t="str">
        <f t="shared" si="7"/>
        <v>n/a</v>
      </c>
      <c r="N18" s="72">
        <v>0</v>
      </c>
      <c r="O18" s="159">
        <v>0</v>
      </c>
      <c r="P18" s="5">
        <f t="shared" si="0"/>
        <v>0</v>
      </c>
      <c r="Q18" s="296" t="str">
        <f t="shared" si="1"/>
        <v>n/a</v>
      </c>
      <c r="R18" s="301">
        <v>0</v>
      </c>
      <c r="S18" s="302">
        <v>0</v>
      </c>
      <c r="T18" s="5">
        <f t="shared" si="8"/>
        <v>0</v>
      </c>
      <c r="U18" s="7" t="str">
        <f t="shared" si="9"/>
        <v>n/a</v>
      </c>
    </row>
    <row r="19" spans="1:21" x14ac:dyDescent="0.25">
      <c r="A19" s="161" t="s">
        <v>108</v>
      </c>
      <c r="B19" s="72">
        <v>0</v>
      </c>
      <c r="C19" s="11">
        <v>0</v>
      </c>
      <c r="D19" s="33">
        <f t="shared" si="2"/>
        <v>0</v>
      </c>
      <c r="E19" s="22" t="str">
        <f t="shared" si="3"/>
        <v>n/a</v>
      </c>
      <c r="F19" s="387">
        <v>0</v>
      </c>
      <c r="G19" s="162">
        <v>0</v>
      </c>
      <c r="H19" s="8">
        <f t="shared" si="4"/>
        <v>0</v>
      </c>
      <c r="I19" s="22" t="str">
        <f t="shared" si="5"/>
        <v>n/a</v>
      </c>
      <c r="J19" s="72">
        <v>0</v>
      </c>
      <c r="K19" s="159">
        <v>0</v>
      </c>
      <c r="L19" s="8">
        <f>K19-J19</f>
        <v>0</v>
      </c>
      <c r="M19" s="22" t="str">
        <f>IF(ISERROR(L19/J19),"n/a",(L19/J19))</f>
        <v>n/a</v>
      </c>
      <c r="N19" s="72">
        <v>0</v>
      </c>
      <c r="O19" s="159">
        <v>0</v>
      </c>
      <c r="P19" s="5">
        <f t="shared" si="0"/>
        <v>0</v>
      </c>
      <c r="Q19" s="296" t="str">
        <f t="shared" si="1"/>
        <v>n/a</v>
      </c>
      <c r="R19" s="301">
        <v>0</v>
      </c>
      <c r="S19" s="302">
        <v>0</v>
      </c>
      <c r="T19" s="5">
        <f t="shared" si="8"/>
        <v>0</v>
      </c>
      <c r="U19" s="7" t="str">
        <f t="shared" si="9"/>
        <v>n/a</v>
      </c>
    </row>
    <row r="20" spans="1:21" x14ac:dyDescent="0.25">
      <c r="A20" s="161" t="s">
        <v>72</v>
      </c>
      <c r="B20" s="72">
        <v>0</v>
      </c>
      <c r="C20" s="11">
        <v>0</v>
      </c>
      <c r="D20" s="33">
        <f t="shared" si="2"/>
        <v>0</v>
      </c>
      <c r="E20" s="22" t="str">
        <f t="shared" si="3"/>
        <v>n/a</v>
      </c>
      <c r="F20" s="387">
        <v>0</v>
      </c>
      <c r="G20" s="162">
        <v>0</v>
      </c>
      <c r="H20" s="8">
        <f t="shared" si="4"/>
        <v>0</v>
      </c>
      <c r="I20" s="22" t="str">
        <f t="shared" si="5"/>
        <v>n/a</v>
      </c>
      <c r="J20" s="72">
        <v>0</v>
      </c>
      <c r="K20" s="159">
        <v>0</v>
      </c>
      <c r="L20" s="8">
        <f t="shared" si="6"/>
        <v>0</v>
      </c>
      <c r="M20" s="22" t="str">
        <f t="shared" si="7"/>
        <v>n/a</v>
      </c>
      <c r="N20" s="72">
        <v>0</v>
      </c>
      <c r="O20" s="159">
        <v>0</v>
      </c>
      <c r="P20" s="5">
        <f t="shared" ref="P20:P39" si="10">O20-N20</f>
        <v>0</v>
      </c>
      <c r="Q20" s="296" t="str">
        <f t="shared" si="1"/>
        <v>n/a</v>
      </c>
      <c r="R20" s="301">
        <v>0</v>
      </c>
      <c r="S20" s="302">
        <v>0</v>
      </c>
      <c r="T20" s="5">
        <f t="shared" si="8"/>
        <v>0</v>
      </c>
      <c r="U20" s="7" t="str">
        <f t="shared" si="9"/>
        <v>n/a</v>
      </c>
    </row>
    <row r="21" spans="1:21" x14ac:dyDescent="0.25">
      <c r="A21" s="161" t="s">
        <v>126</v>
      </c>
      <c r="B21" s="72">
        <v>0</v>
      </c>
      <c r="C21" s="11">
        <v>0</v>
      </c>
      <c r="D21" s="33">
        <f t="shared" si="2"/>
        <v>0</v>
      </c>
      <c r="E21" s="22" t="str">
        <f t="shared" si="3"/>
        <v>n/a</v>
      </c>
      <c r="F21" s="387">
        <v>0</v>
      </c>
      <c r="G21" s="162">
        <v>0</v>
      </c>
      <c r="H21" s="8">
        <f t="shared" si="4"/>
        <v>0</v>
      </c>
      <c r="I21" s="22" t="str">
        <f t="shared" si="5"/>
        <v>n/a</v>
      </c>
      <c r="J21" s="72">
        <v>0</v>
      </c>
      <c r="K21" s="159">
        <v>0</v>
      </c>
      <c r="L21" s="8">
        <f t="shared" si="6"/>
        <v>0</v>
      </c>
      <c r="M21" s="22" t="str">
        <f t="shared" si="7"/>
        <v>n/a</v>
      </c>
      <c r="N21" s="72">
        <v>0</v>
      </c>
      <c r="O21" s="159">
        <v>0</v>
      </c>
      <c r="P21" s="5">
        <f t="shared" si="10"/>
        <v>0</v>
      </c>
      <c r="Q21" s="296" t="str">
        <f t="shared" si="1"/>
        <v>n/a</v>
      </c>
      <c r="R21" s="301">
        <v>0</v>
      </c>
      <c r="S21" s="302">
        <v>0</v>
      </c>
      <c r="T21" s="5">
        <f t="shared" si="8"/>
        <v>0</v>
      </c>
      <c r="U21" s="7" t="str">
        <f t="shared" si="9"/>
        <v>n/a</v>
      </c>
    </row>
    <row r="22" spans="1:21" x14ac:dyDescent="0.25">
      <c r="A22" s="161" t="s">
        <v>73</v>
      </c>
      <c r="B22" s="72">
        <v>0</v>
      </c>
      <c r="C22" s="11">
        <v>0</v>
      </c>
      <c r="D22" s="33">
        <f t="shared" si="2"/>
        <v>0</v>
      </c>
      <c r="E22" s="22" t="str">
        <f t="shared" si="3"/>
        <v>n/a</v>
      </c>
      <c r="F22" s="387">
        <v>0</v>
      </c>
      <c r="G22" s="162">
        <v>0</v>
      </c>
      <c r="H22" s="8">
        <f t="shared" si="4"/>
        <v>0</v>
      </c>
      <c r="I22" s="22" t="str">
        <f t="shared" si="5"/>
        <v>n/a</v>
      </c>
      <c r="J22" s="72">
        <v>0</v>
      </c>
      <c r="K22" s="159">
        <v>0</v>
      </c>
      <c r="L22" s="8">
        <f t="shared" si="6"/>
        <v>0</v>
      </c>
      <c r="M22" s="22" t="str">
        <f t="shared" si="7"/>
        <v>n/a</v>
      </c>
      <c r="N22" s="72">
        <v>0</v>
      </c>
      <c r="O22" s="159">
        <v>0</v>
      </c>
      <c r="P22" s="5">
        <f t="shared" si="10"/>
        <v>0</v>
      </c>
      <c r="Q22" s="296" t="str">
        <f t="shared" si="1"/>
        <v>n/a</v>
      </c>
      <c r="R22" s="301">
        <v>0</v>
      </c>
      <c r="S22" s="302">
        <v>0</v>
      </c>
      <c r="T22" s="5">
        <f t="shared" si="8"/>
        <v>0</v>
      </c>
      <c r="U22" s="7" t="str">
        <f t="shared" si="9"/>
        <v>n/a</v>
      </c>
    </row>
    <row r="23" spans="1:21" x14ac:dyDescent="0.25">
      <c r="A23" s="161" t="s">
        <v>74</v>
      </c>
      <c r="B23" s="72">
        <v>0</v>
      </c>
      <c r="C23" s="11">
        <v>0</v>
      </c>
      <c r="D23" s="33">
        <f t="shared" si="2"/>
        <v>0</v>
      </c>
      <c r="E23" s="22" t="str">
        <f t="shared" si="3"/>
        <v>n/a</v>
      </c>
      <c r="F23" s="387">
        <v>0</v>
      </c>
      <c r="G23" s="162">
        <v>0</v>
      </c>
      <c r="H23" s="8">
        <f t="shared" si="4"/>
        <v>0</v>
      </c>
      <c r="I23" s="22" t="str">
        <f t="shared" si="5"/>
        <v>n/a</v>
      </c>
      <c r="J23" s="72">
        <v>0</v>
      </c>
      <c r="K23" s="159">
        <v>0</v>
      </c>
      <c r="L23" s="8">
        <f t="shared" si="6"/>
        <v>0</v>
      </c>
      <c r="M23" s="22" t="str">
        <f t="shared" si="7"/>
        <v>n/a</v>
      </c>
      <c r="N23" s="72">
        <v>0</v>
      </c>
      <c r="O23" s="159">
        <v>0</v>
      </c>
      <c r="P23" s="5">
        <f t="shared" si="10"/>
        <v>0</v>
      </c>
      <c r="Q23" s="296" t="str">
        <f t="shared" si="1"/>
        <v>n/a</v>
      </c>
      <c r="R23" s="301">
        <v>0</v>
      </c>
      <c r="S23" s="302">
        <v>0</v>
      </c>
      <c r="T23" s="5">
        <f t="shared" si="8"/>
        <v>0</v>
      </c>
      <c r="U23" s="7" t="str">
        <f t="shared" si="9"/>
        <v>n/a</v>
      </c>
    </row>
    <row r="24" spans="1:21" x14ac:dyDescent="0.25">
      <c r="A24" s="161" t="s">
        <v>86</v>
      </c>
      <c r="B24" s="72">
        <v>0</v>
      </c>
      <c r="C24" s="11">
        <v>0</v>
      </c>
      <c r="D24" s="33">
        <f>C24-B24</f>
        <v>0</v>
      </c>
      <c r="E24" s="22" t="str">
        <f>IF(ISERROR(D24/B24),"n/a",(D24/B24))</f>
        <v>n/a</v>
      </c>
      <c r="F24" s="387">
        <v>0</v>
      </c>
      <c r="G24" s="162">
        <v>0</v>
      </c>
      <c r="H24" s="8">
        <f t="shared" si="4"/>
        <v>0</v>
      </c>
      <c r="I24" s="22" t="str">
        <f t="shared" si="5"/>
        <v>n/a</v>
      </c>
      <c r="J24" s="72">
        <v>0</v>
      </c>
      <c r="K24" s="159">
        <v>0</v>
      </c>
      <c r="L24" s="8">
        <f>K24-J24</f>
        <v>0</v>
      </c>
      <c r="M24" s="22" t="str">
        <f>IF(ISERROR(L24/J24),"n/a",(L24/J24))</f>
        <v>n/a</v>
      </c>
      <c r="N24" s="72">
        <v>0</v>
      </c>
      <c r="O24" s="159">
        <v>0</v>
      </c>
      <c r="P24" s="5">
        <f>O24-N24</f>
        <v>0</v>
      </c>
      <c r="Q24" s="296" t="str">
        <f>IF(ISERROR(P24/N24),"n/a",(P24/N24))</f>
        <v>n/a</v>
      </c>
      <c r="R24" s="301">
        <v>0</v>
      </c>
      <c r="S24" s="302">
        <v>0</v>
      </c>
      <c r="T24" s="5">
        <f t="shared" si="8"/>
        <v>0</v>
      </c>
      <c r="U24" s="7" t="str">
        <f t="shared" si="9"/>
        <v>n/a</v>
      </c>
    </row>
    <row r="25" spans="1:21" x14ac:dyDescent="0.25">
      <c r="A25" s="161" t="s">
        <v>85</v>
      </c>
      <c r="B25" s="72">
        <v>0</v>
      </c>
      <c r="C25" s="11">
        <v>0</v>
      </c>
      <c r="D25" s="33">
        <f t="shared" ref="D25:D31" si="11">C25-B25</f>
        <v>0</v>
      </c>
      <c r="E25" s="22" t="str">
        <f t="shared" ref="E25:E31" si="12">IF(ISERROR(D25/B25),"n/a",(D25/B25))</f>
        <v>n/a</v>
      </c>
      <c r="F25" s="387">
        <v>0</v>
      </c>
      <c r="G25" s="162">
        <v>0</v>
      </c>
      <c r="H25" s="8">
        <f t="shared" si="4"/>
        <v>0</v>
      </c>
      <c r="I25" s="22" t="str">
        <f t="shared" si="5"/>
        <v>n/a</v>
      </c>
      <c r="J25" s="72">
        <v>0</v>
      </c>
      <c r="K25" s="159">
        <v>0</v>
      </c>
      <c r="L25" s="8">
        <f t="shared" ref="L25:L31" si="13">K25-J25</f>
        <v>0</v>
      </c>
      <c r="M25" s="22" t="str">
        <f t="shared" ref="M25:M31" si="14">IF(ISERROR(L25/J25),"n/a",(L25/J25))</f>
        <v>n/a</v>
      </c>
      <c r="N25" s="72">
        <v>0</v>
      </c>
      <c r="O25" s="159">
        <v>0</v>
      </c>
      <c r="P25" s="5">
        <f t="shared" ref="P25:P31" si="15">O25-N25</f>
        <v>0</v>
      </c>
      <c r="Q25" s="296" t="str">
        <f t="shared" ref="Q25:Q31" si="16">IF(ISERROR(P25/N25),"n/a",(P25/N25))</f>
        <v>n/a</v>
      </c>
      <c r="R25" s="301">
        <v>0</v>
      </c>
      <c r="S25" s="302">
        <v>0</v>
      </c>
      <c r="T25" s="5">
        <f t="shared" si="8"/>
        <v>0</v>
      </c>
      <c r="U25" s="7" t="str">
        <f t="shared" si="9"/>
        <v>n/a</v>
      </c>
    </row>
    <row r="26" spans="1:21" ht="12.75" customHeight="1" x14ac:dyDescent="0.25">
      <c r="A26" s="161" t="s">
        <v>75</v>
      </c>
      <c r="B26" s="72">
        <v>0</v>
      </c>
      <c r="C26" s="11">
        <v>0</v>
      </c>
      <c r="D26" s="33">
        <f t="shared" si="11"/>
        <v>0</v>
      </c>
      <c r="E26" s="22" t="str">
        <f t="shared" si="12"/>
        <v>n/a</v>
      </c>
      <c r="F26" s="387">
        <v>0</v>
      </c>
      <c r="G26" s="162">
        <v>0</v>
      </c>
      <c r="H26" s="8">
        <f t="shared" si="4"/>
        <v>0</v>
      </c>
      <c r="I26" s="22" t="str">
        <f t="shared" si="5"/>
        <v>n/a</v>
      </c>
      <c r="J26" s="72">
        <v>0</v>
      </c>
      <c r="K26" s="159">
        <v>0</v>
      </c>
      <c r="L26" s="8">
        <f t="shared" si="13"/>
        <v>0</v>
      </c>
      <c r="M26" s="22" t="str">
        <f t="shared" si="14"/>
        <v>n/a</v>
      </c>
      <c r="N26" s="72">
        <v>0</v>
      </c>
      <c r="O26" s="159">
        <v>0</v>
      </c>
      <c r="P26" s="5">
        <f t="shared" si="15"/>
        <v>0</v>
      </c>
      <c r="Q26" s="296" t="str">
        <f t="shared" si="16"/>
        <v>n/a</v>
      </c>
      <c r="R26" s="301">
        <v>0</v>
      </c>
      <c r="S26" s="302">
        <v>0</v>
      </c>
      <c r="T26" s="5">
        <f t="shared" si="8"/>
        <v>0</v>
      </c>
      <c r="U26" s="7" t="str">
        <f t="shared" si="9"/>
        <v>n/a</v>
      </c>
    </row>
    <row r="27" spans="1:21" x14ac:dyDescent="0.25">
      <c r="A27" s="161" t="s">
        <v>79</v>
      </c>
      <c r="B27" s="72">
        <v>0</v>
      </c>
      <c r="C27" s="11">
        <v>0</v>
      </c>
      <c r="D27" s="33">
        <f t="shared" si="11"/>
        <v>0</v>
      </c>
      <c r="E27" s="22" t="str">
        <f t="shared" si="12"/>
        <v>n/a</v>
      </c>
      <c r="F27" s="387">
        <v>0</v>
      </c>
      <c r="G27" s="162">
        <v>0</v>
      </c>
      <c r="H27" s="8">
        <f t="shared" si="4"/>
        <v>0</v>
      </c>
      <c r="I27" s="22" t="str">
        <f t="shared" si="5"/>
        <v>n/a</v>
      </c>
      <c r="J27" s="72">
        <v>0</v>
      </c>
      <c r="K27" s="159">
        <v>0</v>
      </c>
      <c r="L27" s="8">
        <f t="shared" si="13"/>
        <v>0</v>
      </c>
      <c r="M27" s="22" t="str">
        <f t="shared" si="14"/>
        <v>n/a</v>
      </c>
      <c r="N27" s="72">
        <v>0</v>
      </c>
      <c r="O27" s="159">
        <v>0</v>
      </c>
      <c r="P27" s="5">
        <f t="shared" si="15"/>
        <v>0</v>
      </c>
      <c r="Q27" s="296" t="str">
        <f t="shared" si="16"/>
        <v>n/a</v>
      </c>
      <c r="R27" s="301">
        <v>0</v>
      </c>
      <c r="S27" s="302">
        <v>0</v>
      </c>
      <c r="T27" s="5">
        <f t="shared" si="8"/>
        <v>0</v>
      </c>
      <c r="U27" s="7" t="str">
        <f t="shared" si="9"/>
        <v>n/a</v>
      </c>
    </row>
    <row r="28" spans="1:21" x14ac:dyDescent="0.25">
      <c r="A28" s="161" t="s">
        <v>80</v>
      </c>
      <c r="B28" s="72">
        <v>0</v>
      </c>
      <c r="C28" s="11">
        <v>0</v>
      </c>
      <c r="D28" s="33">
        <f t="shared" si="11"/>
        <v>0</v>
      </c>
      <c r="E28" s="22" t="str">
        <f t="shared" si="12"/>
        <v>n/a</v>
      </c>
      <c r="F28" s="387">
        <v>0</v>
      </c>
      <c r="G28" s="162">
        <v>0</v>
      </c>
      <c r="H28" s="8">
        <f t="shared" si="4"/>
        <v>0</v>
      </c>
      <c r="I28" s="22" t="str">
        <f t="shared" si="5"/>
        <v>n/a</v>
      </c>
      <c r="J28" s="72">
        <v>0</v>
      </c>
      <c r="K28" s="159">
        <v>0</v>
      </c>
      <c r="L28" s="8">
        <f t="shared" si="13"/>
        <v>0</v>
      </c>
      <c r="M28" s="22" t="str">
        <f t="shared" si="14"/>
        <v>n/a</v>
      </c>
      <c r="N28" s="72">
        <v>0</v>
      </c>
      <c r="O28" s="159">
        <v>0</v>
      </c>
      <c r="P28" s="5">
        <f t="shared" si="15"/>
        <v>0</v>
      </c>
      <c r="Q28" s="296" t="str">
        <f t="shared" si="16"/>
        <v>n/a</v>
      </c>
      <c r="R28" s="301">
        <v>0</v>
      </c>
      <c r="S28" s="302">
        <v>0</v>
      </c>
      <c r="T28" s="5">
        <f t="shared" si="8"/>
        <v>0</v>
      </c>
      <c r="U28" s="7" t="str">
        <f t="shared" si="9"/>
        <v>n/a</v>
      </c>
    </row>
    <row r="29" spans="1:21" ht="12.75" customHeight="1" x14ac:dyDescent="0.25">
      <c r="A29" s="161" t="s">
        <v>81</v>
      </c>
      <c r="B29" s="72">
        <v>0</v>
      </c>
      <c r="C29" s="11">
        <v>0</v>
      </c>
      <c r="D29" s="33">
        <f t="shared" si="11"/>
        <v>0</v>
      </c>
      <c r="E29" s="22" t="str">
        <f t="shared" si="12"/>
        <v>n/a</v>
      </c>
      <c r="F29" s="387">
        <v>0</v>
      </c>
      <c r="G29" s="162">
        <v>0</v>
      </c>
      <c r="H29" s="8">
        <f t="shared" si="4"/>
        <v>0</v>
      </c>
      <c r="I29" s="22" t="str">
        <f t="shared" si="5"/>
        <v>n/a</v>
      </c>
      <c r="J29" s="72">
        <v>0</v>
      </c>
      <c r="K29" s="159">
        <v>0</v>
      </c>
      <c r="L29" s="8">
        <f t="shared" si="13"/>
        <v>0</v>
      </c>
      <c r="M29" s="22" t="str">
        <f t="shared" si="14"/>
        <v>n/a</v>
      </c>
      <c r="N29" s="72">
        <v>0</v>
      </c>
      <c r="O29" s="159">
        <v>0</v>
      </c>
      <c r="P29" s="5">
        <f t="shared" si="15"/>
        <v>0</v>
      </c>
      <c r="Q29" s="296" t="str">
        <f t="shared" si="16"/>
        <v>n/a</v>
      </c>
      <c r="R29" s="301">
        <v>0</v>
      </c>
      <c r="S29" s="302">
        <v>0</v>
      </c>
      <c r="T29" s="5">
        <f t="shared" si="8"/>
        <v>0</v>
      </c>
      <c r="U29" s="7" t="str">
        <f t="shared" si="9"/>
        <v>n/a</v>
      </c>
    </row>
    <row r="30" spans="1:21" x14ac:dyDescent="0.25">
      <c r="A30" s="161" t="s">
        <v>82</v>
      </c>
      <c r="B30" s="72">
        <v>0</v>
      </c>
      <c r="C30" s="11">
        <v>0</v>
      </c>
      <c r="D30" s="33">
        <f t="shared" si="11"/>
        <v>0</v>
      </c>
      <c r="E30" s="22" t="str">
        <f t="shared" si="12"/>
        <v>n/a</v>
      </c>
      <c r="F30" s="387">
        <v>0</v>
      </c>
      <c r="G30" s="162">
        <v>0</v>
      </c>
      <c r="H30" s="8">
        <f t="shared" si="4"/>
        <v>0</v>
      </c>
      <c r="I30" s="22" t="str">
        <f t="shared" si="5"/>
        <v>n/a</v>
      </c>
      <c r="J30" s="72">
        <v>0</v>
      </c>
      <c r="K30" s="159">
        <v>0</v>
      </c>
      <c r="L30" s="8">
        <f t="shared" si="13"/>
        <v>0</v>
      </c>
      <c r="M30" s="22" t="str">
        <f t="shared" si="14"/>
        <v>n/a</v>
      </c>
      <c r="N30" s="72">
        <v>0</v>
      </c>
      <c r="O30" s="159">
        <v>0</v>
      </c>
      <c r="P30" s="5">
        <f t="shared" si="15"/>
        <v>0</v>
      </c>
      <c r="Q30" s="296" t="str">
        <f t="shared" si="16"/>
        <v>n/a</v>
      </c>
      <c r="R30" s="301">
        <v>0</v>
      </c>
      <c r="S30" s="302">
        <v>0</v>
      </c>
      <c r="T30" s="5">
        <f t="shared" si="8"/>
        <v>0</v>
      </c>
      <c r="U30" s="7" t="str">
        <f t="shared" si="9"/>
        <v>n/a</v>
      </c>
    </row>
    <row r="31" spans="1:21" x14ac:dyDescent="0.25">
      <c r="A31" s="161" t="s">
        <v>83</v>
      </c>
      <c r="B31" s="72">
        <v>0</v>
      </c>
      <c r="C31" s="11">
        <v>0</v>
      </c>
      <c r="D31" s="33">
        <f t="shared" si="11"/>
        <v>0</v>
      </c>
      <c r="E31" s="22" t="str">
        <f t="shared" si="12"/>
        <v>n/a</v>
      </c>
      <c r="F31" s="387">
        <v>0</v>
      </c>
      <c r="G31" s="162">
        <v>0</v>
      </c>
      <c r="H31" s="8">
        <f t="shared" si="4"/>
        <v>0</v>
      </c>
      <c r="I31" s="22" t="str">
        <f t="shared" si="5"/>
        <v>n/a</v>
      </c>
      <c r="J31" s="72">
        <v>0</v>
      </c>
      <c r="K31" s="159">
        <v>0</v>
      </c>
      <c r="L31" s="8">
        <f t="shared" si="13"/>
        <v>0</v>
      </c>
      <c r="M31" s="22" t="str">
        <f t="shared" si="14"/>
        <v>n/a</v>
      </c>
      <c r="N31" s="72">
        <v>0</v>
      </c>
      <c r="O31" s="159">
        <v>0</v>
      </c>
      <c r="P31" s="5">
        <f t="shared" si="15"/>
        <v>0</v>
      </c>
      <c r="Q31" s="296" t="str">
        <f t="shared" si="16"/>
        <v>n/a</v>
      </c>
      <c r="R31" s="301">
        <v>0</v>
      </c>
      <c r="S31" s="302">
        <v>0</v>
      </c>
      <c r="T31" s="5">
        <f t="shared" si="8"/>
        <v>0</v>
      </c>
      <c r="U31" s="7" t="str">
        <f t="shared" si="9"/>
        <v>n/a</v>
      </c>
    </row>
    <row r="32" spans="1:21" x14ac:dyDescent="0.25">
      <c r="A32" s="161" t="s">
        <v>84</v>
      </c>
      <c r="B32" s="72">
        <v>0</v>
      </c>
      <c r="C32" s="11">
        <v>0</v>
      </c>
      <c r="D32" s="33">
        <f>C32-B32</f>
        <v>0</v>
      </c>
      <c r="E32" s="22" t="str">
        <f>IF(ISERROR(D32/B32),"n/a",(D32/B32))</f>
        <v>n/a</v>
      </c>
      <c r="F32" s="387">
        <v>0</v>
      </c>
      <c r="G32" s="162">
        <v>0</v>
      </c>
      <c r="H32" s="8">
        <f t="shared" si="4"/>
        <v>0</v>
      </c>
      <c r="I32" s="22" t="str">
        <f t="shared" si="5"/>
        <v>n/a</v>
      </c>
      <c r="J32" s="72">
        <v>0</v>
      </c>
      <c r="K32" s="159">
        <v>0</v>
      </c>
      <c r="L32" s="8">
        <f>K32-J32</f>
        <v>0</v>
      </c>
      <c r="M32" s="22" t="str">
        <f>IF(ISERROR(L32/J32),"n/a",(L32/J32))</f>
        <v>n/a</v>
      </c>
      <c r="N32" s="72">
        <v>0</v>
      </c>
      <c r="O32" s="159">
        <v>0</v>
      </c>
      <c r="P32" s="5">
        <f>O32-N32</f>
        <v>0</v>
      </c>
      <c r="Q32" s="296" t="str">
        <f>IF(ISERROR(P32/N32),"n/a",(P32/N32))</f>
        <v>n/a</v>
      </c>
      <c r="R32" s="301">
        <v>0</v>
      </c>
      <c r="S32" s="302">
        <v>0</v>
      </c>
      <c r="T32" s="5">
        <f t="shared" si="8"/>
        <v>0</v>
      </c>
      <c r="U32" s="7" t="str">
        <f t="shared" si="9"/>
        <v>n/a</v>
      </c>
    </row>
    <row r="33" spans="1:21" x14ac:dyDescent="0.25">
      <c r="A33" s="161" t="s">
        <v>87</v>
      </c>
      <c r="B33" s="72">
        <v>0</v>
      </c>
      <c r="C33" s="11">
        <v>0</v>
      </c>
      <c r="D33" s="33">
        <f t="shared" si="2"/>
        <v>0</v>
      </c>
      <c r="E33" s="22" t="str">
        <f t="shared" si="3"/>
        <v>n/a</v>
      </c>
      <c r="F33" s="387">
        <v>0</v>
      </c>
      <c r="G33" s="162">
        <v>0</v>
      </c>
      <c r="H33" s="8">
        <f t="shared" si="4"/>
        <v>0</v>
      </c>
      <c r="I33" s="22" t="str">
        <f t="shared" si="5"/>
        <v>n/a</v>
      </c>
      <c r="J33" s="72">
        <v>0</v>
      </c>
      <c r="K33" s="159">
        <v>0</v>
      </c>
      <c r="L33" s="8">
        <f t="shared" si="6"/>
        <v>0</v>
      </c>
      <c r="M33" s="22" t="str">
        <f t="shared" si="7"/>
        <v>n/a</v>
      </c>
      <c r="N33" s="72">
        <v>0</v>
      </c>
      <c r="O33" s="159">
        <v>0</v>
      </c>
      <c r="P33" s="5">
        <f t="shared" si="10"/>
        <v>0</v>
      </c>
      <c r="Q33" s="296" t="str">
        <f t="shared" si="1"/>
        <v>n/a</v>
      </c>
      <c r="R33" s="301">
        <v>0</v>
      </c>
      <c r="S33" s="302">
        <v>0</v>
      </c>
      <c r="T33" s="5">
        <f t="shared" si="8"/>
        <v>0</v>
      </c>
      <c r="U33" s="7" t="str">
        <f t="shared" si="9"/>
        <v>n/a</v>
      </c>
    </row>
    <row r="34" spans="1:21" x14ac:dyDescent="0.25">
      <c r="A34" s="161" t="s">
        <v>78</v>
      </c>
      <c r="B34" s="72">
        <v>0</v>
      </c>
      <c r="C34" s="11">
        <v>0</v>
      </c>
      <c r="D34" s="33">
        <f t="shared" si="2"/>
        <v>0</v>
      </c>
      <c r="E34" s="22" t="str">
        <f t="shared" si="3"/>
        <v>n/a</v>
      </c>
      <c r="F34" s="387">
        <v>0</v>
      </c>
      <c r="G34" s="162">
        <v>0</v>
      </c>
      <c r="H34" s="8">
        <f t="shared" si="4"/>
        <v>0</v>
      </c>
      <c r="I34" s="22" t="str">
        <f t="shared" si="5"/>
        <v>n/a</v>
      </c>
      <c r="J34" s="72">
        <v>0</v>
      </c>
      <c r="K34" s="159">
        <v>0</v>
      </c>
      <c r="L34" s="8">
        <f t="shared" si="6"/>
        <v>0</v>
      </c>
      <c r="M34" s="22" t="str">
        <f t="shared" si="7"/>
        <v>n/a</v>
      </c>
      <c r="N34" s="72">
        <v>0</v>
      </c>
      <c r="O34" s="159">
        <v>0</v>
      </c>
      <c r="P34" s="5">
        <f t="shared" si="10"/>
        <v>0</v>
      </c>
      <c r="Q34" s="296" t="str">
        <f t="shared" si="1"/>
        <v>n/a</v>
      </c>
      <c r="R34" s="301">
        <v>0</v>
      </c>
      <c r="S34" s="302">
        <v>0</v>
      </c>
      <c r="T34" s="5">
        <f t="shared" si="8"/>
        <v>0</v>
      </c>
      <c r="U34" s="7" t="str">
        <f t="shared" si="9"/>
        <v>n/a</v>
      </c>
    </row>
    <row r="35" spans="1:21" x14ac:dyDescent="0.25">
      <c r="A35" s="161" t="s">
        <v>106</v>
      </c>
      <c r="B35" s="72">
        <v>0</v>
      </c>
      <c r="C35" s="11">
        <v>0</v>
      </c>
      <c r="D35" s="33">
        <f t="shared" si="2"/>
        <v>0</v>
      </c>
      <c r="E35" s="22" t="str">
        <f t="shared" si="3"/>
        <v>n/a</v>
      </c>
      <c r="F35" s="387">
        <v>0</v>
      </c>
      <c r="G35" s="162">
        <v>0</v>
      </c>
      <c r="H35" s="8">
        <f t="shared" si="4"/>
        <v>0</v>
      </c>
      <c r="I35" s="22" t="str">
        <f t="shared" si="5"/>
        <v>n/a</v>
      </c>
      <c r="J35" s="72">
        <v>0</v>
      </c>
      <c r="K35" s="159">
        <v>0</v>
      </c>
      <c r="L35" s="8">
        <f t="shared" si="6"/>
        <v>0</v>
      </c>
      <c r="M35" s="22" t="str">
        <f t="shared" si="7"/>
        <v>n/a</v>
      </c>
      <c r="N35" s="72">
        <v>0</v>
      </c>
      <c r="O35" s="159">
        <v>0</v>
      </c>
      <c r="P35" s="5">
        <f t="shared" si="10"/>
        <v>0</v>
      </c>
      <c r="Q35" s="296" t="str">
        <f t="shared" si="1"/>
        <v>n/a</v>
      </c>
      <c r="R35" s="301">
        <v>0</v>
      </c>
      <c r="S35" s="302">
        <v>0</v>
      </c>
      <c r="T35" s="5">
        <f t="shared" si="8"/>
        <v>0</v>
      </c>
      <c r="U35" s="7" t="str">
        <f t="shared" si="9"/>
        <v>n/a</v>
      </c>
    </row>
    <row r="36" spans="1:21" x14ac:dyDescent="0.25">
      <c r="A36" s="161" t="s">
        <v>77</v>
      </c>
      <c r="B36" s="72">
        <v>0</v>
      </c>
      <c r="C36" s="11">
        <v>0</v>
      </c>
      <c r="D36" s="33">
        <f t="shared" si="2"/>
        <v>0</v>
      </c>
      <c r="E36" s="22" t="str">
        <f t="shared" si="3"/>
        <v>n/a</v>
      </c>
      <c r="F36" s="387">
        <v>0</v>
      </c>
      <c r="G36" s="162">
        <v>0</v>
      </c>
      <c r="H36" s="8">
        <f t="shared" si="4"/>
        <v>0</v>
      </c>
      <c r="I36" s="22" t="str">
        <f t="shared" si="5"/>
        <v>n/a</v>
      </c>
      <c r="J36" s="72">
        <v>0</v>
      </c>
      <c r="K36" s="159">
        <v>0</v>
      </c>
      <c r="L36" s="8">
        <f t="shared" si="6"/>
        <v>0</v>
      </c>
      <c r="M36" s="22" t="str">
        <f t="shared" si="7"/>
        <v>n/a</v>
      </c>
      <c r="N36" s="72">
        <v>0</v>
      </c>
      <c r="O36" s="159">
        <v>0</v>
      </c>
      <c r="P36" s="5">
        <f t="shared" si="10"/>
        <v>0</v>
      </c>
      <c r="Q36" s="296" t="str">
        <f t="shared" si="1"/>
        <v>n/a</v>
      </c>
      <c r="R36" s="301">
        <v>0</v>
      </c>
      <c r="S36" s="302">
        <v>0</v>
      </c>
      <c r="T36" s="5">
        <f t="shared" si="8"/>
        <v>0</v>
      </c>
      <c r="U36" s="7" t="str">
        <f t="shared" si="9"/>
        <v>n/a</v>
      </c>
    </row>
    <row r="37" spans="1:21" x14ac:dyDescent="0.25">
      <c r="A37" s="161" t="s">
        <v>88</v>
      </c>
      <c r="B37" s="72">
        <v>0</v>
      </c>
      <c r="C37" s="11">
        <v>0</v>
      </c>
      <c r="D37" s="33">
        <f t="shared" si="2"/>
        <v>0</v>
      </c>
      <c r="E37" s="22" t="str">
        <f t="shared" si="3"/>
        <v>n/a</v>
      </c>
      <c r="F37" s="387">
        <v>0</v>
      </c>
      <c r="G37" s="162">
        <v>0</v>
      </c>
      <c r="H37" s="8">
        <f t="shared" si="4"/>
        <v>0</v>
      </c>
      <c r="I37" s="22" t="str">
        <f t="shared" si="5"/>
        <v>n/a</v>
      </c>
      <c r="J37" s="72">
        <v>0</v>
      </c>
      <c r="K37" s="159">
        <v>0</v>
      </c>
      <c r="L37" s="8">
        <f t="shared" si="6"/>
        <v>0</v>
      </c>
      <c r="M37" s="22" t="str">
        <f t="shared" si="7"/>
        <v>n/a</v>
      </c>
      <c r="N37" s="72">
        <v>0</v>
      </c>
      <c r="O37" s="159">
        <v>0</v>
      </c>
      <c r="P37" s="5">
        <f t="shared" si="10"/>
        <v>0</v>
      </c>
      <c r="Q37" s="296" t="str">
        <f t="shared" si="1"/>
        <v>n/a</v>
      </c>
      <c r="R37" s="301">
        <v>0</v>
      </c>
      <c r="S37" s="302">
        <v>0</v>
      </c>
      <c r="T37" s="5">
        <f t="shared" si="8"/>
        <v>0</v>
      </c>
      <c r="U37" s="7" t="str">
        <f t="shared" si="9"/>
        <v>n/a</v>
      </c>
    </row>
    <row r="38" spans="1:21" x14ac:dyDescent="0.25">
      <c r="A38" s="161" t="s">
        <v>89</v>
      </c>
      <c r="B38" s="72">
        <v>0</v>
      </c>
      <c r="C38" s="11">
        <v>0</v>
      </c>
      <c r="D38" s="33">
        <f>C38-B38</f>
        <v>0</v>
      </c>
      <c r="E38" s="22" t="str">
        <f>IF(ISERROR(D38/B38),"n/a",(D38/B38))</f>
        <v>n/a</v>
      </c>
      <c r="F38" s="387">
        <v>0</v>
      </c>
      <c r="G38" s="162">
        <v>0</v>
      </c>
      <c r="H38" s="8">
        <f t="shared" si="4"/>
        <v>0</v>
      </c>
      <c r="I38" s="22" t="str">
        <f t="shared" si="5"/>
        <v>n/a</v>
      </c>
      <c r="J38" s="72">
        <v>0</v>
      </c>
      <c r="K38" s="159">
        <v>0</v>
      </c>
      <c r="L38" s="8">
        <f>K38-J38</f>
        <v>0</v>
      </c>
      <c r="M38" s="22" t="str">
        <f>IF(ISERROR(L38/J38),"n/a",(L38/J38))</f>
        <v>n/a</v>
      </c>
      <c r="N38" s="72">
        <v>0</v>
      </c>
      <c r="O38" s="159">
        <v>0</v>
      </c>
      <c r="P38" s="5">
        <f>O38-N38</f>
        <v>0</v>
      </c>
      <c r="Q38" s="296" t="str">
        <f>IF(ISERROR(P38/N38),"n/a",(P38/N38))</f>
        <v>n/a</v>
      </c>
      <c r="R38" s="301">
        <v>0</v>
      </c>
      <c r="S38" s="302">
        <v>0</v>
      </c>
      <c r="T38" s="5">
        <f t="shared" si="8"/>
        <v>0</v>
      </c>
      <c r="U38" s="7" t="str">
        <f t="shared" si="9"/>
        <v>n/a</v>
      </c>
    </row>
    <row r="39" spans="1:21" x14ac:dyDescent="0.25">
      <c r="A39" s="161" t="s">
        <v>90</v>
      </c>
      <c r="B39" s="72">
        <v>0</v>
      </c>
      <c r="C39" s="11">
        <v>0</v>
      </c>
      <c r="D39" s="33">
        <f t="shared" si="2"/>
        <v>0</v>
      </c>
      <c r="E39" s="22" t="str">
        <f t="shared" si="3"/>
        <v>n/a</v>
      </c>
      <c r="F39" s="387">
        <v>0</v>
      </c>
      <c r="G39" s="162">
        <v>0</v>
      </c>
      <c r="H39" s="8">
        <f t="shared" si="4"/>
        <v>0</v>
      </c>
      <c r="I39" s="22" t="str">
        <f t="shared" si="5"/>
        <v>n/a</v>
      </c>
      <c r="J39" s="72">
        <v>0</v>
      </c>
      <c r="K39" s="159">
        <v>0</v>
      </c>
      <c r="L39" s="8">
        <f t="shared" si="6"/>
        <v>0</v>
      </c>
      <c r="M39" s="22" t="str">
        <f t="shared" si="7"/>
        <v>n/a</v>
      </c>
      <c r="N39" s="72">
        <v>0</v>
      </c>
      <c r="O39" s="159">
        <v>0</v>
      </c>
      <c r="P39" s="5">
        <f t="shared" si="10"/>
        <v>0</v>
      </c>
      <c r="Q39" s="296" t="str">
        <f t="shared" si="1"/>
        <v>n/a</v>
      </c>
      <c r="R39" s="301">
        <v>0</v>
      </c>
      <c r="S39" s="302">
        <v>0</v>
      </c>
      <c r="T39" s="5">
        <f t="shared" si="8"/>
        <v>0</v>
      </c>
      <c r="U39" s="7" t="str">
        <f t="shared" si="9"/>
        <v>n/a</v>
      </c>
    </row>
    <row r="40" spans="1:21" x14ac:dyDescent="0.25">
      <c r="A40" s="161" t="s">
        <v>91</v>
      </c>
      <c r="B40" s="72">
        <v>0</v>
      </c>
      <c r="C40" s="11">
        <v>0</v>
      </c>
      <c r="D40" s="33">
        <f t="shared" si="2"/>
        <v>0</v>
      </c>
      <c r="E40" s="22" t="str">
        <f t="shared" si="3"/>
        <v>n/a</v>
      </c>
      <c r="F40" s="387">
        <v>0</v>
      </c>
      <c r="G40" s="162">
        <v>0</v>
      </c>
      <c r="H40" s="8">
        <f t="shared" si="4"/>
        <v>0</v>
      </c>
      <c r="I40" s="22" t="str">
        <f t="shared" si="5"/>
        <v>n/a</v>
      </c>
      <c r="J40" s="72">
        <v>0</v>
      </c>
      <c r="K40" s="159">
        <v>0</v>
      </c>
      <c r="L40" s="8">
        <f t="shared" si="6"/>
        <v>0</v>
      </c>
      <c r="M40" s="22" t="str">
        <f t="shared" si="7"/>
        <v>n/a</v>
      </c>
      <c r="N40" s="72">
        <v>0</v>
      </c>
      <c r="O40" s="159">
        <v>0</v>
      </c>
      <c r="P40" s="5">
        <f t="shared" ref="P40:P50" si="17">O40-N40</f>
        <v>0</v>
      </c>
      <c r="Q40" s="296" t="str">
        <f t="shared" si="1"/>
        <v>n/a</v>
      </c>
      <c r="R40" s="301">
        <v>0</v>
      </c>
      <c r="S40" s="302">
        <v>0</v>
      </c>
      <c r="T40" s="5">
        <f t="shared" si="8"/>
        <v>0</v>
      </c>
      <c r="U40" s="7" t="str">
        <f t="shared" si="9"/>
        <v>n/a</v>
      </c>
    </row>
    <row r="41" spans="1:21" x14ac:dyDescent="0.25">
      <c r="A41" s="161" t="s">
        <v>92</v>
      </c>
      <c r="B41" s="72">
        <v>0</v>
      </c>
      <c r="C41" s="11">
        <v>0</v>
      </c>
      <c r="D41" s="33">
        <f t="shared" si="2"/>
        <v>0</v>
      </c>
      <c r="E41" s="22" t="str">
        <f t="shared" si="3"/>
        <v>n/a</v>
      </c>
      <c r="F41" s="387">
        <v>0</v>
      </c>
      <c r="G41" s="162">
        <v>0</v>
      </c>
      <c r="H41" s="8">
        <f t="shared" si="4"/>
        <v>0</v>
      </c>
      <c r="I41" s="22" t="str">
        <f t="shared" si="5"/>
        <v>n/a</v>
      </c>
      <c r="J41" s="72">
        <v>0</v>
      </c>
      <c r="K41" s="159">
        <v>0</v>
      </c>
      <c r="L41" s="8">
        <f t="shared" si="6"/>
        <v>0</v>
      </c>
      <c r="M41" s="22" t="str">
        <f t="shared" si="7"/>
        <v>n/a</v>
      </c>
      <c r="N41" s="72">
        <v>0</v>
      </c>
      <c r="O41" s="159">
        <v>0</v>
      </c>
      <c r="P41" s="5">
        <f t="shared" si="17"/>
        <v>0</v>
      </c>
      <c r="Q41" s="296" t="str">
        <f t="shared" si="1"/>
        <v>n/a</v>
      </c>
      <c r="R41" s="301">
        <v>0</v>
      </c>
      <c r="S41" s="302">
        <v>0</v>
      </c>
      <c r="T41" s="5">
        <f t="shared" si="8"/>
        <v>0</v>
      </c>
      <c r="U41" s="7" t="str">
        <f t="shared" si="9"/>
        <v>n/a</v>
      </c>
    </row>
    <row r="42" spans="1:21" x14ac:dyDescent="0.25">
      <c r="A42" s="161" t="s">
        <v>103</v>
      </c>
      <c r="B42" s="72">
        <v>0</v>
      </c>
      <c r="C42" s="11">
        <v>0</v>
      </c>
      <c r="D42" s="33">
        <f t="shared" si="2"/>
        <v>0</v>
      </c>
      <c r="E42" s="22" t="str">
        <f t="shared" si="3"/>
        <v>n/a</v>
      </c>
      <c r="F42" s="387">
        <v>0</v>
      </c>
      <c r="G42" s="162">
        <v>0</v>
      </c>
      <c r="H42" s="8">
        <f t="shared" si="4"/>
        <v>0</v>
      </c>
      <c r="I42" s="22" t="str">
        <f t="shared" si="5"/>
        <v>n/a</v>
      </c>
      <c r="J42" s="72">
        <v>0</v>
      </c>
      <c r="K42" s="159">
        <v>0</v>
      </c>
      <c r="L42" s="8">
        <f t="shared" si="6"/>
        <v>0</v>
      </c>
      <c r="M42" s="22" t="str">
        <f t="shared" si="7"/>
        <v>n/a</v>
      </c>
      <c r="N42" s="72">
        <v>0</v>
      </c>
      <c r="O42" s="159">
        <v>0</v>
      </c>
      <c r="P42" s="5">
        <f t="shared" si="17"/>
        <v>0</v>
      </c>
      <c r="Q42" s="296" t="str">
        <f t="shared" si="1"/>
        <v>n/a</v>
      </c>
      <c r="R42" s="301">
        <v>0</v>
      </c>
      <c r="S42" s="302">
        <v>0</v>
      </c>
      <c r="T42" s="5">
        <f t="shared" si="8"/>
        <v>0</v>
      </c>
      <c r="U42" s="7" t="str">
        <f t="shared" si="9"/>
        <v>n/a</v>
      </c>
    </row>
    <row r="43" spans="1:21" x14ac:dyDescent="0.25">
      <c r="A43" s="161" t="s">
        <v>94</v>
      </c>
      <c r="B43" s="72">
        <v>0</v>
      </c>
      <c r="C43" s="11">
        <v>0</v>
      </c>
      <c r="D43" s="33">
        <f t="shared" si="2"/>
        <v>0</v>
      </c>
      <c r="E43" s="22" t="str">
        <f t="shared" si="3"/>
        <v>n/a</v>
      </c>
      <c r="F43" s="387">
        <v>0</v>
      </c>
      <c r="G43" s="162">
        <v>0</v>
      </c>
      <c r="H43" s="8">
        <f t="shared" si="4"/>
        <v>0</v>
      </c>
      <c r="I43" s="22" t="str">
        <f t="shared" si="5"/>
        <v>n/a</v>
      </c>
      <c r="J43" s="72">
        <v>0</v>
      </c>
      <c r="K43" s="159">
        <v>0</v>
      </c>
      <c r="L43" s="8">
        <f t="shared" si="6"/>
        <v>0</v>
      </c>
      <c r="M43" s="22" t="str">
        <f t="shared" si="7"/>
        <v>n/a</v>
      </c>
      <c r="N43" s="72">
        <v>0</v>
      </c>
      <c r="O43" s="159">
        <v>0</v>
      </c>
      <c r="P43" s="5">
        <f t="shared" si="17"/>
        <v>0</v>
      </c>
      <c r="Q43" s="296" t="str">
        <f t="shared" si="1"/>
        <v>n/a</v>
      </c>
      <c r="R43" s="301">
        <v>0</v>
      </c>
      <c r="S43" s="302">
        <v>0</v>
      </c>
      <c r="T43" s="5">
        <f t="shared" si="8"/>
        <v>0</v>
      </c>
      <c r="U43" s="7" t="str">
        <f t="shared" si="9"/>
        <v>n/a</v>
      </c>
    </row>
    <row r="44" spans="1:21" x14ac:dyDescent="0.25">
      <c r="A44" s="161" t="s">
        <v>96</v>
      </c>
      <c r="B44" s="72">
        <v>0</v>
      </c>
      <c r="C44" s="11">
        <v>0</v>
      </c>
      <c r="D44" s="33">
        <f t="shared" si="2"/>
        <v>0</v>
      </c>
      <c r="E44" s="22" t="str">
        <f t="shared" si="3"/>
        <v>n/a</v>
      </c>
      <c r="F44" s="387">
        <v>0</v>
      </c>
      <c r="G44" s="162">
        <v>0</v>
      </c>
      <c r="H44" s="8">
        <f t="shared" si="4"/>
        <v>0</v>
      </c>
      <c r="I44" s="22" t="str">
        <f t="shared" si="5"/>
        <v>n/a</v>
      </c>
      <c r="J44" s="72">
        <v>0</v>
      </c>
      <c r="K44" s="159">
        <v>0</v>
      </c>
      <c r="L44" s="8">
        <f t="shared" si="6"/>
        <v>0</v>
      </c>
      <c r="M44" s="22" t="str">
        <f t="shared" si="7"/>
        <v>n/a</v>
      </c>
      <c r="N44" s="72">
        <v>0</v>
      </c>
      <c r="O44" s="159">
        <v>0</v>
      </c>
      <c r="P44" s="5">
        <f t="shared" si="17"/>
        <v>0</v>
      </c>
      <c r="Q44" s="296" t="str">
        <f t="shared" si="1"/>
        <v>n/a</v>
      </c>
      <c r="R44" s="301">
        <v>0</v>
      </c>
      <c r="S44" s="302">
        <v>0</v>
      </c>
      <c r="T44" s="5">
        <f t="shared" si="8"/>
        <v>0</v>
      </c>
      <c r="U44" s="7" t="str">
        <f t="shared" si="9"/>
        <v>n/a</v>
      </c>
    </row>
    <row r="45" spans="1:21" x14ac:dyDescent="0.25">
      <c r="A45" s="161" t="s">
        <v>110</v>
      </c>
      <c r="B45" s="72">
        <v>0</v>
      </c>
      <c r="C45" s="11">
        <v>0</v>
      </c>
      <c r="D45" s="33">
        <f t="shared" si="2"/>
        <v>0</v>
      </c>
      <c r="E45" s="22" t="str">
        <f t="shared" si="3"/>
        <v>n/a</v>
      </c>
      <c r="F45" s="387">
        <v>0</v>
      </c>
      <c r="G45" s="162">
        <v>0</v>
      </c>
      <c r="H45" s="8">
        <f t="shared" si="4"/>
        <v>0</v>
      </c>
      <c r="I45" s="22" t="str">
        <f t="shared" si="5"/>
        <v>n/a</v>
      </c>
      <c r="J45" s="72">
        <v>0</v>
      </c>
      <c r="K45" s="159">
        <v>0</v>
      </c>
      <c r="L45" s="8">
        <f t="shared" si="6"/>
        <v>0</v>
      </c>
      <c r="M45" s="22" t="str">
        <f t="shared" si="7"/>
        <v>n/a</v>
      </c>
      <c r="N45" s="72">
        <v>0</v>
      </c>
      <c r="O45" s="159">
        <v>0</v>
      </c>
      <c r="P45" s="5">
        <f t="shared" si="17"/>
        <v>0</v>
      </c>
      <c r="Q45" s="296" t="str">
        <f t="shared" si="1"/>
        <v>n/a</v>
      </c>
      <c r="R45" s="301">
        <v>0</v>
      </c>
      <c r="S45" s="302">
        <v>0</v>
      </c>
      <c r="T45" s="5">
        <f t="shared" si="8"/>
        <v>0</v>
      </c>
      <c r="U45" s="7" t="str">
        <f t="shared" si="9"/>
        <v>n/a</v>
      </c>
    </row>
    <row r="46" spans="1:21" x14ac:dyDescent="0.25">
      <c r="A46" s="161" t="s">
        <v>95</v>
      </c>
      <c r="B46" s="72">
        <v>0</v>
      </c>
      <c r="C46" s="11">
        <v>0</v>
      </c>
      <c r="D46" s="33">
        <f t="shared" si="2"/>
        <v>0</v>
      </c>
      <c r="E46" s="22" t="str">
        <f t="shared" si="3"/>
        <v>n/a</v>
      </c>
      <c r="F46" s="387">
        <v>0</v>
      </c>
      <c r="G46" s="162">
        <v>0</v>
      </c>
      <c r="H46" s="8">
        <f t="shared" si="4"/>
        <v>0</v>
      </c>
      <c r="I46" s="22" t="str">
        <f t="shared" si="5"/>
        <v>n/a</v>
      </c>
      <c r="J46" s="72">
        <v>0</v>
      </c>
      <c r="K46" s="159">
        <v>0</v>
      </c>
      <c r="L46" s="8">
        <f t="shared" si="6"/>
        <v>0</v>
      </c>
      <c r="M46" s="22" t="str">
        <f t="shared" si="7"/>
        <v>n/a</v>
      </c>
      <c r="N46" s="72">
        <v>0</v>
      </c>
      <c r="O46" s="159">
        <v>0</v>
      </c>
      <c r="P46" s="5">
        <f t="shared" si="17"/>
        <v>0</v>
      </c>
      <c r="Q46" s="296" t="str">
        <f t="shared" si="1"/>
        <v>n/a</v>
      </c>
      <c r="R46" s="301">
        <v>0</v>
      </c>
      <c r="S46" s="302">
        <v>0</v>
      </c>
      <c r="T46" s="5">
        <f t="shared" si="8"/>
        <v>0</v>
      </c>
      <c r="U46" s="7" t="str">
        <f t="shared" si="9"/>
        <v>n/a</v>
      </c>
    </row>
    <row r="47" spans="1:21" x14ac:dyDescent="0.25">
      <c r="A47" s="161" t="s">
        <v>97</v>
      </c>
      <c r="B47" s="72">
        <v>0</v>
      </c>
      <c r="C47" s="11">
        <v>0</v>
      </c>
      <c r="D47" s="33">
        <f t="shared" ref="D47" si="18">C47-B47</f>
        <v>0</v>
      </c>
      <c r="E47" s="22" t="str">
        <f t="shared" ref="E47" si="19">IF(ISERROR(D47/B47),"n/a",(D47/B47))</f>
        <v>n/a</v>
      </c>
      <c r="F47" s="387">
        <v>0</v>
      </c>
      <c r="G47" s="162">
        <v>0</v>
      </c>
      <c r="H47" s="8">
        <f t="shared" si="4"/>
        <v>0</v>
      </c>
      <c r="I47" s="22" t="str">
        <f t="shared" si="5"/>
        <v>n/a</v>
      </c>
      <c r="J47" s="72">
        <v>0</v>
      </c>
      <c r="K47" s="159">
        <v>0</v>
      </c>
      <c r="L47" s="8">
        <f t="shared" ref="L47" si="20">K47-J47</f>
        <v>0</v>
      </c>
      <c r="M47" s="22" t="str">
        <f t="shared" ref="M47" si="21">IF(ISERROR(L47/J47),"n/a",(L47/J47))</f>
        <v>n/a</v>
      </c>
      <c r="N47" s="72">
        <v>0</v>
      </c>
      <c r="O47" s="159">
        <v>0</v>
      </c>
      <c r="P47" s="5">
        <f t="shared" ref="P47" si="22">O47-N47</f>
        <v>0</v>
      </c>
      <c r="Q47" s="296" t="str">
        <f t="shared" ref="Q47" si="23">IF(ISERROR(P47/N47),"n/a",(P47/N47))</f>
        <v>n/a</v>
      </c>
      <c r="R47" s="301">
        <v>0</v>
      </c>
      <c r="S47" s="302">
        <v>0</v>
      </c>
      <c r="T47" s="5">
        <f t="shared" si="8"/>
        <v>0</v>
      </c>
      <c r="U47" s="7" t="str">
        <f t="shared" si="9"/>
        <v>n/a</v>
      </c>
    </row>
    <row r="48" spans="1:21" x14ac:dyDescent="0.25">
      <c r="A48" s="161" t="s">
        <v>104</v>
      </c>
      <c r="B48" s="72">
        <v>3</v>
      </c>
      <c r="C48" s="11">
        <v>0</v>
      </c>
      <c r="D48" s="33">
        <f t="shared" si="2"/>
        <v>-3</v>
      </c>
      <c r="E48" s="22">
        <f t="shared" si="3"/>
        <v>-1</v>
      </c>
      <c r="F48" s="387">
        <v>3</v>
      </c>
      <c r="G48" s="162">
        <v>0</v>
      </c>
      <c r="H48" s="8">
        <f t="shared" si="4"/>
        <v>-3</v>
      </c>
      <c r="I48" s="22">
        <f t="shared" si="5"/>
        <v>-1</v>
      </c>
      <c r="J48" s="72">
        <v>2</v>
      </c>
      <c r="K48" s="159">
        <v>0</v>
      </c>
      <c r="L48" s="8">
        <f t="shared" si="6"/>
        <v>-2</v>
      </c>
      <c r="M48" s="22">
        <f t="shared" si="7"/>
        <v>-1</v>
      </c>
      <c r="N48" s="72">
        <v>0</v>
      </c>
      <c r="O48" s="159">
        <v>0</v>
      </c>
      <c r="P48" s="5">
        <f t="shared" si="17"/>
        <v>0</v>
      </c>
      <c r="Q48" s="296" t="str">
        <f t="shared" si="1"/>
        <v>n/a</v>
      </c>
      <c r="R48" s="301">
        <v>0</v>
      </c>
      <c r="S48" s="302">
        <v>0</v>
      </c>
      <c r="T48" s="5">
        <f t="shared" si="8"/>
        <v>0</v>
      </c>
      <c r="U48" s="7" t="str">
        <f t="shared" si="9"/>
        <v>n/a</v>
      </c>
    </row>
    <row r="49" spans="1:21" x14ac:dyDescent="0.25">
      <c r="A49" s="161" t="s">
        <v>98</v>
      </c>
      <c r="B49" s="72">
        <v>0</v>
      </c>
      <c r="C49" s="11">
        <v>0</v>
      </c>
      <c r="D49" s="33">
        <f t="shared" si="2"/>
        <v>0</v>
      </c>
      <c r="E49" s="22" t="str">
        <f t="shared" si="3"/>
        <v>n/a</v>
      </c>
      <c r="F49" s="387">
        <v>0</v>
      </c>
      <c r="G49" s="162">
        <v>0</v>
      </c>
      <c r="H49" s="8">
        <f t="shared" si="4"/>
        <v>0</v>
      </c>
      <c r="I49" s="22" t="str">
        <f t="shared" si="5"/>
        <v>n/a</v>
      </c>
      <c r="J49" s="72">
        <v>0</v>
      </c>
      <c r="K49" s="159">
        <v>0</v>
      </c>
      <c r="L49" s="8">
        <f t="shared" si="6"/>
        <v>0</v>
      </c>
      <c r="M49" s="22" t="str">
        <f t="shared" si="7"/>
        <v>n/a</v>
      </c>
      <c r="N49" s="72">
        <v>0</v>
      </c>
      <c r="O49" s="159">
        <v>0</v>
      </c>
      <c r="P49" s="5">
        <f t="shared" si="17"/>
        <v>0</v>
      </c>
      <c r="Q49" s="296" t="str">
        <f t="shared" si="1"/>
        <v>n/a</v>
      </c>
      <c r="R49" s="301">
        <v>0</v>
      </c>
      <c r="S49" s="302">
        <v>0</v>
      </c>
      <c r="T49" s="5">
        <f t="shared" si="8"/>
        <v>0</v>
      </c>
      <c r="U49" s="7" t="str">
        <f t="shared" si="9"/>
        <v>n/a</v>
      </c>
    </row>
    <row r="50" spans="1:21" x14ac:dyDescent="0.25">
      <c r="A50" s="161" t="s">
        <v>93</v>
      </c>
      <c r="B50" s="72">
        <v>0</v>
      </c>
      <c r="C50" s="11">
        <v>0</v>
      </c>
      <c r="D50" s="33">
        <f t="shared" si="2"/>
        <v>0</v>
      </c>
      <c r="E50" s="22" t="str">
        <f t="shared" si="3"/>
        <v>n/a</v>
      </c>
      <c r="F50" s="387">
        <v>0</v>
      </c>
      <c r="G50" s="162">
        <v>0</v>
      </c>
      <c r="H50" s="8">
        <f t="shared" si="4"/>
        <v>0</v>
      </c>
      <c r="I50" s="22" t="str">
        <f t="shared" si="5"/>
        <v>n/a</v>
      </c>
      <c r="J50" s="72">
        <v>0</v>
      </c>
      <c r="K50" s="159">
        <v>0</v>
      </c>
      <c r="L50" s="8">
        <f t="shared" si="6"/>
        <v>0</v>
      </c>
      <c r="M50" s="22" t="str">
        <f t="shared" si="7"/>
        <v>n/a</v>
      </c>
      <c r="N50" s="72">
        <v>0</v>
      </c>
      <c r="O50" s="159">
        <v>0</v>
      </c>
      <c r="P50" s="5">
        <f t="shared" si="17"/>
        <v>0</v>
      </c>
      <c r="Q50" s="296" t="str">
        <f t="shared" si="1"/>
        <v>n/a</v>
      </c>
      <c r="R50" s="301">
        <v>0</v>
      </c>
      <c r="S50" s="302">
        <v>0</v>
      </c>
      <c r="T50" s="5">
        <f t="shared" si="8"/>
        <v>0</v>
      </c>
      <c r="U50" s="7" t="str">
        <f t="shared" si="9"/>
        <v>n/a</v>
      </c>
    </row>
    <row r="51" spans="1:21" x14ac:dyDescent="0.25">
      <c r="A51" s="161" t="s">
        <v>102</v>
      </c>
      <c r="B51" s="72">
        <v>0</v>
      </c>
      <c r="C51" s="11">
        <v>0</v>
      </c>
      <c r="D51" s="33">
        <f t="shared" si="2"/>
        <v>0</v>
      </c>
      <c r="E51" s="22" t="str">
        <f t="shared" si="3"/>
        <v>n/a</v>
      </c>
      <c r="F51" s="387">
        <v>0</v>
      </c>
      <c r="G51" s="162">
        <v>0</v>
      </c>
      <c r="H51" s="8">
        <f t="shared" si="4"/>
        <v>0</v>
      </c>
      <c r="I51" s="22" t="str">
        <f t="shared" si="5"/>
        <v>n/a</v>
      </c>
      <c r="J51" s="72">
        <v>0</v>
      </c>
      <c r="K51" s="159">
        <v>0</v>
      </c>
      <c r="L51" s="8">
        <f t="shared" si="6"/>
        <v>0</v>
      </c>
      <c r="M51" s="22" t="str">
        <f t="shared" si="7"/>
        <v>n/a</v>
      </c>
      <c r="N51" s="72">
        <v>0</v>
      </c>
      <c r="O51" s="159">
        <v>0</v>
      </c>
      <c r="P51" s="5">
        <f t="shared" ref="P51:P55" si="24">O51-N51</f>
        <v>0</v>
      </c>
      <c r="Q51" s="296" t="str">
        <f t="shared" si="1"/>
        <v>n/a</v>
      </c>
      <c r="R51" s="301">
        <v>0</v>
      </c>
      <c r="S51" s="302">
        <v>0</v>
      </c>
      <c r="T51" s="5">
        <f t="shared" si="8"/>
        <v>0</v>
      </c>
      <c r="U51" s="7" t="str">
        <f t="shared" si="9"/>
        <v>n/a</v>
      </c>
    </row>
    <row r="52" spans="1:21" x14ac:dyDescent="0.25">
      <c r="A52" s="161" t="s">
        <v>101</v>
      </c>
      <c r="B52" s="72">
        <v>2</v>
      </c>
      <c r="C52" s="11">
        <v>0</v>
      </c>
      <c r="D52" s="33">
        <f t="shared" si="2"/>
        <v>-2</v>
      </c>
      <c r="E52" s="22">
        <f t="shared" si="3"/>
        <v>-1</v>
      </c>
      <c r="F52" s="387">
        <v>2</v>
      </c>
      <c r="G52" s="162">
        <v>0</v>
      </c>
      <c r="H52" s="8">
        <f t="shared" si="4"/>
        <v>-2</v>
      </c>
      <c r="I52" s="22">
        <f t="shared" si="5"/>
        <v>-1</v>
      </c>
      <c r="J52" s="72">
        <v>0</v>
      </c>
      <c r="K52" s="159">
        <v>0</v>
      </c>
      <c r="L52" s="8">
        <f t="shared" si="6"/>
        <v>0</v>
      </c>
      <c r="M52" s="22" t="str">
        <f t="shared" si="7"/>
        <v>n/a</v>
      </c>
      <c r="N52" s="72">
        <v>0</v>
      </c>
      <c r="O52" s="159">
        <v>0</v>
      </c>
      <c r="P52" s="5">
        <f t="shared" si="24"/>
        <v>0</v>
      </c>
      <c r="Q52" s="296" t="str">
        <f t="shared" si="1"/>
        <v>n/a</v>
      </c>
      <c r="R52" s="301">
        <v>0</v>
      </c>
      <c r="S52" s="302">
        <v>0</v>
      </c>
      <c r="T52" s="5">
        <f t="shared" si="8"/>
        <v>0</v>
      </c>
      <c r="U52" s="7" t="str">
        <f t="shared" si="9"/>
        <v>n/a</v>
      </c>
    </row>
    <row r="53" spans="1:21" x14ac:dyDescent="0.25">
      <c r="A53" s="161" t="s">
        <v>100</v>
      </c>
      <c r="B53" s="72">
        <v>0</v>
      </c>
      <c r="C53" s="11">
        <v>0</v>
      </c>
      <c r="D53" s="33">
        <f t="shared" si="2"/>
        <v>0</v>
      </c>
      <c r="E53" s="22" t="str">
        <f t="shared" si="3"/>
        <v>n/a</v>
      </c>
      <c r="F53" s="387">
        <v>0</v>
      </c>
      <c r="G53" s="162">
        <v>0</v>
      </c>
      <c r="H53" s="8">
        <f t="shared" si="4"/>
        <v>0</v>
      </c>
      <c r="I53" s="22" t="str">
        <f t="shared" si="5"/>
        <v>n/a</v>
      </c>
      <c r="J53" s="72">
        <v>0</v>
      </c>
      <c r="K53" s="159">
        <v>0</v>
      </c>
      <c r="L53" s="8">
        <f t="shared" si="6"/>
        <v>0</v>
      </c>
      <c r="M53" s="22" t="str">
        <f t="shared" si="7"/>
        <v>n/a</v>
      </c>
      <c r="N53" s="72">
        <v>0</v>
      </c>
      <c r="O53" s="159">
        <v>0</v>
      </c>
      <c r="P53" s="5">
        <f t="shared" si="24"/>
        <v>0</v>
      </c>
      <c r="Q53" s="296" t="str">
        <f t="shared" si="1"/>
        <v>n/a</v>
      </c>
      <c r="R53" s="301">
        <v>0</v>
      </c>
      <c r="S53" s="302">
        <v>0</v>
      </c>
      <c r="T53" s="5">
        <f t="shared" si="8"/>
        <v>0</v>
      </c>
      <c r="U53" s="7" t="str">
        <f t="shared" si="9"/>
        <v>n/a</v>
      </c>
    </row>
    <row r="54" spans="1:21" x14ac:dyDescent="0.25">
      <c r="A54" s="161" t="s">
        <v>99</v>
      </c>
      <c r="B54" s="72">
        <v>0</v>
      </c>
      <c r="C54" s="11">
        <v>0</v>
      </c>
      <c r="D54" s="33">
        <f t="shared" si="2"/>
        <v>0</v>
      </c>
      <c r="E54" s="22" t="str">
        <f t="shared" si="3"/>
        <v>n/a</v>
      </c>
      <c r="F54" s="387">
        <v>0</v>
      </c>
      <c r="G54" s="162">
        <v>0</v>
      </c>
      <c r="H54" s="8">
        <f t="shared" si="4"/>
        <v>0</v>
      </c>
      <c r="I54" s="22" t="str">
        <f t="shared" si="5"/>
        <v>n/a</v>
      </c>
      <c r="J54" s="72">
        <v>0</v>
      </c>
      <c r="K54" s="159">
        <v>0</v>
      </c>
      <c r="L54" s="8">
        <f t="shared" si="6"/>
        <v>0</v>
      </c>
      <c r="M54" s="22" t="str">
        <f t="shared" si="7"/>
        <v>n/a</v>
      </c>
      <c r="N54" s="72">
        <v>0</v>
      </c>
      <c r="O54" s="159">
        <v>0</v>
      </c>
      <c r="P54" s="5">
        <f t="shared" si="24"/>
        <v>0</v>
      </c>
      <c r="Q54" s="296" t="str">
        <f t="shared" si="1"/>
        <v>n/a</v>
      </c>
      <c r="R54" s="301">
        <v>0</v>
      </c>
      <c r="S54" s="302">
        <v>0</v>
      </c>
      <c r="T54" s="5">
        <f t="shared" si="8"/>
        <v>0</v>
      </c>
      <c r="U54" s="7" t="str">
        <f t="shared" si="9"/>
        <v>n/a</v>
      </c>
    </row>
    <row r="55" spans="1:21" x14ac:dyDescent="0.25">
      <c r="A55" s="161" t="s">
        <v>109</v>
      </c>
      <c r="B55" s="72">
        <v>0</v>
      </c>
      <c r="C55" s="11">
        <v>0</v>
      </c>
      <c r="D55" s="33">
        <f t="shared" si="2"/>
        <v>0</v>
      </c>
      <c r="E55" s="22" t="str">
        <f t="shared" si="3"/>
        <v>n/a</v>
      </c>
      <c r="F55" s="387">
        <v>0</v>
      </c>
      <c r="G55" s="162">
        <v>0</v>
      </c>
      <c r="H55" s="8">
        <f t="shared" si="4"/>
        <v>0</v>
      </c>
      <c r="I55" s="22" t="str">
        <f t="shared" si="5"/>
        <v>n/a</v>
      </c>
      <c r="J55" s="72">
        <v>0</v>
      </c>
      <c r="K55" s="159">
        <v>0</v>
      </c>
      <c r="L55" s="8">
        <f t="shared" si="6"/>
        <v>0</v>
      </c>
      <c r="M55" s="22" t="str">
        <f t="shared" si="7"/>
        <v>n/a</v>
      </c>
      <c r="N55" s="72">
        <v>0</v>
      </c>
      <c r="O55" s="159">
        <v>0</v>
      </c>
      <c r="P55" s="5">
        <f t="shared" si="24"/>
        <v>0</v>
      </c>
      <c r="Q55" s="296" t="str">
        <f t="shared" si="1"/>
        <v>n/a</v>
      </c>
      <c r="R55" s="301">
        <v>0</v>
      </c>
      <c r="S55" s="302">
        <v>0</v>
      </c>
      <c r="T55" s="5">
        <f t="shared" si="8"/>
        <v>0</v>
      </c>
      <c r="U55" s="7" t="str">
        <f t="shared" si="9"/>
        <v>n/a</v>
      </c>
    </row>
    <row r="56" spans="1:21" x14ac:dyDescent="0.25">
      <c r="A56" s="161" t="s">
        <v>107</v>
      </c>
      <c r="B56" s="72">
        <v>1</v>
      </c>
      <c r="C56" s="11">
        <v>0</v>
      </c>
      <c r="D56" s="33">
        <f>C56-B56</f>
        <v>-1</v>
      </c>
      <c r="E56" s="22">
        <f>IF(ISERROR(D56/B56),"n/a",(D56/B56))</f>
        <v>-1</v>
      </c>
      <c r="F56" s="387">
        <v>1</v>
      </c>
      <c r="G56" s="162">
        <v>0</v>
      </c>
      <c r="H56" s="8">
        <f t="shared" si="4"/>
        <v>-1</v>
      </c>
      <c r="I56" s="22">
        <f t="shared" si="5"/>
        <v>-1</v>
      </c>
      <c r="J56" s="72">
        <v>0</v>
      </c>
      <c r="K56" s="159">
        <v>0</v>
      </c>
      <c r="L56" s="8">
        <f>K56-J56</f>
        <v>0</v>
      </c>
      <c r="M56" s="22" t="str">
        <f>IF(ISERROR(L56/J56),"n/a",(L56/J56))</f>
        <v>n/a</v>
      </c>
      <c r="N56" s="72">
        <v>0</v>
      </c>
      <c r="O56" s="159">
        <v>0</v>
      </c>
      <c r="P56" s="5">
        <f>O56-N56</f>
        <v>0</v>
      </c>
      <c r="Q56" s="296" t="str">
        <f>IF(ISERROR(P56/N56),"n/a",(P56/N56))</f>
        <v>n/a</v>
      </c>
      <c r="R56" s="301">
        <v>0</v>
      </c>
      <c r="S56" s="302">
        <v>0</v>
      </c>
      <c r="T56" s="5">
        <f t="shared" si="8"/>
        <v>0</v>
      </c>
      <c r="U56" s="7" t="str">
        <f t="shared" si="9"/>
        <v>n/a</v>
      </c>
    </row>
    <row r="57" spans="1:21" x14ac:dyDescent="0.25">
      <c r="A57" s="161" t="s">
        <v>76</v>
      </c>
      <c r="B57" s="72">
        <v>5</v>
      </c>
      <c r="C57" s="11">
        <v>0</v>
      </c>
      <c r="D57" s="33">
        <f t="shared" si="2"/>
        <v>-5</v>
      </c>
      <c r="E57" s="22">
        <f t="shared" si="3"/>
        <v>-1</v>
      </c>
      <c r="F57" s="387">
        <v>5</v>
      </c>
      <c r="G57" s="162">
        <v>0</v>
      </c>
      <c r="H57" s="8">
        <f t="shared" si="4"/>
        <v>-5</v>
      </c>
      <c r="I57" s="22">
        <f t="shared" si="5"/>
        <v>-1</v>
      </c>
      <c r="J57" s="72">
        <v>1</v>
      </c>
      <c r="K57" s="159">
        <v>0</v>
      </c>
      <c r="L57" s="8">
        <f t="shared" si="6"/>
        <v>-1</v>
      </c>
      <c r="M57" s="22">
        <f t="shared" si="7"/>
        <v>-1</v>
      </c>
      <c r="N57" s="72">
        <v>0</v>
      </c>
      <c r="O57" s="159">
        <v>0</v>
      </c>
      <c r="P57" s="5">
        <f>O57-N57</f>
        <v>0</v>
      </c>
      <c r="Q57" s="296" t="str">
        <f t="shared" si="1"/>
        <v>n/a</v>
      </c>
      <c r="R57" s="301">
        <v>0</v>
      </c>
      <c r="S57" s="302">
        <v>0</v>
      </c>
      <c r="T57" s="5">
        <f t="shared" si="8"/>
        <v>0</v>
      </c>
      <c r="U57" s="7" t="str">
        <f t="shared" si="9"/>
        <v>n/a</v>
      </c>
    </row>
    <row r="58" spans="1:21" ht="13.8" thickBot="1" x14ac:dyDescent="0.3">
      <c r="A58" s="257" t="s">
        <v>9</v>
      </c>
      <c r="B58" s="73">
        <f>SUM(B3:B57)</f>
        <v>19</v>
      </c>
      <c r="C58" s="30">
        <f>SUM(C3:C57)</f>
        <v>0</v>
      </c>
      <c r="D58" s="80">
        <f>C58-B58</f>
        <v>-19</v>
      </c>
      <c r="E58" s="81">
        <f>IF(ISERROR(D58/B58),"n/a",(D58/B58))</f>
        <v>-1</v>
      </c>
      <c r="F58" s="388">
        <f>SUM(F3:F57)</f>
        <v>19</v>
      </c>
      <c r="G58" s="30">
        <f>SUM(G3:G57)</f>
        <v>0</v>
      </c>
      <c r="H58" s="83">
        <f>G58-F58</f>
        <v>-19</v>
      </c>
      <c r="I58" s="84">
        <f>IF(ISERROR(H58/F58),"n/a",(H58/F58))</f>
        <v>-1</v>
      </c>
      <c r="J58" s="42">
        <f>SUM(J3:J57)</f>
        <v>3</v>
      </c>
      <c r="K58" s="30">
        <f>SUM(K3:K57)</f>
        <v>0</v>
      </c>
      <c r="L58" s="83">
        <f>K58-J58</f>
        <v>-3</v>
      </c>
      <c r="M58" s="84">
        <f>IF(ISERROR(L58/J58),"n/a",(L58/J58))</f>
        <v>-1</v>
      </c>
      <c r="N58" s="82">
        <f>SUM(N3:N57)</f>
        <v>0</v>
      </c>
      <c r="O58" s="30">
        <f>SUM(O3:O57)</f>
        <v>0</v>
      </c>
      <c r="P58" s="83">
        <f>O58-N58</f>
        <v>0</v>
      </c>
      <c r="Q58" s="298" t="str">
        <f t="shared" si="1"/>
        <v>n/a</v>
      </c>
      <c r="R58" s="371">
        <f>SUM(R3:R57)</f>
        <v>0</v>
      </c>
      <c r="S58" s="30">
        <f>SUM(S3:S57)</f>
        <v>0</v>
      </c>
      <c r="T58" s="83">
        <f>S58-R58</f>
        <v>0</v>
      </c>
      <c r="U58" s="304" t="str">
        <f>IF(ISERROR(T58/R58),"n/a",(T58/R58))</f>
        <v>n/a</v>
      </c>
    </row>
    <row r="61" spans="1:21" ht="26.4" x14ac:dyDescent="0.25">
      <c r="A61" s="57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7734375" defaultRowHeight="13.2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58" customWidth="1"/>
    <col min="2" max="2" width="7" style="2" customWidth="1"/>
    <col min="3" max="3" width="7.44140625" style="2" customWidth="1"/>
    <col min="4" max="4" width="7.44140625" style="16" customWidth="1"/>
    <col min="5" max="5" width="10.21875" style="21" customWidth="1"/>
    <col min="6" max="6" width="7.44140625" style="2" customWidth="1"/>
    <col min="7" max="7" width="7" style="2" customWidth="1"/>
    <col min="8" max="8" width="7.21875" style="1" customWidth="1"/>
    <col min="9" max="9" width="10.21875" style="21" customWidth="1"/>
    <col min="10" max="10" width="6.77734375" style="2" customWidth="1"/>
    <col min="11" max="11" width="6.77734375" style="245" customWidth="1"/>
    <col min="12" max="12" width="7.21875" style="1" customWidth="1"/>
    <col min="13" max="13" width="9.21875" style="21" customWidth="1"/>
    <col min="14" max="14" width="6.77734375" style="2" hidden="1" customWidth="1"/>
    <col min="15" max="15" width="7.21875" style="2" hidden="1" customWidth="1"/>
    <col min="16" max="16" width="7.21875" style="1" hidden="1" customWidth="1"/>
    <col min="17" max="17" width="8.21875" style="21" hidden="1" customWidth="1"/>
    <col min="18" max="18" width="7" style="282" hidden="1" customWidth="1"/>
    <col min="19" max="19" width="6.77734375" style="279" hidden="1" customWidth="1"/>
    <col min="20" max="20" width="7.21875" style="279" hidden="1" customWidth="1"/>
    <col min="21" max="21" width="7.77734375" style="279" hidden="1" customWidth="1"/>
    <col min="22" max="16384" width="8.77734375" style="279"/>
  </cols>
  <sheetData>
    <row r="1" spans="1:21" s="10" customFormat="1" x14ac:dyDescent="0.25">
      <c r="A1" s="456">
        <f>'CHASS- 1st Yr'!A1:A2</f>
        <v>44835</v>
      </c>
      <c r="B1" s="458" t="s">
        <v>6</v>
      </c>
      <c r="C1" s="454"/>
      <c r="D1" s="454"/>
      <c r="E1" s="459"/>
      <c r="F1" s="453" t="s">
        <v>7</v>
      </c>
      <c r="G1" s="454"/>
      <c r="H1" s="454"/>
      <c r="I1" s="459"/>
      <c r="J1" s="453" t="s">
        <v>8</v>
      </c>
      <c r="K1" s="454"/>
      <c r="L1" s="454"/>
      <c r="M1" s="455"/>
      <c r="N1" s="453" t="s">
        <v>4</v>
      </c>
      <c r="O1" s="454"/>
      <c r="P1" s="454"/>
      <c r="Q1" s="455"/>
      <c r="R1" s="453" t="s">
        <v>113</v>
      </c>
      <c r="S1" s="454"/>
      <c r="T1" s="454"/>
      <c r="U1" s="455"/>
    </row>
    <row r="2" spans="1:21" s="79" customFormat="1" ht="28.5" customHeight="1" thickBot="1" x14ac:dyDescent="0.3">
      <c r="A2" s="457"/>
      <c r="B2" s="58" t="str">
        <f>Summary!B4</f>
        <v>Winter 2022</v>
      </c>
      <c r="C2" s="59" t="str">
        <f>Summary!C4</f>
        <v>Winter 2023</v>
      </c>
      <c r="D2" s="396" t="s">
        <v>0</v>
      </c>
      <c r="E2" s="397" t="s">
        <v>1</v>
      </c>
      <c r="F2" s="58" t="str">
        <f>Summary!B4</f>
        <v>Winter 2022</v>
      </c>
      <c r="G2" s="59" t="str">
        <f>Summary!C4</f>
        <v>Winter 2023</v>
      </c>
      <c r="H2" s="396" t="s">
        <v>0</v>
      </c>
      <c r="I2" s="397" t="s">
        <v>1</v>
      </c>
      <c r="J2" s="58" t="str">
        <f>Summary!B4</f>
        <v>Winter 2022</v>
      </c>
      <c r="K2" s="480" t="str">
        <f>Summary!C4</f>
        <v>Winter 2023</v>
      </c>
      <c r="L2" s="399" t="s">
        <v>0</v>
      </c>
      <c r="M2" s="402" t="s">
        <v>1</v>
      </c>
      <c r="N2" s="58" t="str">
        <f>Summary!B4</f>
        <v>Winter 2022</v>
      </c>
      <c r="O2" s="59" t="str">
        <f>Summary!C4</f>
        <v>Winter 2023</v>
      </c>
      <c r="P2" s="399" t="s">
        <v>0</v>
      </c>
      <c r="Q2" s="402" t="s">
        <v>1</v>
      </c>
      <c r="R2" s="58" t="str">
        <f>Summary!B4</f>
        <v>Winter 2022</v>
      </c>
      <c r="S2" s="59" t="str">
        <f>Summary!C4</f>
        <v>Winter 2023</v>
      </c>
      <c r="T2" s="399" t="s">
        <v>0</v>
      </c>
      <c r="U2" s="402" t="s">
        <v>1</v>
      </c>
    </row>
    <row r="3" spans="1:21" s="15" customFormat="1" x14ac:dyDescent="0.25">
      <c r="A3" s="263" t="s">
        <v>56</v>
      </c>
      <c r="B3" s="481">
        <v>0</v>
      </c>
      <c r="C3" s="482">
        <v>2</v>
      </c>
      <c r="D3" s="483">
        <f>C3-B3</f>
        <v>2</v>
      </c>
      <c r="E3" s="484" t="str">
        <f>IF(ISERROR(D3/B3),"n/a",(D3/B3))</f>
        <v>n/a</v>
      </c>
      <c r="F3" s="481">
        <v>1</v>
      </c>
      <c r="G3" s="482">
        <v>0</v>
      </c>
      <c r="H3" s="482">
        <f>G3-F3</f>
        <v>-1</v>
      </c>
      <c r="I3" s="484">
        <f>IF(ISERROR(H3/F3),"n/a",(H3/F3))</f>
        <v>-1</v>
      </c>
      <c r="J3" s="481">
        <v>1</v>
      </c>
      <c r="K3" s="482">
        <v>0</v>
      </c>
      <c r="L3" s="482">
        <f>K3-J3</f>
        <v>-1</v>
      </c>
      <c r="M3" s="484">
        <f>IF(ISERROR(L3/J3),"n/a",(L3/J3))</f>
        <v>-1</v>
      </c>
      <c r="N3" s="481">
        <v>0</v>
      </c>
      <c r="O3" s="482">
        <v>0</v>
      </c>
      <c r="P3" s="482">
        <f t="shared" ref="P3:P20" si="0">O3-N3</f>
        <v>0</v>
      </c>
      <c r="Q3" s="485" t="str">
        <f>IF(ISERROR(P3/N3),"n/a",(P3/N3))</f>
        <v>n/a</v>
      </c>
      <c r="R3" s="486">
        <v>0</v>
      </c>
      <c r="S3" s="300">
        <v>0</v>
      </c>
      <c r="T3" s="482">
        <f>S3-R3</f>
        <v>0</v>
      </c>
      <c r="U3" s="308" t="str">
        <f>IF(ISERROR(T3/R3),"n/a",(T3/R3))</f>
        <v>n/a</v>
      </c>
    </row>
    <row r="4" spans="1:21" s="15" customFormat="1" x14ac:dyDescent="0.25">
      <c r="A4" s="161" t="s">
        <v>57</v>
      </c>
      <c r="B4" s="239">
        <v>13</v>
      </c>
      <c r="C4" s="240">
        <v>18</v>
      </c>
      <c r="D4" s="241">
        <f t="shared" ref="D4:D58" si="1">C4-B4</f>
        <v>5</v>
      </c>
      <c r="E4" s="242">
        <f t="shared" ref="E4:E58" si="2">IF(ISERROR(D4/B4),"n/a",(D4/B4))</f>
        <v>0.38461538461538464</v>
      </c>
      <c r="F4" s="239">
        <v>10</v>
      </c>
      <c r="G4" s="240">
        <v>12</v>
      </c>
      <c r="H4" s="240">
        <f t="shared" ref="H4:H58" si="3">G4-F4</f>
        <v>2</v>
      </c>
      <c r="I4" s="242">
        <f t="shared" ref="I4:I58" si="4">IF(ISERROR(H4/F4),"n/a",(H4/F4))</f>
        <v>0.2</v>
      </c>
      <c r="J4" s="239">
        <v>2</v>
      </c>
      <c r="K4" s="240">
        <v>4</v>
      </c>
      <c r="L4" s="240">
        <f t="shared" ref="L4:L58" si="5">K4-J4</f>
        <v>2</v>
      </c>
      <c r="M4" s="242">
        <f t="shared" ref="M4:M58" si="6">IF(ISERROR(L4/J4),"n/a",(L4/J4))</f>
        <v>1</v>
      </c>
      <c r="N4" s="239">
        <v>0</v>
      </c>
      <c r="O4" s="240">
        <v>0</v>
      </c>
      <c r="P4" s="243">
        <f t="shared" ref="P4:P58" si="7">O4-N4</f>
        <v>0</v>
      </c>
      <c r="Q4" s="306" t="str">
        <f t="shared" ref="Q4:Q58" si="8">IF(ISERROR(P4/N4),"n/a",(P4/N4))</f>
        <v>n/a</v>
      </c>
      <c r="R4" s="307">
        <v>0</v>
      </c>
      <c r="S4" s="302">
        <v>0</v>
      </c>
      <c r="T4" s="243">
        <f t="shared" ref="T4:T58" si="9">S4-R4</f>
        <v>0</v>
      </c>
      <c r="U4" s="479" t="str">
        <f t="shared" ref="U4:U58" si="10">IF(ISERROR(T4/R4),"n/a",(T4/R4))</f>
        <v>n/a</v>
      </c>
    </row>
    <row r="5" spans="1:21" s="15" customFormat="1" x14ac:dyDescent="0.25">
      <c r="A5" s="161" t="s">
        <v>58</v>
      </c>
      <c r="B5" s="239">
        <v>0</v>
      </c>
      <c r="C5" s="240">
        <v>1</v>
      </c>
      <c r="D5" s="241">
        <f t="shared" si="1"/>
        <v>1</v>
      </c>
      <c r="E5" s="242" t="str">
        <f t="shared" si="2"/>
        <v>n/a</v>
      </c>
      <c r="F5" s="239">
        <v>0</v>
      </c>
      <c r="G5" s="240">
        <v>1</v>
      </c>
      <c r="H5" s="240">
        <f t="shared" si="3"/>
        <v>1</v>
      </c>
      <c r="I5" s="242" t="str">
        <f t="shared" si="4"/>
        <v>n/a</v>
      </c>
      <c r="J5" s="239">
        <v>0</v>
      </c>
      <c r="K5" s="240">
        <v>1</v>
      </c>
      <c r="L5" s="240">
        <f t="shared" si="5"/>
        <v>1</v>
      </c>
      <c r="M5" s="242" t="str">
        <f t="shared" si="6"/>
        <v>n/a</v>
      </c>
      <c r="N5" s="239">
        <v>0</v>
      </c>
      <c r="O5" s="240">
        <v>0</v>
      </c>
      <c r="P5" s="243">
        <f t="shared" si="7"/>
        <v>0</v>
      </c>
      <c r="Q5" s="306" t="str">
        <f t="shared" si="8"/>
        <v>n/a</v>
      </c>
      <c r="R5" s="307">
        <v>0</v>
      </c>
      <c r="S5" s="302">
        <v>0</v>
      </c>
      <c r="T5" s="243">
        <f t="shared" si="9"/>
        <v>0</v>
      </c>
      <c r="U5" s="479" t="str">
        <f t="shared" si="10"/>
        <v>n/a</v>
      </c>
    </row>
    <row r="6" spans="1:21" s="15" customFormat="1" x14ac:dyDescent="0.25">
      <c r="A6" s="161" t="s">
        <v>59</v>
      </c>
      <c r="B6" s="239">
        <v>5</v>
      </c>
      <c r="C6" s="240">
        <v>8</v>
      </c>
      <c r="D6" s="241">
        <f t="shared" si="1"/>
        <v>3</v>
      </c>
      <c r="E6" s="242">
        <f t="shared" si="2"/>
        <v>0.6</v>
      </c>
      <c r="F6" s="239">
        <v>4</v>
      </c>
      <c r="G6" s="240">
        <v>3</v>
      </c>
      <c r="H6" s="240">
        <f t="shared" si="3"/>
        <v>-1</v>
      </c>
      <c r="I6" s="242">
        <f t="shared" si="4"/>
        <v>-0.25</v>
      </c>
      <c r="J6" s="239">
        <v>0</v>
      </c>
      <c r="K6" s="240">
        <v>0</v>
      </c>
      <c r="L6" s="240">
        <f t="shared" si="5"/>
        <v>0</v>
      </c>
      <c r="M6" s="242" t="str">
        <f t="shared" si="6"/>
        <v>n/a</v>
      </c>
      <c r="N6" s="239">
        <v>0</v>
      </c>
      <c r="O6" s="240">
        <v>0</v>
      </c>
      <c r="P6" s="243">
        <f t="shared" si="7"/>
        <v>0</v>
      </c>
      <c r="Q6" s="306" t="str">
        <f t="shared" si="8"/>
        <v>n/a</v>
      </c>
      <c r="R6" s="307">
        <v>0</v>
      </c>
      <c r="S6" s="302">
        <v>0</v>
      </c>
      <c r="T6" s="243">
        <f t="shared" si="9"/>
        <v>0</v>
      </c>
      <c r="U6" s="479" t="str">
        <f t="shared" si="10"/>
        <v>n/a</v>
      </c>
    </row>
    <row r="7" spans="1:21" s="15" customFormat="1" x14ac:dyDescent="0.25">
      <c r="A7" s="161" t="s">
        <v>60</v>
      </c>
      <c r="B7" s="239">
        <v>3</v>
      </c>
      <c r="C7" s="240">
        <v>3</v>
      </c>
      <c r="D7" s="241">
        <f t="shared" si="1"/>
        <v>0</v>
      </c>
      <c r="E7" s="242">
        <f t="shared" si="2"/>
        <v>0</v>
      </c>
      <c r="F7" s="239">
        <v>1</v>
      </c>
      <c r="G7" s="240">
        <v>3</v>
      </c>
      <c r="H7" s="240">
        <f t="shared" si="3"/>
        <v>2</v>
      </c>
      <c r="I7" s="242">
        <f t="shared" si="4"/>
        <v>2</v>
      </c>
      <c r="J7" s="239">
        <v>0</v>
      </c>
      <c r="K7" s="240">
        <v>2</v>
      </c>
      <c r="L7" s="240">
        <f t="shared" si="5"/>
        <v>2</v>
      </c>
      <c r="M7" s="242" t="str">
        <f t="shared" si="6"/>
        <v>n/a</v>
      </c>
      <c r="N7" s="239">
        <v>0</v>
      </c>
      <c r="O7" s="240">
        <v>0</v>
      </c>
      <c r="P7" s="243">
        <f t="shared" si="7"/>
        <v>0</v>
      </c>
      <c r="Q7" s="306" t="str">
        <f t="shared" si="8"/>
        <v>n/a</v>
      </c>
      <c r="R7" s="307">
        <v>0</v>
      </c>
      <c r="S7" s="302">
        <v>0</v>
      </c>
      <c r="T7" s="243">
        <f t="shared" si="9"/>
        <v>0</v>
      </c>
      <c r="U7" s="479" t="str">
        <f t="shared" si="10"/>
        <v>n/a</v>
      </c>
    </row>
    <row r="8" spans="1:21" s="15" customFormat="1" x14ac:dyDescent="0.25">
      <c r="A8" s="161" t="s">
        <v>61</v>
      </c>
      <c r="B8" s="239">
        <v>0</v>
      </c>
      <c r="C8" s="240">
        <v>0</v>
      </c>
      <c r="D8" s="241">
        <f t="shared" si="1"/>
        <v>0</v>
      </c>
      <c r="E8" s="242" t="str">
        <f t="shared" si="2"/>
        <v>n/a</v>
      </c>
      <c r="F8" s="239">
        <v>0</v>
      </c>
      <c r="G8" s="240">
        <v>0</v>
      </c>
      <c r="H8" s="240">
        <f t="shared" si="3"/>
        <v>0</v>
      </c>
      <c r="I8" s="242" t="str">
        <f t="shared" si="4"/>
        <v>n/a</v>
      </c>
      <c r="J8" s="239">
        <v>0</v>
      </c>
      <c r="K8" s="240">
        <v>0</v>
      </c>
      <c r="L8" s="240">
        <f t="shared" si="5"/>
        <v>0</v>
      </c>
      <c r="M8" s="242" t="str">
        <f t="shared" si="6"/>
        <v>n/a</v>
      </c>
      <c r="N8" s="239">
        <v>0</v>
      </c>
      <c r="O8" s="240">
        <v>0</v>
      </c>
      <c r="P8" s="243">
        <f t="shared" si="7"/>
        <v>0</v>
      </c>
      <c r="Q8" s="306" t="str">
        <f t="shared" si="8"/>
        <v>n/a</v>
      </c>
      <c r="R8" s="307">
        <v>0</v>
      </c>
      <c r="S8" s="302">
        <v>0</v>
      </c>
      <c r="T8" s="243">
        <f t="shared" si="9"/>
        <v>0</v>
      </c>
      <c r="U8" s="479" t="str">
        <f t="shared" si="10"/>
        <v>n/a</v>
      </c>
    </row>
    <row r="9" spans="1:21" s="15" customFormat="1" x14ac:dyDescent="0.25">
      <c r="A9" s="161" t="s">
        <v>62</v>
      </c>
      <c r="B9" s="239">
        <v>1</v>
      </c>
      <c r="C9" s="240">
        <v>2</v>
      </c>
      <c r="D9" s="241">
        <f t="shared" si="1"/>
        <v>1</v>
      </c>
      <c r="E9" s="242">
        <f t="shared" si="2"/>
        <v>1</v>
      </c>
      <c r="F9" s="239">
        <v>1</v>
      </c>
      <c r="G9" s="240">
        <v>1</v>
      </c>
      <c r="H9" s="240">
        <f t="shared" si="3"/>
        <v>0</v>
      </c>
      <c r="I9" s="242">
        <f t="shared" si="4"/>
        <v>0</v>
      </c>
      <c r="J9" s="239">
        <v>0</v>
      </c>
      <c r="K9" s="240">
        <v>0</v>
      </c>
      <c r="L9" s="240">
        <f t="shared" si="5"/>
        <v>0</v>
      </c>
      <c r="M9" s="242" t="str">
        <f t="shared" si="6"/>
        <v>n/a</v>
      </c>
      <c r="N9" s="239">
        <v>0</v>
      </c>
      <c r="O9" s="240">
        <v>0</v>
      </c>
      <c r="P9" s="243">
        <f t="shared" si="7"/>
        <v>0</v>
      </c>
      <c r="Q9" s="306" t="str">
        <f t="shared" si="8"/>
        <v>n/a</v>
      </c>
      <c r="R9" s="307">
        <v>0</v>
      </c>
      <c r="S9" s="302">
        <v>0</v>
      </c>
      <c r="T9" s="243">
        <f t="shared" si="9"/>
        <v>0</v>
      </c>
      <c r="U9" s="479" t="str">
        <f t="shared" si="10"/>
        <v>n/a</v>
      </c>
    </row>
    <row r="10" spans="1:21" s="1" customFormat="1" x14ac:dyDescent="0.25">
      <c r="A10" s="161" t="s">
        <v>63</v>
      </c>
      <c r="B10" s="239">
        <v>1</v>
      </c>
      <c r="C10" s="240">
        <v>1</v>
      </c>
      <c r="D10" s="241">
        <f t="shared" si="1"/>
        <v>0</v>
      </c>
      <c r="E10" s="242">
        <f t="shared" si="2"/>
        <v>0</v>
      </c>
      <c r="F10" s="239">
        <v>2</v>
      </c>
      <c r="G10" s="240">
        <v>0</v>
      </c>
      <c r="H10" s="240">
        <f t="shared" si="3"/>
        <v>-2</v>
      </c>
      <c r="I10" s="242">
        <f t="shared" si="4"/>
        <v>-1</v>
      </c>
      <c r="J10" s="239">
        <v>0</v>
      </c>
      <c r="K10" s="240">
        <v>0</v>
      </c>
      <c r="L10" s="240">
        <f t="shared" si="5"/>
        <v>0</v>
      </c>
      <c r="M10" s="242" t="str">
        <f t="shared" si="6"/>
        <v>n/a</v>
      </c>
      <c r="N10" s="239">
        <v>0</v>
      </c>
      <c r="O10" s="240">
        <v>0</v>
      </c>
      <c r="P10" s="243">
        <f t="shared" si="7"/>
        <v>0</v>
      </c>
      <c r="Q10" s="306" t="str">
        <f t="shared" si="8"/>
        <v>n/a</v>
      </c>
      <c r="R10" s="307">
        <v>0</v>
      </c>
      <c r="S10" s="302">
        <v>0</v>
      </c>
      <c r="T10" s="243">
        <f t="shared" si="9"/>
        <v>0</v>
      </c>
      <c r="U10" s="479" t="str">
        <f t="shared" si="10"/>
        <v>n/a</v>
      </c>
    </row>
    <row r="11" spans="1:21" s="1" customFormat="1" x14ac:dyDescent="0.25">
      <c r="A11" s="161" t="s">
        <v>64</v>
      </c>
      <c r="B11" s="239">
        <v>29</v>
      </c>
      <c r="C11" s="240">
        <v>23</v>
      </c>
      <c r="D11" s="241">
        <f t="shared" si="1"/>
        <v>-6</v>
      </c>
      <c r="E11" s="242">
        <f t="shared" si="2"/>
        <v>-0.20689655172413793</v>
      </c>
      <c r="F11" s="239">
        <v>19</v>
      </c>
      <c r="G11" s="240">
        <v>8</v>
      </c>
      <c r="H11" s="240">
        <f t="shared" si="3"/>
        <v>-11</v>
      </c>
      <c r="I11" s="242">
        <f t="shared" si="4"/>
        <v>-0.57894736842105265</v>
      </c>
      <c r="J11" s="239">
        <v>7</v>
      </c>
      <c r="K11" s="240">
        <v>2</v>
      </c>
      <c r="L11" s="240">
        <f t="shared" si="5"/>
        <v>-5</v>
      </c>
      <c r="M11" s="242">
        <f t="shared" si="6"/>
        <v>-0.7142857142857143</v>
      </c>
      <c r="N11" s="239">
        <v>0</v>
      </c>
      <c r="O11" s="240">
        <v>0</v>
      </c>
      <c r="P11" s="243">
        <f t="shared" si="7"/>
        <v>0</v>
      </c>
      <c r="Q11" s="306" t="str">
        <f t="shared" si="8"/>
        <v>n/a</v>
      </c>
      <c r="R11" s="307">
        <v>0</v>
      </c>
      <c r="S11" s="302">
        <v>0</v>
      </c>
      <c r="T11" s="243">
        <f t="shared" si="9"/>
        <v>0</v>
      </c>
      <c r="U11" s="479" t="str">
        <f t="shared" si="10"/>
        <v>n/a</v>
      </c>
    </row>
    <row r="12" spans="1:21" s="1" customFormat="1" x14ac:dyDescent="0.25">
      <c r="A12" s="161" t="s">
        <v>112</v>
      </c>
      <c r="B12" s="239">
        <v>0</v>
      </c>
      <c r="C12" s="240">
        <v>0</v>
      </c>
      <c r="D12" s="241">
        <f t="shared" si="1"/>
        <v>0</v>
      </c>
      <c r="E12" s="242" t="str">
        <f t="shared" si="2"/>
        <v>n/a</v>
      </c>
      <c r="F12" s="239">
        <v>0</v>
      </c>
      <c r="G12" s="240">
        <v>0</v>
      </c>
      <c r="H12" s="240">
        <f t="shared" si="3"/>
        <v>0</v>
      </c>
      <c r="I12" s="242" t="str">
        <f t="shared" si="4"/>
        <v>n/a</v>
      </c>
      <c r="J12" s="239">
        <v>0</v>
      </c>
      <c r="K12" s="240">
        <v>0</v>
      </c>
      <c r="L12" s="240">
        <f t="shared" si="5"/>
        <v>0</v>
      </c>
      <c r="M12" s="242" t="str">
        <f t="shared" si="6"/>
        <v>n/a</v>
      </c>
      <c r="N12" s="239">
        <v>0</v>
      </c>
      <c r="O12" s="240">
        <v>0</v>
      </c>
      <c r="P12" s="243">
        <f t="shared" si="7"/>
        <v>0</v>
      </c>
      <c r="Q12" s="306" t="str">
        <f t="shared" si="8"/>
        <v>n/a</v>
      </c>
      <c r="R12" s="307">
        <v>0</v>
      </c>
      <c r="S12" s="302">
        <v>0</v>
      </c>
      <c r="T12" s="243">
        <f t="shared" si="9"/>
        <v>0</v>
      </c>
      <c r="U12" s="479" t="str">
        <f t="shared" si="10"/>
        <v>n/a</v>
      </c>
    </row>
    <row r="13" spans="1:21" s="1" customFormat="1" x14ac:dyDescent="0.25">
      <c r="A13" s="161" t="s">
        <v>65</v>
      </c>
      <c r="B13" s="239">
        <v>2</v>
      </c>
      <c r="C13" s="240">
        <v>3</v>
      </c>
      <c r="D13" s="241">
        <f t="shared" si="1"/>
        <v>1</v>
      </c>
      <c r="E13" s="242">
        <f t="shared" si="2"/>
        <v>0.5</v>
      </c>
      <c r="F13" s="239">
        <v>1</v>
      </c>
      <c r="G13" s="240">
        <v>3</v>
      </c>
      <c r="H13" s="240">
        <f t="shared" si="3"/>
        <v>2</v>
      </c>
      <c r="I13" s="242">
        <f t="shared" si="4"/>
        <v>2</v>
      </c>
      <c r="J13" s="239">
        <v>0</v>
      </c>
      <c r="K13" s="240">
        <v>0</v>
      </c>
      <c r="L13" s="240">
        <f t="shared" si="5"/>
        <v>0</v>
      </c>
      <c r="M13" s="242" t="str">
        <f t="shared" si="6"/>
        <v>n/a</v>
      </c>
      <c r="N13" s="239">
        <v>0</v>
      </c>
      <c r="O13" s="240">
        <v>0</v>
      </c>
      <c r="P13" s="243">
        <f t="shared" si="7"/>
        <v>0</v>
      </c>
      <c r="Q13" s="306" t="str">
        <f t="shared" si="8"/>
        <v>n/a</v>
      </c>
      <c r="R13" s="307">
        <v>0</v>
      </c>
      <c r="S13" s="302">
        <v>0</v>
      </c>
      <c r="T13" s="243">
        <f t="shared" si="9"/>
        <v>0</v>
      </c>
      <c r="U13" s="479" t="str">
        <f t="shared" si="10"/>
        <v>n/a</v>
      </c>
    </row>
    <row r="14" spans="1:21" x14ac:dyDescent="0.25">
      <c r="A14" s="161" t="s">
        <v>66</v>
      </c>
      <c r="B14" s="239">
        <v>7</v>
      </c>
      <c r="C14" s="240">
        <v>14</v>
      </c>
      <c r="D14" s="241">
        <f t="shared" si="1"/>
        <v>7</v>
      </c>
      <c r="E14" s="242">
        <f t="shared" si="2"/>
        <v>1</v>
      </c>
      <c r="F14" s="239">
        <v>4</v>
      </c>
      <c r="G14" s="240">
        <v>12</v>
      </c>
      <c r="H14" s="240">
        <f t="shared" si="3"/>
        <v>8</v>
      </c>
      <c r="I14" s="242">
        <f t="shared" si="4"/>
        <v>2</v>
      </c>
      <c r="J14" s="239">
        <v>4</v>
      </c>
      <c r="K14" s="240">
        <v>6</v>
      </c>
      <c r="L14" s="240">
        <f t="shared" si="5"/>
        <v>2</v>
      </c>
      <c r="M14" s="242">
        <f t="shared" si="6"/>
        <v>0.5</v>
      </c>
      <c r="N14" s="239">
        <v>0</v>
      </c>
      <c r="O14" s="240">
        <v>0</v>
      </c>
      <c r="P14" s="243">
        <f t="shared" si="7"/>
        <v>0</v>
      </c>
      <c r="Q14" s="306" t="str">
        <f t="shared" si="8"/>
        <v>n/a</v>
      </c>
      <c r="R14" s="307">
        <v>0</v>
      </c>
      <c r="S14" s="302">
        <v>0</v>
      </c>
      <c r="T14" s="243">
        <f t="shared" si="9"/>
        <v>0</v>
      </c>
      <c r="U14" s="479" t="str">
        <f t="shared" si="10"/>
        <v>n/a</v>
      </c>
    </row>
    <row r="15" spans="1:21" x14ac:dyDescent="0.25">
      <c r="A15" s="161" t="s">
        <v>67</v>
      </c>
      <c r="B15" s="239">
        <v>1</v>
      </c>
      <c r="C15" s="240">
        <v>3</v>
      </c>
      <c r="D15" s="241">
        <f t="shared" si="1"/>
        <v>2</v>
      </c>
      <c r="E15" s="242">
        <f t="shared" si="2"/>
        <v>2</v>
      </c>
      <c r="F15" s="239">
        <v>1</v>
      </c>
      <c r="G15" s="240">
        <v>1</v>
      </c>
      <c r="H15" s="240">
        <f t="shared" si="3"/>
        <v>0</v>
      </c>
      <c r="I15" s="242">
        <f t="shared" si="4"/>
        <v>0</v>
      </c>
      <c r="J15" s="239">
        <v>0</v>
      </c>
      <c r="K15" s="240">
        <v>0</v>
      </c>
      <c r="L15" s="240">
        <f t="shared" si="5"/>
        <v>0</v>
      </c>
      <c r="M15" s="242" t="str">
        <f t="shared" si="6"/>
        <v>n/a</v>
      </c>
      <c r="N15" s="239">
        <v>0</v>
      </c>
      <c r="O15" s="240">
        <v>0</v>
      </c>
      <c r="P15" s="243">
        <f t="shared" si="7"/>
        <v>0</v>
      </c>
      <c r="Q15" s="306" t="str">
        <f t="shared" si="8"/>
        <v>n/a</v>
      </c>
      <c r="R15" s="307">
        <v>0</v>
      </c>
      <c r="S15" s="302">
        <v>0</v>
      </c>
      <c r="T15" s="243">
        <f t="shared" si="9"/>
        <v>0</v>
      </c>
      <c r="U15" s="479" t="str">
        <f t="shared" si="10"/>
        <v>n/a</v>
      </c>
    </row>
    <row r="16" spans="1:21" s="280" customFormat="1" x14ac:dyDescent="0.25">
      <c r="A16" s="161" t="s">
        <v>68</v>
      </c>
      <c r="B16" s="239">
        <v>19</v>
      </c>
      <c r="C16" s="240">
        <v>23</v>
      </c>
      <c r="D16" s="241">
        <f t="shared" si="1"/>
        <v>4</v>
      </c>
      <c r="E16" s="242">
        <f t="shared" si="2"/>
        <v>0.21052631578947367</v>
      </c>
      <c r="F16" s="239">
        <v>12</v>
      </c>
      <c r="G16" s="240">
        <v>18</v>
      </c>
      <c r="H16" s="240">
        <f t="shared" si="3"/>
        <v>6</v>
      </c>
      <c r="I16" s="242">
        <f t="shared" si="4"/>
        <v>0.5</v>
      </c>
      <c r="J16" s="239">
        <v>5</v>
      </c>
      <c r="K16" s="240">
        <v>10</v>
      </c>
      <c r="L16" s="240">
        <f t="shared" si="5"/>
        <v>5</v>
      </c>
      <c r="M16" s="242">
        <f t="shared" si="6"/>
        <v>1</v>
      </c>
      <c r="N16" s="239">
        <v>0</v>
      </c>
      <c r="O16" s="240">
        <v>0</v>
      </c>
      <c r="P16" s="243">
        <f t="shared" si="7"/>
        <v>0</v>
      </c>
      <c r="Q16" s="306" t="str">
        <f t="shared" si="8"/>
        <v>n/a</v>
      </c>
      <c r="R16" s="307">
        <v>0</v>
      </c>
      <c r="S16" s="302">
        <v>0</v>
      </c>
      <c r="T16" s="243">
        <f t="shared" si="9"/>
        <v>0</v>
      </c>
      <c r="U16" s="479" t="str">
        <f t="shared" si="10"/>
        <v>n/a</v>
      </c>
    </row>
    <row r="17" spans="1:21" x14ac:dyDescent="0.25">
      <c r="A17" s="161" t="s">
        <v>69</v>
      </c>
      <c r="B17" s="239">
        <v>4</v>
      </c>
      <c r="C17" s="240">
        <v>3</v>
      </c>
      <c r="D17" s="241">
        <f t="shared" si="1"/>
        <v>-1</v>
      </c>
      <c r="E17" s="242">
        <f t="shared" si="2"/>
        <v>-0.25</v>
      </c>
      <c r="F17" s="239">
        <v>5</v>
      </c>
      <c r="G17" s="240">
        <v>1</v>
      </c>
      <c r="H17" s="240">
        <f t="shared" si="3"/>
        <v>-4</v>
      </c>
      <c r="I17" s="242">
        <f t="shared" si="4"/>
        <v>-0.8</v>
      </c>
      <c r="J17" s="239">
        <v>1</v>
      </c>
      <c r="K17" s="240">
        <v>1</v>
      </c>
      <c r="L17" s="240">
        <f t="shared" si="5"/>
        <v>0</v>
      </c>
      <c r="M17" s="242">
        <f t="shared" si="6"/>
        <v>0</v>
      </c>
      <c r="N17" s="239">
        <v>0</v>
      </c>
      <c r="O17" s="240">
        <v>0</v>
      </c>
      <c r="P17" s="243">
        <f t="shared" si="7"/>
        <v>0</v>
      </c>
      <c r="Q17" s="306" t="str">
        <f t="shared" si="8"/>
        <v>n/a</v>
      </c>
      <c r="R17" s="307">
        <v>0</v>
      </c>
      <c r="S17" s="302">
        <v>0</v>
      </c>
      <c r="T17" s="243">
        <f t="shared" si="9"/>
        <v>0</v>
      </c>
      <c r="U17" s="479" t="str">
        <f t="shared" si="10"/>
        <v>n/a</v>
      </c>
    </row>
    <row r="18" spans="1:21" x14ac:dyDescent="0.25">
      <c r="A18" s="161" t="s">
        <v>70</v>
      </c>
      <c r="B18" s="239">
        <v>22</v>
      </c>
      <c r="C18" s="240">
        <v>30</v>
      </c>
      <c r="D18" s="241">
        <f t="shared" si="1"/>
        <v>8</v>
      </c>
      <c r="E18" s="242">
        <f t="shared" si="2"/>
        <v>0.36363636363636365</v>
      </c>
      <c r="F18" s="239">
        <v>21</v>
      </c>
      <c r="G18" s="240">
        <v>22</v>
      </c>
      <c r="H18" s="240">
        <f t="shared" si="3"/>
        <v>1</v>
      </c>
      <c r="I18" s="242">
        <f t="shared" si="4"/>
        <v>4.7619047619047616E-2</v>
      </c>
      <c r="J18" s="239">
        <v>8</v>
      </c>
      <c r="K18" s="240">
        <v>11</v>
      </c>
      <c r="L18" s="240">
        <f t="shared" si="5"/>
        <v>3</v>
      </c>
      <c r="M18" s="242">
        <f t="shared" si="6"/>
        <v>0.375</v>
      </c>
      <c r="N18" s="239">
        <v>0</v>
      </c>
      <c r="O18" s="240">
        <v>0</v>
      </c>
      <c r="P18" s="243">
        <f t="shared" si="7"/>
        <v>0</v>
      </c>
      <c r="Q18" s="306" t="str">
        <f t="shared" si="8"/>
        <v>n/a</v>
      </c>
      <c r="R18" s="307">
        <v>0</v>
      </c>
      <c r="S18" s="302">
        <v>0</v>
      </c>
      <c r="T18" s="243">
        <f t="shared" si="9"/>
        <v>0</v>
      </c>
      <c r="U18" s="479" t="str">
        <f t="shared" si="10"/>
        <v>n/a</v>
      </c>
    </row>
    <row r="19" spans="1:21" x14ac:dyDescent="0.25">
      <c r="A19" s="161" t="s">
        <v>71</v>
      </c>
      <c r="B19" s="239">
        <v>4</v>
      </c>
      <c r="C19" s="240">
        <v>5</v>
      </c>
      <c r="D19" s="241">
        <f t="shared" si="1"/>
        <v>1</v>
      </c>
      <c r="E19" s="242">
        <f t="shared" si="2"/>
        <v>0.25</v>
      </c>
      <c r="F19" s="239">
        <v>4</v>
      </c>
      <c r="G19" s="240">
        <v>3</v>
      </c>
      <c r="H19" s="240">
        <f t="shared" si="3"/>
        <v>-1</v>
      </c>
      <c r="I19" s="242">
        <f t="shared" si="4"/>
        <v>-0.25</v>
      </c>
      <c r="J19" s="239">
        <v>2</v>
      </c>
      <c r="K19" s="240">
        <v>1</v>
      </c>
      <c r="L19" s="240">
        <f t="shared" si="5"/>
        <v>-1</v>
      </c>
      <c r="M19" s="242">
        <f t="shared" si="6"/>
        <v>-0.5</v>
      </c>
      <c r="N19" s="239">
        <v>0</v>
      </c>
      <c r="O19" s="240">
        <v>0</v>
      </c>
      <c r="P19" s="243">
        <f t="shared" si="7"/>
        <v>0</v>
      </c>
      <c r="Q19" s="306" t="str">
        <f t="shared" si="8"/>
        <v>n/a</v>
      </c>
      <c r="R19" s="307">
        <v>0</v>
      </c>
      <c r="S19" s="302">
        <v>0</v>
      </c>
      <c r="T19" s="243">
        <f t="shared" si="9"/>
        <v>0</v>
      </c>
      <c r="U19" s="479" t="str">
        <f t="shared" si="10"/>
        <v>n/a</v>
      </c>
    </row>
    <row r="20" spans="1:21" x14ac:dyDescent="0.25">
      <c r="A20" s="161" t="s">
        <v>108</v>
      </c>
      <c r="B20" s="239">
        <v>5</v>
      </c>
      <c r="C20" s="240">
        <v>8</v>
      </c>
      <c r="D20" s="241">
        <f t="shared" si="1"/>
        <v>3</v>
      </c>
      <c r="E20" s="242">
        <f t="shared" si="2"/>
        <v>0.6</v>
      </c>
      <c r="F20" s="239">
        <v>6</v>
      </c>
      <c r="G20" s="240">
        <v>7</v>
      </c>
      <c r="H20" s="240">
        <f t="shared" si="3"/>
        <v>1</v>
      </c>
      <c r="I20" s="242">
        <f t="shared" si="4"/>
        <v>0.16666666666666666</v>
      </c>
      <c r="J20" s="239">
        <v>3</v>
      </c>
      <c r="K20" s="240">
        <v>2</v>
      </c>
      <c r="L20" s="240">
        <f t="shared" si="5"/>
        <v>-1</v>
      </c>
      <c r="M20" s="242">
        <f t="shared" si="6"/>
        <v>-0.33333333333333331</v>
      </c>
      <c r="N20" s="239">
        <v>0</v>
      </c>
      <c r="O20" s="240">
        <v>0</v>
      </c>
      <c r="P20" s="243">
        <f t="shared" si="7"/>
        <v>0</v>
      </c>
      <c r="Q20" s="306" t="str">
        <f t="shared" si="8"/>
        <v>n/a</v>
      </c>
      <c r="R20" s="307">
        <v>0</v>
      </c>
      <c r="S20" s="302">
        <v>0</v>
      </c>
      <c r="T20" s="243">
        <f t="shared" si="9"/>
        <v>0</v>
      </c>
      <c r="U20" s="479" t="str">
        <f t="shared" si="10"/>
        <v>n/a</v>
      </c>
    </row>
    <row r="21" spans="1:21" x14ac:dyDescent="0.25">
      <c r="A21" s="161" t="s">
        <v>72</v>
      </c>
      <c r="B21" s="239">
        <v>4</v>
      </c>
      <c r="C21" s="240">
        <v>5</v>
      </c>
      <c r="D21" s="241">
        <f t="shared" si="1"/>
        <v>1</v>
      </c>
      <c r="E21" s="242">
        <f t="shared" si="2"/>
        <v>0.25</v>
      </c>
      <c r="F21" s="239">
        <v>4</v>
      </c>
      <c r="G21" s="240">
        <v>4</v>
      </c>
      <c r="H21" s="240">
        <f t="shared" si="3"/>
        <v>0</v>
      </c>
      <c r="I21" s="242">
        <f t="shared" si="4"/>
        <v>0</v>
      </c>
      <c r="J21" s="239">
        <v>2</v>
      </c>
      <c r="K21" s="240">
        <v>0</v>
      </c>
      <c r="L21" s="240">
        <f t="shared" si="5"/>
        <v>-2</v>
      </c>
      <c r="M21" s="242">
        <f t="shared" si="6"/>
        <v>-1</v>
      </c>
      <c r="N21" s="239">
        <v>0</v>
      </c>
      <c r="O21" s="240">
        <v>0</v>
      </c>
      <c r="P21" s="243">
        <f t="shared" si="7"/>
        <v>0</v>
      </c>
      <c r="Q21" s="306" t="str">
        <f t="shared" si="8"/>
        <v>n/a</v>
      </c>
      <c r="R21" s="307">
        <v>0</v>
      </c>
      <c r="S21" s="302">
        <v>0</v>
      </c>
      <c r="T21" s="243">
        <f t="shared" si="9"/>
        <v>0</v>
      </c>
      <c r="U21" s="479" t="str">
        <f t="shared" si="10"/>
        <v>n/a</v>
      </c>
    </row>
    <row r="22" spans="1:21" x14ac:dyDescent="0.25">
      <c r="A22" s="161" t="s">
        <v>126</v>
      </c>
      <c r="B22" s="239">
        <v>0</v>
      </c>
      <c r="C22" s="240">
        <v>0</v>
      </c>
      <c r="D22" s="241">
        <f t="shared" si="1"/>
        <v>0</v>
      </c>
      <c r="E22" s="242" t="str">
        <f t="shared" si="2"/>
        <v>n/a</v>
      </c>
      <c r="F22" s="239">
        <v>0</v>
      </c>
      <c r="G22" s="240">
        <v>0</v>
      </c>
      <c r="H22" s="240">
        <f t="shared" si="3"/>
        <v>0</v>
      </c>
      <c r="I22" s="242" t="str">
        <f t="shared" si="4"/>
        <v>n/a</v>
      </c>
      <c r="J22" s="239">
        <v>0</v>
      </c>
      <c r="K22" s="240">
        <v>0</v>
      </c>
      <c r="L22" s="240">
        <f t="shared" si="5"/>
        <v>0</v>
      </c>
      <c r="M22" s="242" t="str">
        <f t="shared" si="6"/>
        <v>n/a</v>
      </c>
      <c r="N22" s="239">
        <v>0</v>
      </c>
      <c r="O22" s="240">
        <v>0</v>
      </c>
      <c r="P22" s="243">
        <f t="shared" si="7"/>
        <v>0</v>
      </c>
      <c r="Q22" s="306" t="str">
        <f t="shared" si="8"/>
        <v>n/a</v>
      </c>
      <c r="R22" s="307">
        <v>0</v>
      </c>
      <c r="S22" s="302">
        <v>0</v>
      </c>
      <c r="T22" s="243">
        <f t="shared" si="9"/>
        <v>0</v>
      </c>
      <c r="U22" s="479" t="str">
        <f t="shared" si="10"/>
        <v>n/a</v>
      </c>
    </row>
    <row r="23" spans="1:21" x14ac:dyDescent="0.25">
      <c r="A23" s="161" t="s">
        <v>73</v>
      </c>
      <c r="B23" s="239">
        <v>26</v>
      </c>
      <c r="C23" s="240">
        <v>29</v>
      </c>
      <c r="D23" s="241">
        <f t="shared" si="1"/>
        <v>3</v>
      </c>
      <c r="E23" s="242">
        <f t="shared" si="2"/>
        <v>0.11538461538461539</v>
      </c>
      <c r="F23" s="239">
        <v>23</v>
      </c>
      <c r="G23" s="240">
        <v>23</v>
      </c>
      <c r="H23" s="240">
        <f t="shared" si="3"/>
        <v>0</v>
      </c>
      <c r="I23" s="242">
        <f t="shared" si="4"/>
        <v>0</v>
      </c>
      <c r="J23" s="239">
        <v>9</v>
      </c>
      <c r="K23" s="240">
        <v>8</v>
      </c>
      <c r="L23" s="240">
        <f t="shared" si="5"/>
        <v>-1</v>
      </c>
      <c r="M23" s="242">
        <f t="shared" si="6"/>
        <v>-0.1111111111111111</v>
      </c>
      <c r="N23" s="239">
        <v>0</v>
      </c>
      <c r="O23" s="240">
        <v>0</v>
      </c>
      <c r="P23" s="243">
        <f t="shared" si="7"/>
        <v>0</v>
      </c>
      <c r="Q23" s="306" t="str">
        <f t="shared" si="8"/>
        <v>n/a</v>
      </c>
      <c r="R23" s="307">
        <v>0</v>
      </c>
      <c r="S23" s="302">
        <v>0</v>
      </c>
      <c r="T23" s="243">
        <f t="shared" si="9"/>
        <v>0</v>
      </c>
      <c r="U23" s="479" t="str">
        <f t="shared" si="10"/>
        <v>n/a</v>
      </c>
    </row>
    <row r="24" spans="1:21" x14ac:dyDescent="0.25">
      <c r="A24" s="161" t="s">
        <v>74</v>
      </c>
      <c r="B24" s="239">
        <v>1</v>
      </c>
      <c r="C24" s="240">
        <v>2</v>
      </c>
      <c r="D24" s="241">
        <f t="shared" si="1"/>
        <v>1</v>
      </c>
      <c r="E24" s="242">
        <f t="shared" si="2"/>
        <v>1</v>
      </c>
      <c r="F24" s="239">
        <v>1</v>
      </c>
      <c r="G24" s="240">
        <v>1</v>
      </c>
      <c r="H24" s="240">
        <f t="shared" si="3"/>
        <v>0</v>
      </c>
      <c r="I24" s="242">
        <f t="shared" si="4"/>
        <v>0</v>
      </c>
      <c r="J24" s="239">
        <v>0</v>
      </c>
      <c r="K24" s="240">
        <v>1</v>
      </c>
      <c r="L24" s="240">
        <f t="shared" si="5"/>
        <v>1</v>
      </c>
      <c r="M24" s="242" t="str">
        <f t="shared" si="6"/>
        <v>n/a</v>
      </c>
      <c r="N24" s="239">
        <v>0</v>
      </c>
      <c r="O24" s="240">
        <v>0</v>
      </c>
      <c r="P24" s="243">
        <f t="shared" si="7"/>
        <v>0</v>
      </c>
      <c r="Q24" s="306" t="str">
        <f t="shared" si="8"/>
        <v>n/a</v>
      </c>
      <c r="R24" s="307">
        <v>0</v>
      </c>
      <c r="S24" s="302">
        <v>0</v>
      </c>
      <c r="T24" s="243">
        <f t="shared" si="9"/>
        <v>0</v>
      </c>
      <c r="U24" s="479" t="str">
        <f t="shared" si="10"/>
        <v>n/a</v>
      </c>
    </row>
    <row r="25" spans="1:21" x14ac:dyDescent="0.25">
      <c r="A25" s="161" t="s">
        <v>86</v>
      </c>
      <c r="B25" s="239">
        <v>1</v>
      </c>
      <c r="C25" s="240">
        <v>2</v>
      </c>
      <c r="D25" s="241">
        <f t="shared" si="1"/>
        <v>1</v>
      </c>
      <c r="E25" s="242">
        <f t="shared" si="2"/>
        <v>1</v>
      </c>
      <c r="F25" s="239">
        <v>0</v>
      </c>
      <c r="G25" s="240">
        <v>0</v>
      </c>
      <c r="H25" s="240">
        <f t="shared" si="3"/>
        <v>0</v>
      </c>
      <c r="I25" s="242" t="str">
        <f t="shared" si="4"/>
        <v>n/a</v>
      </c>
      <c r="J25" s="239">
        <v>0</v>
      </c>
      <c r="K25" s="240">
        <v>0</v>
      </c>
      <c r="L25" s="240">
        <f t="shared" si="5"/>
        <v>0</v>
      </c>
      <c r="M25" s="242" t="str">
        <f t="shared" si="6"/>
        <v>n/a</v>
      </c>
      <c r="N25" s="239">
        <v>0</v>
      </c>
      <c r="O25" s="240">
        <v>0</v>
      </c>
      <c r="P25" s="243">
        <f t="shared" si="7"/>
        <v>0</v>
      </c>
      <c r="Q25" s="306" t="str">
        <f t="shared" si="8"/>
        <v>n/a</v>
      </c>
      <c r="R25" s="307">
        <v>0</v>
      </c>
      <c r="S25" s="302">
        <v>0</v>
      </c>
      <c r="T25" s="243">
        <f t="shared" si="9"/>
        <v>0</v>
      </c>
      <c r="U25" s="479" t="str">
        <f t="shared" si="10"/>
        <v>n/a</v>
      </c>
    </row>
    <row r="26" spans="1:21" x14ac:dyDescent="0.25">
      <c r="A26" s="161" t="s">
        <v>85</v>
      </c>
      <c r="B26" s="239">
        <v>0</v>
      </c>
      <c r="C26" s="240">
        <v>2</v>
      </c>
      <c r="D26" s="241">
        <f t="shared" si="1"/>
        <v>2</v>
      </c>
      <c r="E26" s="242" t="str">
        <f t="shared" si="2"/>
        <v>n/a</v>
      </c>
      <c r="F26" s="239">
        <v>0</v>
      </c>
      <c r="G26" s="240">
        <v>1</v>
      </c>
      <c r="H26" s="240">
        <f t="shared" si="3"/>
        <v>1</v>
      </c>
      <c r="I26" s="242" t="str">
        <f t="shared" si="4"/>
        <v>n/a</v>
      </c>
      <c r="J26" s="239">
        <v>0</v>
      </c>
      <c r="K26" s="240">
        <v>0</v>
      </c>
      <c r="L26" s="240">
        <f t="shared" si="5"/>
        <v>0</v>
      </c>
      <c r="M26" s="242" t="str">
        <f t="shared" si="6"/>
        <v>n/a</v>
      </c>
      <c r="N26" s="239">
        <v>0</v>
      </c>
      <c r="O26" s="240">
        <v>0</v>
      </c>
      <c r="P26" s="243">
        <f t="shared" si="7"/>
        <v>0</v>
      </c>
      <c r="Q26" s="306" t="str">
        <f t="shared" si="8"/>
        <v>n/a</v>
      </c>
      <c r="R26" s="307">
        <v>0</v>
      </c>
      <c r="S26" s="302">
        <v>0</v>
      </c>
      <c r="T26" s="243">
        <f t="shared" si="9"/>
        <v>0</v>
      </c>
      <c r="U26" s="479" t="str">
        <f t="shared" si="10"/>
        <v>n/a</v>
      </c>
    </row>
    <row r="27" spans="1:21" ht="12.75" customHeight="1" x14ac:dyDescent="0.25">
      <c r="A27" s="161" t="s">
        <v>75</v>
      </c>
      <c r="B27" s="239">
        <v>0</v>
      </c>
      <c r="C27" s="240">
        <v>0</v>
      </c>
      <c r="D27" s="241">
        <f t="shared" si="1"/>
        <v>0</v>
      </c>
      <c r="E27" s="242" t="str">
        <f t="shared" si="2"/>
        <v>n/a</v>
      </c>
      <c r="F27" s="239">
        <v>0</v>
      </c>
      <c r="G27" s="240">
        <v>0</v>
      </c>
      <c r="H27" s="240">
        <f t="shared" si="3"/>
        <v>0</v>
      </c>
      <c r="I27" s="242" t="str">
        <f t="shared" si="4"/>
        <v>n/a</v>
      </c>
      <c r="J27" s="239">
        <v>0</v>
      </c>
      <c r="K27" s="240">
        <v>0</v>
      </c>
      <c r="L27" s="240">
        <f t="shared" si="5"/>
        <v>0</v>
      </c>
      <c r="M27" s="242" t="str">
        <f t="shared" si="6"/>
        <v>n/a</v>
      </c>
      <c r="N27" s="239">
        <v>0</v>
      </c>
      <c r="O27" s="240">
        <v>0</v>
      </c>
      <c r="P27" s="243">
        <f t="shared" si="7"/>
        <v>0</v>
      </c>
      <c r="Q27" s="306" t="str">
        <f t="shared" si="8"/>
        <v>n/a</v>
      </c>
      <c r="R27" s="307">
        <v>0</v>
      </c>
      <c r="S27" s="302">
        <v>0</v>
      </c>
      <c r="T27" s="243">
        <f t="shared" si="9"/>
        <v>0</v>
      </c>
      <c r="U27" s="479" t="str">
        <f t="shared" si="10"/>
        <v>n/a</v>
      </c>
    </row>
    <row r="28" spans="1:21" ht="12.75" customHeight="1" x14ac:dyDescent="0.25">
      <c r="A28" s="161" t="s">
        <v>79</v>
      </c>
      <c r="B28" s="239">
        <v>0</v>
      </c>
      <c r="C28" s="240">
        <v>1</v>
      </c>
      <c r="D28" s="241">
        <f t="shared" si="1"/>
        <v>1</v>
      </c>
      <c r="E28" s="242" t="str">
        <f t="shared" si="2"/>
        <v>n/a</v>
      </c>
      <c r="F28" s="239">
        <v>0</v>
      </c>
      <c r="G28" s="240">
        <v>0</v>
      </c>
      <c r="H28" s="240">
        <f t="shared" si="3"/>
        <v>0</v>
      </c>
      <c r="I28" s="242" t="str">
        <f t="shared" si="4"/>
        <v>n/a</v>
      </c>
      <c r="J28" s="239">
        <v>0</v>
      </c>
      <c r="K28" s="240">
        <v>0</v>
      </c>
      <c r="L28" s="240">
        <f t="shared" si="5"/>
        <v>0</v>
      </c>
      <c r="M28" s="242" t="str">
        <f t="shared" si="6"/>
        <v>n/a</v>
      </c>
      <c r="N28" s="239">
        <v>0</v>
      </c>
      <c r="O28" s="240">
        <v>0</v>
      </c>
      <c r="P28" s="243">
        <f t="shared" si="7"/>
        <v>0</v>
      </c>
      <c r="Q28" s="306" t="str">
        <f t="shared" si="8"/>
        <v>n/a</v>
      </c>
      <c r="R28" s="307">
        <v>0</v>
      </c>
      <c r="S28" s="302">
        <v>0</v>
      </c>
      <c r="T28" s="243">
        <f t="shared" si="9"/>
        <v>0</v>
      </c>
      <c r="U28" s="479" t="str">
        <f t="shared" si="10"/>
        <v>n/a</v>
      </c>
    </row>
    <row r="29" spans="1:21" x14ac:dyDescent="0.25">
      <c r="A29" s="161" t="s">
        <v>80</v>
      </c>
      <c r="B29" s="239">
        <v>1</v>
      </c>
      <c r="C29" s="240">
        <v>2</v>
      </c>
      <c r="D29" s="241">
        <f t="shared" si="1"/>
        <v>1</v>
      </c>
      <c r="E29" s="242">
        <f t="shared" si="2"/>
        <v>1</v>
      </c>
      <c r="F29" s="239">
        <v>1</v>
      </c>
      <c r="G29" s="240">
        <v>1</v>
      </c>
      <c r="H29" s="240">
        <f t="shared" si="3"/>
        <v>0</v>
      </c>
      <c r="I29" s="242">
        <f t="shared" si="4"/>
        <v>0</v>
      </c>
      <c r="J29" s="239">
        <v>0</v>
      </c>
      <c r="K29" s="240">
        <v>0</v>
      </c>
      <c r="L29" s="240">
        <f t="shared" si="5"/>
        <v>0</v>
      </c>
      <c r="M29" s="242" t="str">
        <f t="shared" si="6"/>
        <v>n/a</v>
      </c>
      <c r="N29" s="239">
        <v>0</v>
      </c>
      <c r="O29" s="240">
        <v>0</v>
      </c>
      <c r="P29" s="243">
        <f t="shared" si="7"/>
        <v>0</v>
      </c>
      <c r="Q29" s="306" t="str">
        <f t="shared" si="8"/>
        <v>n/a</v>
      </c>
      <c r="R29" s="307">
        <v>0</v>
      </c>
      <c r="S29" s="302">
        <v>0</v>
      </c>
      <c r="T29" s="243">
        <f t="shared" si="9"/>
        <v>0</v>
      </c>
      <c r="U29" s="479" t="str">
        <f t="shared" si="10"/>
        <v>n/a</v>
      </c>
    </row>
    <row r="30" spans="1:21" x14ac:dyDescent="0.25">
      <c r="A30" s="161" t="s">
        <v>81</v>
      </c>
      <c r="B30" s="239">
        <v>0</v>
      </c>
      <c r="C30" s="240">
        <v>0</v>
      </c>
      <c r="D30" s="241">
        <f t="shared" si="1"/>
        <v>0</v>
      </c>
      <c r="E30" s="242" t="str">
        <f t="shared" si="2"/>
        <v>n/a</v>
      </c>
      <c r="F30" s="239">
        <v>0</v>
      </c>
      <c r="G30" s="240">
        <v>0</v>
      </c>
      <c r="H30" s="240">
        <f t="shared" si="3"/>
        <v>0</v>
      </c>
      <c r="I30" s="242" t="str">
        <f t="shared" si="4"/>
        <v>n/a</v>
      </c>
      <c r="J30" s="239">
        <v>0</v>
      </c>
      <c r="K30" s="240">
        <v>0</v>
      </c>
      <c r="L30" s="240">
        <f t="shared" si="5"/>
        <v>0</v>
      </c>
      <c r="M30" s="242" t="str">
        <f t="shared" si="6"/>
        <v>n/a</v>
      </c>
      <c r="N30" s="239">
        <v>0</v>
      </c>
      <c r="O30" s="240">
        <v>0</v>
      </c>
      <c r="P30" s="243">
        <f t="shared" si="7"/>
        <v>0</v>
      </c>
      <c r="Q30" s="306" t="str">
        <f t="shared" si="8"/>
        <v>n/a</v>
      </c>
      <c r="R30" s="307">
        <v>0</v>
      </c>
      <c r="S30" s="302">
        <v>0</v>
      </c>
      <c r="T30" s="243">
        <f t="shared" si="9"/>
        <v>0</v>
      </c>
      <c r="U30" s="479" t="str">
        <f t="shared" si="10"/>
        <v>n/a</v>
      </c>
    </row>
    <row r="31" spans="1:21" s="281" customFormat="1" x14ac:dyDescent="0.25">
      <c r="A31" s="161" t="s">
        <v>82</v>
      </c>
      <c r="B31" s="239">
        <v>2</v>
      </c>
      <c r="C31" s="240">
        <v>2</v>
      </c>
      <c r="D31" s="241">
        <f t="shared" si="1"/>
        <v>0</v>
      </c>
      <c r="E31" s="242">
        <f t="shared" si="2"/>
        <v>0</v>
      </c>
      <c r="F31" s="239">
        <v>1</v>
      </c>
      <c r="G31" s="240">
        <v>2</v>
      </c>
      <c r="H31" s="240">
        <f t="shared" si="3"/>
        <v>1</v>
      </c>
      <c r="I31" s="242">
        <f t="shared" si="4"/>
        <v>1</v>
      </c>
      <c r="J31" s="239">
        <v>1</v>
      </c>
      <c r="K31" s="240">
        <v>0</v>
      </c>
      <c r="L31" s="240">
        <f t="shared" si="5"/>
        <v>-1</v>
      </c>
      <c r="M31" s="242">
        <f t="shared" si="6"/>
        <v>-1</v>
      </c>
      <c r="N31" s="239">
        <v>0</v>
      </c>
      <c r="O31" s="240">
        <v>0</v>
      </c>
      <c r="P31" s="243">
        <f t="shared" si="7"/>
        <v>0</v>
      </c>
      <c r="Q31" s="306" t="str">
        <f t="shared" si="8"/>
        <v>n/a</v>
      </c>
      <c r="R31" s="307">
        <v>0</v>
      </c>
      <c r="S31" s="302">
        <v>0</v>
      </c>
      <c r="T31" s="243">
        <f t="shared" si="9"/>
        <v>0</v>
      </c>
      <c r="U31" s="479" t="str">
        <f t="shared" si="10"/>
        <v>n/a</v>
      </c>
    </row>
    <row r="32" spans="1:21" s="280" customFormat="1" x14ac:dyDescent="0.25">
      <c r="A32" s="161" t="s">
        <v>83</v>
      </c>
      <c r="B32" s="239">
        <v>2</v>
      </c>
      <c r="C32" s="240">
        <v>1</v>
      </c>
      <c r="D32" s="241">
        <f t="shared" si="1"/>
        <v>-1</v>
      </c>
      <c r="E32" s="242">
        <f t="shared" si="2"/>
        <v>-0.5</v>
      </c>
      <c r="F32" s="239">
        <v>2</v>
      </c>
      <c r="G32" s="240">
        <v>1</v>
      </c>
      <c r="H32" s="240">
        <f t="shared" si="3"/>
        <v>-1</v>
      </c>
      <c r="I32" s="242">
        <f t="shared" si="4"/>
        <v>-0.5</v>
      </c>
      <c r="J32" s="239">
        <v>0</v>
      </c>
      <c r="K32" s="240">
        <v>1</v>
      </c>
      <c r="L32" s="240">
        <f t="shared" si="5"/>
        <v>1</v>
      </c>
      <c r="M32" s="242" t="str">
        <f t="shared" si="6"/>
        <v>n/a</v>
      </c>
      <c r="N32" s="239">
        <v>0</v>
      </c>
      <c r="O32" s="240">
        <v>0</v>
      </c>
      <c r="P32" s="243">
        <f t="shared" si="7"/>
        <v>0</v>
      </c>
      <c r="Q32" s="306" t="str">
        <f t="shared" si="8"/>
        <v>n/a</v>
      </c>
      <c r="R32" s="307">
        <v>0</v>
      </c>
      <c r="S32" s="302">
        <v>0</v>
      </c>
      <c r="T32" s="243">
        <f t="shared" si="9"/>
        <v>0</v>
      </c>
      <c r="U32" s="479" t="str">
        <f t="shared" si="10"/>
        <v>n/a</v>
      </c>
    </row>
    <row r="33" spans="1:21" x14ac:dyDescent="0.25">
      <c r="A33" s="161" t="s">
        <v>84</v>
      </c>
      <c r="B33" s="239">
        <v>0</v>
      </c>
      <c r="C33" s="240">
        <v>0</v>
      </c>
      <c r="D33" s="241">
        <f t="shared" si="1"/>
        <v>0</v>
      </c>
      <c r="E33" s="242" t="str">
        <f t="shared" si="2"/>
        <v>n/a</v>
      </c>
      <c r="F33" s="239">
        <v>0</v>
      </c>
      <c r="G33" s="240">
        <v>0</v>
      </c>
      <c r="H33" s="240">
        <f t="shared" si="3"/>
        <v>0</v>
      </c>
      <c r="I33" s="242" t="str">
        <f t="shared" si="4"/>
        <v>n/a</v>
      </c>
      <c r="J33" s="239">
        <v>0</v>
      </c>
      <c r="K33" s="240">
        <v>0</v>
      </c>
      <c r="L33" s="240">
        <f t="shared" si="5"/>
        <v>0</v>
      </c>
      <c r="M33" s="242" t="str">
        <f t="shared" si="6"/>
        <v>n/a</v>
      </c>
      <c r="N33" s="239">
        <v>0</v>
      </c>
      <c r="O33" s="240">
        <v>0</v>
      </c>
      <c r="P33" s="243">
        <f t="shared" si="7"/>
        <v>0</v>
      </c>
      <c r="Q33" s="306" t="str">
        <f t="shared" si="8"/>
        <v>n/a</v>
      </c>
      <c r="R33" s="307">
        <v>0</v>
      </c>
      <c r="S33" s="302">
        <v>0</v>
      </c>
      <c r="T33" s="243">
        <f t="shared" si="9"/>
        <v>0</v>
      </c>
      <c r="U33" s="479" t="str">
        <f t="shared" si="10"/>
        <v>n/a</v>
      </c>
    </row>
    <row r="34" spans="1:21" x14ac:dyDescent="0.25">
      <c r="A34" s="161" t="s">
        <v>87</v>
      </c>
      <c r="B34" s="239">
        <v>0</v>
      </c>
      <c r="C34" s="240">
        <v>0</v>
      </c>
      <c r="D34" s="241">
        <f t="shared" si="1"/>
        <v>0</v>
      </c>
      <c r="E34" s="242" t="str">
        <f t="shared" si="2"/>
        <v>n/a</v>
      </c>
      <c r="F34" s="239">
        <v>2</v>
      </c>
      <c r="G34" s="240">
        <v>0</v>
      </c>
      <c r="H34" s="240">
        <f t="shared" si="3"/>
        <v>-2</v>
      </c>
      <c r="I34" s="242">
        <f t="shared" si="4"/>
        <v>-1</v>
      </c>
      <c r="J34" s="239">
        <v>0</v>
      </c>
      <c r="K34" s="240">
        <v>0</v>
      </c>
      <c r="L34" s="240">
        <f t="shared" si="5"/>
        <v>0</v>
      </c>
      <c r="M34" s="242" t="str">
        <f t="shared" si="6"/>
        <v>n/a</v>
      </c>
      <c r="N34" s="239">
        <v>0</v>
      </c>
      <c r="O34" s="240">
        <v>0</v>
      </c>
      <c r="P34" s="243">
        <f t="shared" si="7"/>
        <v>0</v>
      </c>
      <c r="Q34" s="306" t="str">
        <f t="shared" si="8"/>
        <v>n/a</v>
      </c>
      <c r="R34" s="307">
        <v>0</v>
      </c>
      <c r="S34" s="302">
        <v>0</v>
      </c>
      <c r="T34" s="243">
        <f t="shared" si="9"/>
        <v>0</v>
      </c>
      <c r="U34" s="479" t="str">
        <f t="shared" si="10"/>
        <v>n/a</v>
      </c>
    </row>
    <row r="35" spans="1:21" x14ac:dyDescent="0.25">
      <c r="A35" s="161" t="s">
        <v>78</v>
      </c>
      <c r="B35" s="239">
        <v>16</v>
      </c>
      <c r="C35" s="240">
        <v>28</v>
      </c>
      <c r="D35" s="241">
        <f t="shared" si="1"/>
        <v>12</v>
      </c>
      <c r="E35" s="242">
        <f t="shared" si="2"/>
        <v>0.75</v>
      </c>
      <c r="F35" s="239">
        <v>12</v>
      </c>
      <c r="G35" s="240">
        <v>19</v>
      </c>
      <c r="H35" s="240">
        <f t="shared" si="3"/>
        <v>7</v>
      </c>
      <c r="I35" s="242">
        <f t="shared" si="4"/>
        <v>0.58333333333333337</v>
      </c>
      <c r="J35" s="239">
        <v>6</v>
      </c>
      <c r="K35" s="240">
        <v>7</v>
      </c>
      <c r="L35" s="240">
        <f t="shared" si="5"/>
        <v>1</v>
      </c>
      <c r="M35" s="242">
        <f t="shared" si="6"/>
        <v>0.16666666666666666</v>
      </c>
      <c r="N35" s="239">
        <v>0</v>
      </c>
      <c r="O35" s="240">
        <v>0</v>
      </c>
      <c r="P35" s="243">
        <f t="shared" si="7"/>
        <v>0</v>
      </c>
      <c r="Q35" s="306" t="str">
        <f t="shared" si="8"/>
        <v>n/a</v>
      </c>
      <c r="R35" s="307">
        <v>0</v>
      </c>
      <c r="S35" s="302">
        <v>0</v>
      </c>
      <c r="T35" s="243">
        <f t="shared" si="9"/>
        <v>0</v>
      </c>
      <c r="U35" s="479" t="str">
        <f t="shared" si="10"/>
        <v>n/a</v>
      </c>
    </row>
    <row r="36" spans="1:21" x14ac:dyDescent="0.25">
      <c r="A36" s="161" t="s">
        <v>106</v>
      </c>
      <c r="B36" s="239">
        <v>1</v>
      </c>
      <c r="C36" s="240">
        <v>2</v>
      </c>
      <c r="D36" s="241">
        <f t="shared" si="1"/>
        <v>1</v>
      </c>
      <c r="E36" s="242">
        <f t="shared" si="2"/>
        <v>1</v>
      </c>
      <c r="F36" s="239">
        <v>0</v>
      </c>
      <c r="G36" s="240">
        <v>0</v>
      </c>
      <c r="H36" s="240">
        <f t="shared" si="3"/>
        <v>0</v>
      </c>
      <c r="I36" s="242" t="str">
        <f t="shared" si="4"/>
        <v>n/a</v>
      </c>
      <c r="J36" s="239">
        <v>0</v>
      </c>
      <c r="K36" s="240">
        <v>0</v>
      </c>
      <c r="L36" s="240">
        <f t="shared" si="5"/>
        <v>0</v>
      </c>
      <c r="M36" s="242" t="str">
        <f t="shared" si="6"/>
        <v>n/a</v>
      </c>
      <c r="N36" s="239">
        <v>0</v>
      </c>
      <c r="O36" s="240">
        <v>0</v>
      </c>
      <c r="P36" s="243">
        <f t="shared" si="7"/>
        <v>0</v>
      </c>
      <c r="Q36" s="306" t="str">
        <f t="shared" si="8"/>
        <v>n/a</v>
      </c>
      <c r="R36" s="307">
        <v>0</v>
      </c>
      <c r="S36" s="302">
        <v>0</v>
      </c>
      <c r="T36" s="243">
        <f t="shared" si="9"/>
        <v>0</v>
      </c>
      <c r="U36" s="479" t="str">
        <f t="shared" si="10"/>
        <v>n/a</v>
      </c>
    </row>
    <row r="37" spans="1:21" x14ac:dyDescent="0.25">
      <c r="A37" s="161" t="s">
        <v>77</v>
      </c>
      <c r="B37" s="239">
        <v>3</v>
      </c>
      <c r="C37" s="240">
        <v>5</v>
      </c>
      <c r="D37" s="241">
        <f t="shared" si="1"/>
        <v>2</v>
      </c>
      <c r="E37" s="242">
        <f t="shared" si="2"/>
        <v>0.66666666666666663</v>
      </c>
      <c r="F37" s="239">
        <v>3</v>
      </c>
      <c r="G37" s="240">
        <v>3</v>
      </c>
      <c r="H37" s="240">
        <f t="shared" si="3"/>
        <v>0</v>
      </c>
      <c r="I37" s="242">
        <f t="shared" si="4"/>
        <v>0</v>
      </c>
      <c r="J37" s="239">
        <v>2</v>
      </c>
      <c r="K37" s="240">
        <v>0</v>
      </c>
      <c r="L37" s="240">
        <f t="shared" si="5"/>
        <v>-2</v>
      </c>
      <c r="M37" s="242">
        <f t="shared" si="6"/>
        <v>-1</v>
      </c>
      <c r="N37" s="239">
        <v>0</v>
      </c>
      <c r="O37" s="240">
        <v>0</v>
      </c>
      <c r="P37" s="243">
        <f t="shared" si="7"/>
        <v>0</v>
      </c>
      <c r="Q37" s="306" t="str">
        <f t="shared" si="8"/>
        <v>n/a</v>
      </c>
      <c r="R37" s="307">
        <v>0</v>
      </c>
      <c r="S37" s="302">
        <v>0</v>
      </c>
      <c r="T37" s="243">
        <f t="shared" si="9"/>
        <v>0</v>
      </c>
      <c r="U37" s="479" t="str">
        <f t="shared" si="10"/>
        <v>n/a</v>
      </c>
    </row>
    <row r="38" spans="1:21" x14ac:dyDescent="0.25">
      <c r="A38" s="161" t="s">
        <v>88</v>
      </c>
      <c r="B38" s="239">
        <v>7</v>
      </c>
      <c r="C38" s="240">
        <v>16</v>
      </c>
      <c r="D38" s="241">
        <f t="shared" si="1"/>
        <v>9</v>
      </c>
      <c r="E38" s="242">
        <f t="shared" si="2"/>
        <v>1.2857142857142858</v>
      </c>
      <c r="F38" s="239">
        <v>7</v>
      </c>
      <c r="G38" s="240">
        <v>8</v>
      </c>
      <c r="H38" s="240">
        <f t="shared" si="3"/>
        <v>1</v>
      </c>
      <c r="I38" s="242">
        <f t="shared" si="4"/>
        <v>0.14285714285714285</v>
      </c>
      <c r="J38" s="239">
        <v>3</v>
      </c>
      <c r="K38" s="240">
        <v>2</v>
      </c>
      <c r="L38" s="240">
        <f t="shared" si="5"/>
        <v>-1</v>
      </c>
      <c r="M38" s="242">
        <f t="shared" si="6"/>
        <v>-0.33333333333333331</v>
      </c>
      <c r="N38" s="239">
        <v>0</v>
      </c>
      <c r="O38" s="240">
        <v>0</v>
      </c>
      <c r="P38" s="243">
        <f t="shared" si="7"/>
        <v>0</v>
      </c>
      <c r="Q38" s="306" t="str">
        <f t="shared" si="8"/>
        <v>n/a</v>
      </c>
      <c r="R38" s="307">
        <v>0</v>
      </c>
      <c r="S38" s="302">
        <v>0</v>
      </c>
      <c r="T38" s="243">
        <f t="shared" si="9"/>
        <v>0</v>
      </c>
      <c r="U38" s="479" t="str">
        <f t="shared" si="10"/>
        <v>n/a</v>
      </c>
    </row>
    <row r="39" spans="1:21" x14ac:dyDescent="0.25">
      <c r="A39" s="161" t="s">
        <v>89</v>
      </c>
      <c r="B39" s="239">
        <v>1</v>
      </c>
      <c r="C39" s="240">
        <v>1</v>
      </c>
      <c r="D39" s="241">
        <f t="shared" si="1"/>
        <v>0</v>
      </c>
      <c r="E39" s="242">
        <f t="shared" si="2"/>
        <v>0</v>
      </c>
      <c r="F39" s="239">
        <v>2</v>
      </c>
      <c r="G39" s="240">
        <v>0</v>
      </c>
      <c r="H39" s="240">
        <f t="shared" si="3"/>
        <v>-2</v>
      </c>
      <c r="I39" s="242">
        <f t="shared" si="4"/>
        <v>-1</v>
      </c>
      <c r="J39" s="239">
        <v>1</v>
      </c>
      <c r="K39" s="240">
        <v>0</v>
      </c>
      <c r="L39" s="240">
        <f t="shared" si="5"/>
        <v>-1</v>
      </c>
      <c r="M39" s="242">
        <f t="shared" si="6"/>
        <v>-1</v>
      </c>
      <c r="N39" s="239">
        <v>0</v>
      </c>
      <c r="O39" s="240">
        <v>0</v>
      </c>
      <c r="P39" s="243">
        <f t="shared" si="7"/>
        <v>0</v>
      </c>
      <c r="Q39" s="306" t="str">
        <f t="shared" si="8"/>
        <v>n/a</v>
      </c>
      <c r="R39" s="307">
        <v>0</v>
      </c>
      <c r="S39" s="302">
        <v>0</v>
      </c>
      <c r="T39" s="243">
        <f t="shared" si="9"/>
        <v>0</v>
      </c>
      <c r="U39" s="479" t="str">
        <f t="shared" si="10"/>
        <v>n/a</v>
      </c>
    </row>
    <row r="40" spans="1:21" s="280" customFormat="1" x14ac:dyDescent="0.25">
      <c r="A40" s="161" t="s">
        <v>90</v>
      </c>
      <c r="B40" s="239">
        <v>2</v>
      </c>
      <c r="C40" s="240">
        <v>3</v>
      </c>
      <c r="D40" s="241">
        <f t="shared" si="1"/>
        <v>1</v>
      </c>
      <c r="E40" s="242">
        <f t="shared" si="2"/>
        <v>0.5</v>
      </c>
      <c r="F40" s="239">
        <v>2</v>
      </c>
      <c r="G40" s="240">
        <v>2</v>
      </c>
      <c r="H40" s="240">
        <f t="shared" si="3"/>
        <v>0</v>
      </c>
      <c r="I40" s="242">
        <f t="shared" si="4"/>
        <v>0</v>
      </c>
      <c r="J40" s="239">
        <v>0</v>
      </c>
      <c r="K40" s="240">
        <v>0</v>
      </c>
      <c r="L40" s="240">
        <f t="shared" si="5"/>
        <v>0</v>
      </c>
      <c r="M40" s="242" t="str">
        <f t="shared" si="6"/>
        <v>n/a</v>
      </c>
      <c r="N40" s="239">
        <v>0</v>
      </c>
      <c r="O40" s="240">
        <v>0</v>
      </c>
      <c r="P40" s="243">
        <f t="shared" si="7"/>
        <v>0</v>
      </c>
      <c r="Q40" s="306" t="str">
        <f t="shared" si="8"/>
        <v>n/a</v>
      </c>
      <c r="R40" s="307">
        <v>0</v>
      </c>
      <c r="S40" s="302">
        <v>0</v>
      </c>
      <c r="T40" s="243">
        <f t="shared" si="9"/>
        <v>0</v>
      </c>
      <c r="U40" s="479" t="str">
        <f t="shared" si="10"/>
        <v>n/a</v>
      </c>
    </row>
    <row r="41" spans="1:21" x14ac:dyDescent="0.25">
      <c r="A41" s="161" t="s">
        <v>91</v>
      </c>
      <c r="B41" s="239">
        <v>0</v>
      </c>
      <c r="C41" s="240">
        <v>1</v>
      </c>
      <c r="D41" s="241">
        <f t="shared" si="1"/>
        <v>1</v>
      </c>
      <c r="E41" s="242" t="str">
        <f t="shared" si="2"/>
        <v>n/a</v>
      </c>
      <c r="F41" s="239">
        <v>0</v>
      </c>
      <c r="G41" s="240">
        <v>0</v>
      </c>
      <c r="H41" s="240">
        <f t="shared" si="3"/>
        <v>0</v>
      </c>
      <c r="I41" s="242" t="str">
        <f t="shared" si="4"/>
        <v>n/a</v>
      </c>
      <c r="J41" s="239">
        <v>0</v>
      </c>
      <c r="K41" s="240">
        <v>0</v>
      </c>
      <c r="L41" s="240">
        <f t="shared" si="5"/>
        <v>0</v>
      </c>
      <c r="M41" s="242" t="str">
        <f t="shared" si="6"/>
        <v>n/a</v>
      </c>
      <c r="N41" s="239">
        <v>0</v>
      </c>
      <c r="O41" s="240">
        <v>0</v>
      </c>
      <c r="P41" s="243">
        <f t="shared" si="7"/>
        <v>0</v>
      </c>
      <c r="Q41" s="306" t="str">
        <f t="shared" si="8"/>
        <v>n/a</v>
      </c>
      <c r="R41" s="307">
        <v>0</v>
      </c>
      <c r="S41" s="302">
        <v>0</v>
      </c>
      <c r="T41" s="243">
        <f t="shared" si="9"/>
        <v>0</v>
      </c>
      <c r="U41" s="479" t="str">
        <f t="shared" si="10"/>
        <v>n/a</v>
      </c>
    </row>
    <row r="42" spans="1:21" x14ac:dyDescent="0.25">
      <c r="A42" s="161" t="s">
        <v>92</v>
      </c>
      <c r="B42" s="239">
        <v>0</v>
      </c>
      <c r="C42" s="240">
        <v>0</v>
      </c>
      <c r="D42" s="241">
        <f t="shared" si="1"/>
        <v>0</v>
      </c>
      <c r="E42" s="242" t="str">
        <f t="shared" si="2"/>
        <v>n/a</v>
      </c>
      <c r="F42" s="239">
        <v>0</v>
      </c>
      <c r="G42" s="240">
        <v>0</v>
      </c>
      <c r="H42" s="240">
        <f t="shared" si="3"/>
        <v>0</v>
      </c>
      <c r="I42" s="242" t="str">
        <f t="shared" si="4"/>
        <v>n/a</v>
      </c>
      <c r="J42" s="239">
        <v>0</v>
      </c>
      <c r="K42" s="240">
        <v>0</v>
      </c>
      <c r="L42" s="240">
        <f t="shared" si="5"/>
        <v>0</v>
      </c>
      <c r="M42" s="242" t="str">
        <f t="shared" si="6"/>
        <v>n/a</v>
      </c>
      <c r="N42" s="239">
        <v>0</v>
      </c>
      <c r="O42" s="240">
        <v>0</v>
      </c>
      <c r="P42" s="243">
        <f t="shared" si="7"/>
        <v>0</v>
      </c>
      <c r="Q42" s="306" t="str">
        <f t="shared" si="8"/>
        <v>n/a</v>
      </c>
      <c r="R42" s="307">
        <v>0</v>
      </c>
      <c r="S42" s="302">
        <v>0</v>
      </c>
      <c r="T42" s="243">
        <f t="shared" si="9"/>
        <v>0</v>
      </c>
      <c r="U42" s="479" t="str">
        <f t="shared" si="10"/>
        <v>n/a</v>
      </c>
    </row>
    <row r="43" spans="1:21" x14ac:dyDescent="0.25">
      <c r="A43" s="161" t="s">
        <v>103</v>
      </c>
      <c r="B43" s="239">
        <v>13</v>
      </c>
      <c r="C43" s="240">
        <v>0</v>
      </c>
      <c r="D43" s="241">
        <f t="shared" si="1"/>
        <v>-13</v>
      </c>
      <c r="E43" s="242">
        <f t="shared" si="2"/>
        <v>-1</v>
      </c>
      <c r="F43" s="239">
        <v>4</v>
      </c>
      <c r="G43" s="240">
        <v>0</v>
      </c>
      <c r="H43" s="240">
        <f t="shared" si="3"/>
        <v>-4</v>
      </c>
      <c r="I43" s="242">
        <f t="shared" si="4"/>
        <v>-1</v>
      </c>
      <c r="J43" s="239">
        <v>3</v>
      </c>
      <c r="K43" s="240">
        <v>0</v>
      </c>
      <c r="L43" s="240">
        <f t="shared" si="5"/>
        <v>-3</v>
      </c>
      <c r="M43" s="242">
        <f t="shared" si="6"/>
        <v>-1</v>
      </c>
      <c r="N43" s="239">
        <v>0</v>
      </c>
      <c r="O43" s="240">
        <v>0</v>
      </c>
      <c r="P43" s="243">
        <f t="shared" si="7"/>
        <v>0</v>
      </c>
      <c r="Q43" s="306" t="str">
        <f t="shared" si="8"/>
        <v>n/a</v>
      </c>
      <c r="R43" s="307">
        <v>0</v>
      </c>
      <c r="S43" s="302">
        <v>0</v>
      </c>
      <c r="T43" s="243">
        <f t="shared" si="9"/>
        <v>0</v>
      </c>
      <c r="U43" s="479" t="str">
        <f t="shared" si="10"/>
        <v>n/a</v>
      </c>
    </row>
    <row r="44" spans="1:21" x14ac:dyDescent="0.25">
      <c r="A44" s="161" t="s">
        <v>94</v>
      </c>
      <c r="B44" s="239">
        <v>10</v>
      </c>
      <c r="C44" s="240">
        <v>15</v>
      </c>
      <c r="D44" s="241">
        <f t="shared" si="1"/>
        <v>5</v>
      </c>
      <c r="E44" s="242">
        <f t="shared" si="2"/>
        <v>0.5</v>
      </c>
      <c r="F44" s="239">
        <v>6</v>
      </c>
      <c r="G44" s="240">
        <v>12</v>
      </c>
      <c r="H44" s="240">
        <f t="shared" si="3"/>
        <v>6</v>
      </c>
      <c r="I44" s="242">
        <f t="shared" si="4"/>
        <v>1</v>
      </c>
      <c r="J44" s="239">
        <v>2</v>
      </c>
      <c r="K44" s="240">
        <v>2</v>
      </c>
      <c r="L44" s="240">
        <f t="shared" si="5"/>
        <v>0</v>
      </c>
      <c r="M44" s="242">
        <f t="shared" si="6"/>
        <v>0</v>
      </c>
      <c r="N44" s="239">
        <v>0</v>
      </c>
      <c r="O44" s="240">
        <v>0</v>
      </c>
      <c r="P44" s="243">
        <f t="shared" si="7"/>
        <v>0</v>
      </c>
      <c r="Q44" s="306" t="str">
        <f t="shared" si="8"/>
        <v>n/a</v>
      </c>
      <c r="R44" s="307">
        <v>0</v>
      </c>
      <c r="S44" s="302">
        <v>0</v>
      </c>
      <c r="T44" s="243">
        <f t="shared" si="9"/>
        <v>0</v>
      </c>
      <c r="U44" s="479" t="str">
        <f t="shared" si="10"/>
        <v>n/a</v>
      </c>
    </row>
    <row r="45" spans="1:21" x14ac:dyDescent="0.25">
      <c r="A45" s="161" t="s">
        <v>96</v>
      </c>
      <c r="B45" s="239">
        <v>4</v>
      </c>
      <c r="C45" s="240">
        <v>5</v>
      </c>
      <c r="D45" s="241">
        <f t="shared" si="1"/>
        <v>1</v>
      </c>
      <c r="E45" s="242">
        <f t="shared" si="2"/>
        <v>0.25</v>
      </c>
      <c r="F45" s="239">
        <v>2</v>
      </c>
      <c r="G45" s="240">
        <v>4</v>
      </c>
      <c r="H45" s="240">
        <f t="shared" si="3"/>
        <v>2</v>
      </c>
      <c r="I45" s="242">
        <f t="shared" si="4"/>
        <v>1</v>
      </c>
      <c r="J45" s="239">
        <v>0</v>
      </c>
      <c r="K45" s="240">
        <v>2</v>
      </c>
      <c r="L45" s="240">
        <f t="shared" si="5"/>
        <v>2</v>
      </c>
      <c r="M45" s="242" t="str">
        <f t="shared" si="6"/>
        <v>n/a</v>
      </c>
      <c r="N45" s="239">
        <v>0</v>
      </c>
      <c r="O45" s="240">
        <v>0</v>
      </c>
      <c r="P45" s="243">
        <f t="shared" si="7"/>
        <v>0</v>
      </c>
      <c r="Q45" s="306" t="str">
        <f t="shared" si="8"/>
        <v>n/a</v>
      </c>
      <c r="R45" s="307">
        <v>0</v>
      </c>
      <c r="S45" s="302">
        <v>0</v>
      </c>
      <c r="T45" s="243">
        <f t="shared" si="9"/>
        <v>0</v>
      </c>
      <c r="U45" s="479" t="str">
        <f t="shared" si="10"/>
        <v>n/a</v>
      </c>
    </row>
    <row r="46" spans="1:21" x14ac:dyDescent="0.25">
      <c r="A46" s="161" t="s">
        <v>110</v>
      </c>
      <c r="B46" s="239">
        <v>2</v>
      </c>
      <c r="C46" s="240">
        <v>8</v>
      </c>
      <c r="D46" s="241">
        <f t="shared" si="1"/>
        <v>6</v>
      </c>
      <c r="E46" s="242">
        <f t="shared" si="2"/>
        <v>3</v>
      </c>
      <c r="F46" s="239">
        <v>2</v>
      </c>
      <c r="G46" s="240">
        <v>7</v>
      </c>
      <c r="H46" s="240">
        <f t="shared" si="3"/>
        <v>5</v>
      </c>
      <c r="I46" s="242">
        <f t="shared" si="4"/>
        <v>2.5</v>
      </c>
      <c r="J46" s="239">
        <v>0</v>
      </c>
      <c r="K46" s="240">
        <v>2</v>
      </c>
      <c r="L46" s="240">
        <f t="shared" si="5"/>
        <v>2</v>
      </c>
      <c r="M46" s="242" t="str">
        <f t="shared" si="6"/>
        <v>n/a</v>
      </c>
      <c r="N46" s="239">
        <v>0</v>
      </c>
      <c r="O46" s="240">
        <v>0</v>
      </c>
      <c r="P46" s="243">
        <f t="shared" si="7"/>
        <v>0</v>
      </c>
      <c r="Q46" s="306" t="str">
        <f t="shared" si="8"/>
        <v>n/a</v>
      </c>
      <c r="R46" s="307">
        <v>0</v>
      </c>
      <c r="S46" s="302">
        <v>0</v>
      </c>
      <c r="T46" s="243">
        <f t="shared" si="9"/>
        <v>0</v>
      </c>
      <c r="U46" s="479" t="str">
        <f t="shared" si="10"/>
        <v>n/a</v>
      </c>
    </row>
    <row r="47" spans="1:21" x14ac:dyDescent="0.25">
      <c r="A47" s="161" t="s">
        <v>95</v>
      </c>
      <c r="B47" s="239">
        <v>30</v>
      </c>
      <c r="C47" s="240">
        <v>33</v>
      </c>
      <c r="D47" s="241">
        <f t="shared" si="1"/>
        <v>3</v>
      </c>
      <c r="E47" s="242">
        <f t="shared" si="2"/>
        <v>0.1</v>
      </c>
      <c r="F47" s="239">
        <v>23</v>
      </c>
      <c r="G47" s="240">
        <v>22</v>
      </c>
      <c r="H47" s="240">
        <f t="shared" si="3"/>
        <v>-1</v>
      </c>
      <c r="I47" s="242">
        <f t="shared" si="4"/>
        <v>-4.3478260869565216E-2</v>
      </c>
      <c r="J47" s="239">
        <v>7</v>
      </c>
      <c r="K47" s="240">
        <v>6</v>
      </c>
      <c r="L47" s="240">
        <f t="shared" si="5"/>
        <v>-1</v>
      </c>
      <c r="M47" s="242">
        <f t="shared" si="6"/>
        <v>-0.14285714285714285</v>
      </c>
      <c r="N47" s="239">
        <v>0</v>
      </c>
      <c r="O47" s="240">
        <v>0</v>
      </c>
      <c r="P47" s="243">
        <f t="shared" si="7"/>
        <v>0</v>
      </c>
      <c r="Q47" s="306" t="str">
        <f t="shared" si="8"/>
        <v>n/a</v>
      </c>
      <c r="R47" s="307">
        <v>0</v>
      </c>
      <c r="S47" s="302">
        <v>0</v>
      </c>
      <c r="T47" s="243">
        <f t="shared" si="9"/>
        <v>0</v>
      </c>
      <c r="U47" s="479" t="str">
        <f t="shared" si="10"/>
        <v>n/a</v>
      </c>
    </row>
    <row r="48" spans="1:21" x14ac:dyDescent="0.25">
      <c r="A48" s="161" t="s">
        <v>97</v>
      </c>
      <c r="B48" s="239">
        <v>6</v>
      </c>
      <c r="C48" s="240">
        <v>4</v>
      </c>
      <c r="D48" s="241">
        <f t="shared" si="1"/>
        <v>-2</v>
      </c>
      <c r="E48" s="242">
        <f t="shared" si="2"/>
        <v>-0.33333333333333331</v>
      </c>
      <c r="F48" s="239">
        <v>5</v>
      </c>
      <c r="G48" s="240">
        <v>2</v>
      </c>
      <c r="H48" s="240">
        <f t="shared" si="3"/>
        <v>-3</v>
      </c>
      <c r="I48" s="242">
        <f t="shared" si="4"/>
        <v>-0.6</v>
      </c>
      <c r="J48" s="239">
        <v>1</v>
      </c>
      <c r="K48" s="240">
        <v>0</v>
      </c>
      <c r="L48" s="240">
        <f t="shared" si="5"/>
        <v>-1</v>
      </c>
      <c r="M48" s="242">
        <f t="shared" si="6"/>
        <v>-1</v>
      </c>
      <c r="N48" s="239">
        <v>0</v>
      </c>
      <c r="O48" s="240">
        <v>0</v>
      </c>
      <c r="P48" s="243">
        <f t="shared" si="7"/>
        <v>0</v>
      </c>
      <c r="Q48" s="306" t="str">
        <f t="shared" si="8"/>
        <v>n/a</v>
      </c>
      <c r="R48" s="307">
        <v>0</v>
      </c>
      <c r="S48" s="302">
        <v>0</v>
      </c>
      <c r="T48" s="243">
        <f t="shared" si="9"/>
        <v>0</v>
      </c>
      <c r="U48" s="479" t="str">
        <f t="shared" si="10"/>
        <v>n/a</v>
      </c>
    </row>
    <row r="49" spans="1:21" x14ac:dyDescent="0.25">
      <c r="A49" s="161" t="s">
        <v>104</v>
      </c>
      <c r="B49" s="239">
        <v>0</v>
      </c>
      <c r="C49" s="240">
        <v>0</v>
      </c>
      <c r="D49" s="241">
        <f t="shared" si="1"/>
        <v>0</v>
      </c>
      <c r="E49" s="242" t="str">
        <f t="shared" si="2"/>
        <v>n/a</v>
      </c>
      <c r="F49" s="239">
        <v>0</v>
      </c>
      <c r="G49" s="240">
        <v>0</v>
      </c>
      <c r="H49" s="240">
        <f t="shared" si="3"/>
        <v>0</v>
      </c>
      <c r="I49" s="242" t="str">
        <f t="shared" si="4"/>
        <v>n/a</v>
      </c>
      <c r="J49" s="239">
        <v>0</v>
      </c>
      <c r="K49" s="240">
        <v>0</v>
      </c>
      <c r="L49" s="240">
        <f t="shared" si="5"/>
        <v>0</v>
      </c>
      <c r="M49" s="242" t="str">
        <f t="shared" si="6"/>
        <v>n/a</v>
      </c>
      <c r="N49" s="239">
        <v>0</v>
      </c>
      <c r="O49" s="240">
        <v>0</v>
      </c>
      <c r="P49" s="243">
        <f t="shared" si="7"/>
        <v>0</v>
      </c>
      <c r="Q49" s="306" t="str">
        <f t="shared" si="8"/>
        <v>n/a</v>
      </c>
      <c r="R49" s="307">
        <v>0</v>
      </c>
      <c r="S49" s="302">
        <v>0</v>
      </c>
      <c r="T49" s="243">
        <f t="shared" si="9"/>
        <v>0</v>
      </c>
      <c r="U49" s="479" t="str">
        <f t="shared" si="10"/>
        <v>n/a</v>
      </c>
    </row>
    <row r="50" spans="1:21" x14ac:dyDescent="0.25">
      <c r="A50" s="161" t="s">
        <v>98</v>
      </c>
      <c r="B50" s="239">
        <v>2</v>
      </c>
      <c r="C50" s="240">
        <v>0</v>
      </c>
      <c r="D50" s="241">
        <f t="shared" si="1"/>
        <v>-2</v>
      </c>
      <c r="E50" s="242">
        <f t="shared" si="2"/>
        <v>-1</v>
      </c>
      <c r="F50" s="239">
        <v>1</v>
      </c>
      <c r="G50" s="240">
        <v>0</v>
      </c>
      <c r="H50" s="240">
        <f t="shared" si="3"/>
        <v>-1</v>
      </c>
      <c r="I50" s="242">
        <f t="shared" si="4"/>
        <v>-1</v>
      </c>
      <c r="J50" s="239">
        <v>1</v>
      </c>
      <c r="K50" s="240">
        <v>0</v>
      </c>
      <c r="L50" s="240">
        <f t="shared" si="5"/>
        <v>-1</v>
      </c>
      <c r="M50" s="242">
        <f t="shared" si="6"/>
        <v>-1</v>
      </c>
      <c r="N50" s="239">
        <v>0</v>
      </c>
      <c r="O50" s="240">
        <v>0</v>
      </c>
      <c r="P50" s="243">
        <f t="shared" si="7"/>
        <v>0</v>
      </c>
      <c r="Q50" s="306" t="str">
        <f t="shared" si="8"/>
        <v>n/a</v>
      </c>
      <c r="R50" s="307">
        <v>0</v>
      </c>
      <c r="S50" s="302">
        <v>0</v>
      </c>
      <c r="T50" s="243">
        <f t="shared" si="9"/>
        <v>0</v>
      </c>
      <c r="U50" s="479" t="str">
        <f t="shared" si="10"/>
        <v>n/a</v>
      </c>
    </row>
    <row r="51" spans="1:21" x14ac:dyDescent="0.25">
      <c r="A51" s="161" t="s">
        <v>93</v>
      </c>
      <c r="B51" s="239">
        <v>0</v>
      </c>
      <c r="C51" s="240">
        <v>0</v>
      </c>
      <c r="D51" s="241">
        <f t="shared" si="1"/>
        <v>0</v>
      </c>
      <c r="E51" s="242" t="str">
        <f t="shared" si="2"/>
        <v>n/a</v>
      </c>
      <c r="F51" s="239">
        <v>0</v>
      </c>
      <c r="G51" s="240">
        <v>0</v>
      </c>
      <c r="H51" s="240">
        <f t="shared" si="3"/>
        <v>0</v>
      </c>
      <c r="I51" s="242" t="str">
        <f t="shared" si="4"/>
        <v>n/a</v>
      </c>
      <c r="J51" s="239">
        <v>0</v>
      </c>
      <c r="K51" s="240">
        <v>0</v>
      </c>
      <c r="L51" s="240">
        <f t="shared" si="5"/>
        <v>0</v>
      </c>
      <c r="M51" s="242" t="str">
        <f t="shared" si="6"/>
        <v>n/a</v>
      </c>
      <c r="N51" s="239">
        <v>0</v>
      </c>
      <c r="O51" s="240">
        <v>0</v>
      </c>
      <c r="P51" s="243">
        <f t="shared" si="7"/>
        <v>0</v>
      </c>
      <c r="Q51" s="306" t="str">
        <f t="shared" si="8"/>
        <v>n/a</v>
      </c>
      <c r="R51" s="307">
        <v>0</v>
      </c>
      <c r="S51" s="302">
        <v>0</v>
      </c>
      <c r="T51" s="243">
        <f t="shared" si="9"/>
        <v>0</v>
      </c>
      <c r="U51" s="479" t="str">
        <f t="shared" si="10"/>
        <v>n/a</v>
      </c>
    </row>
    <row r="52" spans="1:21" s="280" customFormat="1" x14ac:dyDescent="0.25">
      <c r="A52" s="161" t="s">
        <v>102</v>
      </c>
      <c r="B52" s="239">
        <v>0</v>
      </c>
      <c r="C52" s="240">
        <v>2</v>
      </c>
      <c r="D52" s="241">
        <f t="shared" si="1"/>
        <v>2</v>
      </c>
      <c r="E52" s="242" t="str">
        <f t="shared" si="2"/>
        <v>n/a</v>
      </c>
      <c r="F52" s="239">
        <v>0</v>
      </c>
      <c r="G52" s="240">
        <v>1</v>
      </c>
      <c r="H52" s="240">
        <f t="shared" si="3"/>
        <v>1</v>
      </c>
      <c r="I52" s="242" t="str">
        <f t="shared" si="4"/>
        <v>n/a</v>
      </c>
      <c r="J52" s="239">
        <v>0</v>
      </c>
      <c r="K52" s="240">
        <v>1</v>
      </c>
      <c r="L52" s="240">
        <f t="shared" si="5"/>
        <v>1</v>
      </c>
      <c r="M52" s="242" t="str">
        <f t="shared" si="6"/>
        <v>n/a</v>
      </c>
      <c r="N52" s="239">
        <v>0</v>
      </c>
      <c r="O52" s="240">
        <v>0</v>
      </c>
      <c r="P52" s="243">
        <f t="shared" si="7"/>
        <v>0</v>
      </c>
      <c r="Q52" s="306" t="str">
        <f t="shared" si="8"/>
        <v>n/a</v>
      </c>
      <c r="R52" s="307">
        <v>0</v>
      </c>
      <c r="S52" s="302">
        <v>0</v>
      </c>
      <c r="T52" s="243">
        <f t="shared" si="9"/>
        <v>0</v>
      </c>
      <c r="U52" s="479" t="str">
        <f t="shared" si="10"/>
        <v>n/a</v>
      </c>
    </row>
    <row r="53" spans="1:21" x14ac:dyDescent="0.25">
      <c r="A53" s="161" t="s">
        <v>101</v>
      </c>
      <c r="B53" s="239">
        <v>1</v>
      </c>
      <c r="C53" s="240">
        <v>0</v>
      </c>
      <c r="D53" s="241">
        <f t="shared" si="1"/>
        <v>-1</v>
      </c>
      <c r="E53" s="242">
        <f t="shared" si="2"/>
        <v>-1</v>
      </c>
      <c r="F53" s="239">
        <v>1</v>
      </c>
      <c r="G53" s="240">
        <v>0</v>
      </c>
      <c r="H53" s="240">
        <f t="shared" si="3"/>
        <v>-1</v>
      </c>
      <c r="I53" s="242">
        <f t="shared" si="4"/>
        <v>-1</v>
      </c>
      <c r="J53" s="239">
        <v>1</v>
      </c>
      <c r="K53" s="240">
        <v>0</v>
      </c>
      <c r="L53" s="240">
        <f t="shared" si="5"/>
        <v>-1</v>
      </c>
      <c r="M53" s="242">
        <f t="shared" si="6"/>
        <v>-1</v>
      </c>
      <c r="N53" s="239">
        <v>0</v>
      </c>
      <c r="O53" s="240">
        <v>0</v>
      </c>
      <c r="P53" s="243">
        <f t="shared" si="7"/>
        <v>0</v>
      </c>
      <c r="Q53" s="306" t="str">
        <f t="shared" si="8"/>
        <v>n/a</v>
      </c>
      <c r="R53" s="307">
        <v>0</v>
      </c>
      <c r="S53" s="302">
        <v>0</v>
      </c>
      <c r="T53" s="243">
        <f t="shared" si="9"/>
        <v>0</v>
      </c>
      <c r="U53" s="479" t="str">
        <f t="shared" si="10"/>
        <v>n/a</v>
      </c>
    </row>
    <row r="54" spans="1:21" x14ac:dyDescent="0.25">
      <c r="A54" s="161" t="s">
        <v>100</v>
      </c>
      <c r="B54" s="239">
        <v>31</v>
      </c>
      <c r="C54" s="240">
        <v>0</v>
      </c>
      <c r="D54" s="241">
        <f t="shared" si="1"/>
        <v>-31</v>
      </c>
      <c r="E54" s="242">
        <f t="shared" si="2"/>
        <v>-1</v>
      </c>
      <c r="F54" s="239">
        <v>4</v>
      </c>
      <c r="G54" s="240">
        <v>0</v>
      </c>
      <c r="H54" s="240">
        <f t="shared" si="3"/>
        <v>-4</v>
      </c>
      <c r="I54" s="242">
        <f t="shared" si="4"/>
        <v>-1</v>
      </c>
      <c r="J54" s="239">
        <v>0</v>
      </c>
      <c r="K54" s="240">
        <v>0</v>
      </c>
      <c r="L54" s="240">
        <f t="shared" si="5"/>
        <v>0</v>
      </c>
      <c r="M54" s="242" t="str">
        <f t="shared" si="6"/>
        <v>n/a</v>
      </c>
      <c r="N54" s="239">
        <v>0</v>
      </c>
      <c r="O54" s="240">
        <v>0</v>
      </c>
      <c r="P54" s="243">
        <f t="shared" si="7"/>
        <v>0</v>
      </c>
      <c r="Q54" s="306" t="str">
        <f t="shared" si="8"/>
        <v>n/a</v>
      </c>
      <c r="R54" s="307">
        <v>0</v>
      </c>
      <c r="S54" s="302">
        <v>0</v>
      </c>
      <c r="T54" s="243">
        <f t="shared" si="9"/>
        <v>0</v>
      </c>
      <c r="U54" s="479" t="str">
        <f t="shared" si="10"/>
        <v>n/a</v>
      </c>
    </row>
    <row r="55" spans="1:21" x14ac:dyDescent="0.25">
      <c r="A55" s="161" t="s">
        <v>99</v>
      </c>
      <c r="B55" s="239">
        <v>6</v>
      </c>
      <c r="C55" s="240">
        <v>9</v>
      </c>
      <c r="D55" s="241">
        <f t="shared" si="1"/>
        <v>3</v>
      </c>
      <c r="E55" s="242">
        <f t="shared" si="2"/>
        <v>0.5</v>
      </c>
      <c r="F55" s="239">
        <v>6</v>
      </c>
      <c r="G55" s="240">
        <v>4</v>
      </c>
      <c r="H55" s="240">
        <f t="shared" si="3"/>
        <v>-2</v>
      </c>
      <c r="I55" s="242">
        <f t="shared" si="4"/>
        <v>-0.33333333333333331</v>
      </c>
      <c r="J55" s="239">
        <v>0</v>
      </c>
      <c r="K55" s="240">
        <v>2</v>
      </c>
      <c r="L55" s="240">
        <f t="shared" si="5"/>
        <v>2</v>
      </c>
      <c r="M55" s="242" t="str">
        <f t="shared" si="6"/>
        <v>n/a</v>
      </c>
      <c r="N55" s="239">
        <v>0</v>
      </c>
      <c r="O55" s="240">
        <v>0</v>
      </c>
      <c r="P55" s="243">
        <f t="shared" si="7"/>
        <v>0</v>
      </c>
      <c r="Q55" s="306" t="str">
        <f t="shared" si="8"/>
        <v>n/a</v>
      </c>
      <c r="R55" s="307">
        <v>0</v>
      </c>
      <c r="S55" s="302">
        <v>0</v>
      </c>
      <c r="T55" s="243">
        <f t="shared" si="9"/>
        <v>0</v>
      </c>
      <c r="U55" s="479" t="str">
        <f t="shared" si="10"/>
        <v>n/a</v>
      </c>
    </row>
    <row r="56" spans="1:21" x14ac:dyDescent="0.25">
      <c r="A56" s="161" t="s">
        <v>109</v>
      </c>
      <c r="B56" s="239">
        <v>0</v>
      </c>
      <c r="C56" s="240">
        <v>2</v>
      </c>
      <c r="D56" s="241">
        <f t="shared" si="1"/>
        <v>2</v>
      </c>
      <c r="E56" s="242" t="str">
        <f t="shared" si="2"/>
        <v>n/a</v>
      </c>
      <c r="F56" s="239">
        <v>14</v>
      </c>
      <c r="G56" s="240">
        <v>2</v>
      </c>
      <c r="H56" s="240">
        <f t="shared" si="3"/>
        <v>-12</v>
      </c>
      <c r="I56" s="242">
        <f t="shared" si="4"/>
        <v>-0.8571428571428571</v>
      </c>
      <c r="J56" s="239">
        <v>0</v>
      </c>
      <c r="K56" s="240">
        <v>1</v>
      </c>
      <c r="L56" s="240">
        <f t="shared" si="5"/>
        <v>1</v>
      </c>
      <c r="M56" s="242" t="str">
        <f t="shared" si="6"/>
        <v>n/a</v>
      </c>
      <c r="N56" s="239">
        <v>0</v>
      </c>
      <c r="O56" s="240">
        <v>0</v>
      </c>
      <c r="P56" s="243">
        <f t="shared" si="7"/>
        <v>0</v>
      </c>
      <c r="Q56" s="306" t="str">
        <f t="shared" si="8"/>
        <v>n/a</v>
      </c>
      <c r="R56" s="307">
        <v>0</v>
      </c>
      <c r="S56" s="302">
        <v>0</v>
      </c>
      <c r="T56" s="243">
        <f t="shared" si="9"/>
        <v>0</v>
      </c>
      <c r="U56" s="479" t="str">
        <f t="shared" si="10"/>
        <v>n/a</v>
      </c>
    </row>
    <row r="57" spans="1:21" x14ac:dyDescent="0.25">
      <c r="A57" s="161" t="s">
        <v>107</v>
      </c>
      <c r="B57" s="239">
        <v>20</v>
      </c>
      <c r="C57" s="240">
        <v>0</v>
      </c>
      <c r="D57" s="241">
        <f t="shared" si="1"/>
        <v>-20</v>
      </c>
      <c r="E57" s="242">
        <f t="shared" si="2"/>
        <v>-1</v>
      </c>
      <c r="F57" s="239">
        <v>0</v>
      </c>
      <c r="G57" s="240">
        <v>0</v>
      </c>
      <c r="H57" s="240">
        <f t="shared" si="3"/>
        <v>0</v>
      </c>
      <c r="I57" s="242" t="str">
        <f t="shared" si="4"/>
        <v>n/a</v>
      </c>
      <c r="J57" s="239">
        <v>2</v>
      </c>
      <c r="K57" s="240">
        <v>0</v>
      </c>
      <c r="L57" s="240">
        <f t="shared" si="5"/>
        <v>-2</v>
      </c>
      <c r="M57" s="242">
        <f t="shared" si="6"/>
        <v>-1</v>
      </c>
      <c r="N57" s="239">
        <v>0</v>
      </c>
      <c r="O57" s="240">
        <v>0</v>
      </c>
      <c r="P57" s="243">
        <f t="shared" si="7"/>
        <v>0</v>
      </c>
      <c r="Q57" s="306" t="str">
        <f t="shared" si="8"/>
        <v>n/a</v>
      </c>
      <c r="R57" s="307">
        <v>0</v>
      </c>
      <c r="S57" s="302">
        <v>0</v>
      </c>
      <c r="T57" s="243">
        <f t="shared" si="9"/>
        <v>0</v>
      </c>
      <c r="U57" s="479" t="str">
        <f t="shared" si="10"/>
        <v>n/a</v>
      </c>
    </row>
    <row r="58" spans="1:21" x14ac:dyDescent="0.25">
      <c r="A58" s="161" t="s">
        <v>76</v>
      </c>
      <c r="B58" s="239">
        <v>0</v>
      </c>
      <c r="C58" s="240">
        <v>0</v>
      </c>
      <c r="D58" s="241">
        <f t="shared" si="1"/>
        <v>0</v>
      </c>
      <c r="E58" s="242" t="str">
        <f t="shared" si="2"/>
        <v>n/a</v>
      </c>
      <c r="F58" s="239">
        <v>0</v>
      </c>
      <c r="G58" s="240">
        <v>0</v>
      </c>
      <c r="H58" s="240">
        <f t="shared" si="3"/>
        <v>0</v>
      </c>
      <c r="I58" s="242" t="str">
        <f t="shared" si="4"/>
        <v>n/a</v>
      </c>
      <c r="J58" s="239">
        <v>0</v>
      </c>
      <c r="K58" s="240">
        <v>0</v>
      </c>
      <c r="L58" s="240">
        <f t="shared" si="5"/>
        <v>0</v>
      </c>
      <c r="M58" s="242" t="str">
        <f t="shared" si="6"/>
        <v>n/a</v>
      </c>
      <c r="N58" s="239">
        <v>0</v>
      </c>
      <c r="O58" s="240">
        <v>0</v>
      </c>
      <c r="P58" s="243">
        <f t="shared" si="7"/>
        <v>0</v>
      </c>
      <c r="Q58" s="306" t="str">
        <f t="shared" si="8"/>
        <v>n/a</v>
      </c>
      <c r="R58" s="307">
        <v>0</v>
      </c>
      <c r="S58" s="302">
        <v>0</v>
      </c>
      <c r="T58" s="243">
        <f t="shared" si="9"/>
        <v>0</v>
      </c>
      <c r="U58" s="479" t="str">
        <f t="shared" si="10"/>
        <v>n/a</v>
      </c>
    </row>
    <row r="59" spans="1:21" ht="13.8" thickBot="1" x14ac:dyDescent="0.3">
      <c r="A59" s="257" t="s">
        <v>9</v>
      </c>
      <c r="B59" s="89">
        <f>SUM(B3:B58)</f>
        <v>308</v>
      </c>
      <c r="C59" s="38">
        <f>SUM(C3:C58)</f>
        <v>327</v>
      </c>
      <c r="D59" s="90">
        <f>C59-B59</f>
        <v>19</v>
      </c>
      <c r="E59" s="84">
        <f>IF(ISERROR(D59/B59),"n/a",(D59/B59))</f>
        <v>6.1688311688311688E-2</v>
      </c>
      <c r="F59" s="39">
        <f>SUM(F3:F58)</f>
        <v>220</v>
      </c>
      <c r="G59" s="38">
        <f>SUM(G3:G58)</f>
        <v>214</v>
      </c>
      <c r="H59" s="48">
        <f>G59-F59</f>
        <v>-6</v>
      </c>
      <c r="I59" s="84">
        <f>IF(ISERROR(H59/F59),"n/a",(H59/F59))</f>
        <v>-2.7272727272727271E-2</v>
      </c>
      <c r="J59" s="39">
        <f>SUM(J3:J58)</f>
        <v>74</v>
      </c>
      <c r="K59" s="244">
        <f>SUM(K3:K58)</f>
        <v>75</v>
      </c>
      <c r="L59" s="48">
        <f>K59-J59</f>
        <v>1</v>
      </c>
      <c r="M59" s="49">
        <f>IF(ISERROR(L59/J59),"n/a",(L59/J59))</f>
        <v>1.3513513513513514E-2</v>
      </c>
      <c r="N59" s="39">
        <f>SUM(N3:N58)</f>
        <v>0</v>
      </c>
      <c r="O59" s="38">
        <f>SUM(O3:O58)</f>
        <v>0</v>
      </c>
      <c r="P59" s="48">
        <f>O59-N59</f>
        <v>0</v>
      </c>
      <c r="Q59" s="298" t="str">
        <f>IF(ISERROR(P59/N59),"n/a",(P59/N59))</f>
        <v>n/a</v>
      </c>
      <c r="R59" s="309">
        <f>SUM(R3:R58)</f>
        <v>0</v>
      </c>
      <c r="S59" s="310">
        <f>SUM(S3:S58)</f>
        <v>0</v>
      </c>
      <c r="T59" s="311">
        <f>S59-R59</f>
        <v>0</v>
      </c>
      <c r="U59" s="304" t="str">
        <f>IF(ISERROR(T59/R59),"n/a",(T59/R59))</f>
        <v>n/a</v>
      </c>
    </row>
    <row r="61" spans="1:21" x14ac:dyDescent="0.25">
      <c r="I61" s="219">
        <f>(G59+590-1)</f>
        <v>803</v>
      </c>
      <c r="R61" s="278"/>
    </row>
    <row r="63" spans="1:21" ht="26.4" x14ac:dyDescent="0.25">
      <c r="A63" s="57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58" customWidth="1"/>
    <col min="2" max="2" width="7" style="2" bestFit="1" customWidth="1"/>
    <col min="3" max="3" width="7.44140625" style="2" customWidth="1"/>
    <col min="4" max="4" width="7.44140625" style="16" bestFit="1" customWidth="1"/>
    <col min="5" max="5" width="7.77734375" style="21" bestFit="1" customWidth="1"/>
    <col min="6" max="6" width="7.21875" style="2" customWidth="1"/>
    <col min="7" max="7" width="7.44140625" style="2" customWidth="1"/>
    <col min="8" max="8" width="7.21875" style="1" customWidth="1"/>
    <col min="9" max="9" width="7.77734375" style="21" customWidth="1"/>
    <col min="10" max="10" width="6.77734375" style="2" customWidth="1"/>
    <col min="11" max="11" width="7.44140625" style="2" customWidth="1"/>
    <col min="12" max="12" width="7.5546875" style="1" customWidth="1"/>
    <col min="13" max="13" width="7.21875" style="21" customWidth="1"/>
    <col min="14" max="15" width="7.21875" style="2" hidden="1" customWidth="1"/>
    <col min="16" max="16" width="7.21875" style="1" hidden="1" customWidth="1"/>
    <col min="17" max="17" width="7.77734375" style="21" hidden="1" customWidth="1"/>
    <col min="18" max="18" width="7.21875" style="16" hidden="1" customWidth="1"/>
    <col min="19" max="20" width="7.21875" style="1" hidden="1" customWidth="1"/>
    <col min="21" max="21" width="8.21875" style="1" hidden="1" customWidth="1"/>
    <col min="22" max="22" width="7.21875" style="1" customWidth="1"/>
    <col min="23" max="16384" width="8.77734375" style="1"/>
  </cols>
  <sheetData>
    <row r="1" spans="1:21" s="10" customFormat="1" x14ac:dyDescent="0.25">
      <c r="A1" s="456">
        <f>'CHASS- 1st Yr'!A1:A2</f>
        <v>44835</v>
      </c>
      <c r="B1" s="458" t="s">
        <v>6</v>
      </c>
      <c r="C1" s="454"/>
      <c r="D1" s="454"/>
      <c r="E1" s="459"/>
      <c r="F1" s="454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5"/>
      <c r="R1" s="454" t="s">
        <v>113</v>
      </c>
      <c r="S1" s="454"/>
      <c r="T1" s="454"/>
      <c r="U1" s="455"/>
    </row>
    <row r="2" spans="1:21" s="79" customFormat="1" ht="30.75" customHeight="1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85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314" t="s">
        <v>1</v>
      </c>
      <c r="R2" s="315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1" s="15" customFormat="1" ht="12.75" customHeight="1" x14ac:dyDescent="0.25">
      <c r="A3" s="263" t="s">
        <v>56</v>
      </c>
      <c r="B3" s="120">
        <f>'CHASS- 1st Yr'!B3+'CHASS - TR'!B3</f>
        <v>0</v>
      </c>
      <c r="C3" s="121">
        <f>'CHASS- 1st Yr'!C3+'CHASS - TR'!C3</f>
        <v>2</v>
      </c>
      <c r="D3" s="121">
        <f>C3-B3</f>
        <v>2</v>
      </c>
      <c r="E3" s="140" t="str">
        <f>IF(ISERROR(D3/B3),"n/a",(D3/B3))</f>
        <v>n/a</v>
      </c>
      <c r="F3" s="123">
        <f>'CHASS- 1st Yr'!F3+'CHASS - TR'!F3</f>
        <v>4</v>
      </c>
      <c r="G3" s="380">
        <f>'CHASS- 1st Yr'!G3+'CHASS - TR'!G3</f>
        <v>0</v>
      </c>
      <c r="H3" s="124">
        <f>G3-F3</f>
        <v>-4</v>
      </c>
      <c r="I3" s="276">
        <f>IF(ISERROR(H3/F3),"n/a",(H3/F3))</f>
        <v>-1</v>
      </c>
      <c r="J3" s="123">
        <f>'CHASS- 1st Yr'!J3+'CHASS - TR'!J3</f>
        <v>1</v>
      </c>
      <c r="K3" s="121">
        <f>'CHASS- 1st Yr'!K3+'CHASS - TR'!K3</f>
        <v>0</v>
      </c>
      <c r="L3" s="121">
        <f>K3-J3</f>
        <v>-1</v>
      </c>
      <c r="M3" s="141">
        <f>IF(ISERROR(L3/J3),"n/a",(L3/J3))</f>
        <v>-1</v>
      </c>
      <c r="N3" s="20">
        <f>'CHASS- 1st Yr'!N3+'CHASS - TR'!N3</f>
        <v>0</v>
      </c>
      <c r="O3" s="11">
        <f>'CHASS- 1st Yr'!O3+'CHASS - TR'!O3</f>
        <v>0</v>
      </c>
      <c r="P3" s="17">
        <f t="shared" ref="P3:P10" si="0">SUM(O3-N3)</f>
        <v>0</v>
      </c>
      <c r="Q3" s="312" t="str">
        <f t="shared" ref="Q3:Q10" si="1">IF(ISERROR(P3/N3),"n/a",(P3/N3))</f>
        <v>n/a</v>
      </c>
      <c r="R3" s="123">
        <f>'CHASS- 1st Yr'!R3+'CHASS - TR'!R3</f>
        <v>0</v>
      </c>
      <c r="S3" s="121">
        <f>'CHASS- 1st Yr'!S3+'CHASS - TR'!S3</f>
        <v>0</v>
      </c>
      <c r="T3" s="121">
        <f>SUM(S3-R3)</f>
        <v>0</v>
      </c>
      <c r="U3" s="313" t="str">
        <f>IF(ISERROR(T3/R3),"n/a",(T3/R3))</f>
        <v>n/a</v>
      </c>
    </row>
    <row r="4" spans="1:21" s="15" customFormat="1" ht="12.75" customHeight="1" x14ac:dyDescent="0.25">
      <c r="A4" s="161" t="s">
        <v>57</v>
      </c>
      <c r="B4" s="72">
        <f>'CHASS- 1st Yr'!B4+'CHASS - TR'!B4</f>
        <v>13</v>
      </c>
      <c r="C4" s="11">
        <f>'CHASS- 1st Yr'!C4+'CHASS - TR'!C4</f>
        <v>18</v>
      </c>
      <c r="D4" s="11">
        <f t="shared" ref="D4:D54" si="2">C4-B4</f>
        <v>5</v>
      </c>
      <c r="E4" s="135">
        <f t="shared" ref="E4:E58" si="3">IF(ISERROR(D4/B4),"n/a",(D4/B4))</f>
        <v>0.38461538461538464</v>
      </c>
      <c r="F4" s="92">
        <f>'CHASS- 1st Yr'!F4+'CHASS - TR'!F4</f>
        <v>10</v>
      </c>
      <c r="G4" s="18">
        <f>'CHASS- 1st Yr'!G4+'CHASS - TR'!G4</f>
        <v>12</v>
      </c>
      <c r="H4" s="125">
        <f t="shared" ref="H4:H58" si="4">G4-F4</f>
        <v>2</v>
      </c>
      <c r="I4" s="277">
        <f t="shared" ref="I4:I58" si="5">IF(ISERROR(H4/F4),"n/a",(H4/F4))</f>
        <v>0.2</v>
      </c>
      <c r="J4" s="92">
        <f>'CHASS- 1st Yr'!J4+'CHASS - TR'!J4</f>
        <v>2</v>
      </c>
      <c r="K4" s="11">
        <f>'CHASS- 1st Yr'!K4+'CHASS - TR'!K4</f>
        <v>4</v>
      </c>
      <c r="L4" s="11">
        <f t="shared" ref="L4:L58" si="6">K4-J4</f>
        <v>2</v>
      </c>
      <c r="M4" s="136">
        <f t="shared" ref="M4:M58" si="7">IF(ISERROR(L4/J4),"n/a",(L4/J4))</f>
        <v>1</v>
      </c>
      <c r="N4" s="20">
        <f>'CHASS- 1st Yr'!N4+'CHASS - TR'!N4</f>
        <v>0</v>
      </c>
      <c r="O4" s="11">
        <f>'CHASS- 1st Yr'!O4+'CHASS - TR'!O4</f>
        <v>0</v>
      </c>
      <c r="P4" s="17">
        <f t="shared" si="0"/>
        <v>0</v>
      </c>
      <c r="Q4" s="312" t="str">
        <f t="shared" si="1"/>
        <v>n/a</v>
      </c>
      <c r="R4" s="92">
        <f>'CHASS- 1st Yr'!R4+'CHASS - TR'!R4</f>
        <v>0</v>
      </c>
      <c r="S4" s="11">
        <f>'CHASS- 1st Yr'!S4+'CHASS - TR'!S4</f>
        <v>0</v>
      </c>
      <c r="T4" s="17">
        <f>SUM(S4-R4)</f>
        <v>0</v>
      </c>
      <c r="U4" s="36" t="str">
        <f>IF(ISERROR(T4/R4),"n/a",(T4/R4))</f>
        <v>n/a</v>
      </c>
    </row>
    <row r="5" spans="1:21" s="15" customFormat="1" ht="12.75" customHeight="1" x14ac:dyDescent="0.25">
      <c r="A5" s="161" t="s">
        <v>58</v>
      </c>
      <c r="B5" s="72">
        <f>'CHASS- 1st Yr'!B5+'CHASS - TR'!B5</f>
        <v>0</v>
      </c>
      <c r="C5" s="11">
        <f>'CHASS- 1st Yr'!C5+'CHASS - TR'!C5</f>
        <v>1</v>
      </c>
      <c r="D5" s="11">
        <f t="shared" si="2"/>
        <v>1</v>
      </c>
      <c r="E5" s="135" t="str">
        <f t="shared" si="3"/>
        <v>n/a</v>
      </c>
      <c r="F5" s="92">
        <f>'CHASS- 1st Yr'!F5+'CHASS - TR'!F5</f>
        <v>0</v>
      </c>
      <c r="G5" s="18">
        <f>'CHASS- 1st Yr'!G5+'CHASS - TR'!G5</f>
        <v>1</v>
      </c>
      <c r="H5" s="125">
        <f t="shared" si="4"/>
        <v>1</v>
      </c>
      <c r="I5" s="277" t="str">
        <f t="shared" si="5"/>
        <v>n/a</v>
      </c>
      <c r="J5" s="92">
        <f>'CHASS- 1st Yr'!J5+'CHASS - TR'!J5</f>
        <v>0</v>
      </c>
      <c r="K5" s="11">
        <f>'CHASS- 1st Yr'!K5+'CHASS - TR'!K5</f>
        <v>1</v>
      </c>
      <c r="L5" s="11">
        <f t="shared" si="6"/>
        <v>1</v>
      </c>
      <c r="M5" s="136" t="str">
        <f t="shared" si="7"/>
        <v>n/a</v>
      </c>
      <c r="N5" s="20">
        <f>'CHASS- 1st Yr'!N5+'CHASS - TR'!N5</f>
        <v>0</v>
      </c>
      <c r="O5" s="11">
        <f>'CHASS- 1st Yr'!O5+'CHASS - TR'!O5</f>
        <v>0</v>
      </c>
      <c r="P5" s="17">
        <f t="shared" si="0"/>
        <v>0</v>
      </c>
      <c r="Q5" s="312" t="str">
        <f t="shared" si="1"/>
        <v>n/a</v>
      </c>
      <c r="R5" s="92">
        <f>'CHASS- 1st Yr'!R5+'CHASS - TR'!R5</f>
        <v>0</v>
      </c>
      <c r="S5" s="11">
        <f>'CHASS- 1st Yr'!S5+'CHASS - TR'!S5</f>
        <v>0</v>
      </c>
      <c r="T5" s="17">
        <f t="shared" ref="T5:T58" si="8">SUM(S5-R5)</f>
        <v>0</v>
      </c>
      <c r="U5" s="36" t="str">
        <f t="shared" ref="U5:U58" si="9">IF(ISERROR(T5/R5),"n/a",(T5/R5))</f>
        <v>n/a</v>
      </c>
    </row>
    <row r="6" spans="1:21" s="15" customFormat="1" ht="12.75" customHeight="1" x14ac:dyDescent="0.25">
      <c r="A6" s="161" t="s">
        <v>59</v>
      </c>
      <c r="B6" s="72">
        <f>'CHASS- 1st Yr'!B6+'CHASS - TR'!B6</f>
        <v>5</v>
      </c>
      <c r="C6" s="11">
        <f>'CHASS- 1st Yr'!C6+'CHASS - TR'!C6</f>
        <v>8</v>
      </c>
      <c r="D6" s="11">
        <f t="shared" si="2"/>
        <v>3</v>
      </c>
      <c r="E6" s="135">
        <f t="shared" si="3"/>
        <v>0.6</v>
      </c>
      <c r="F6" s="92">
        <f>'CHASS- 1st Yr'!F6+'CHASS - TR'!F6</f>
        <v>4</v>
      </c>
      <c r="G6" s="18">
        <f>'CHASS- 1st Yr'!G6+'CHASS - TR'!G6</f>
        <v>3</v>
      </c>
      <c r="H6" s="125">
        <f t="shared" si="4"/>
        <v>-1</v>
      </c>
      <c r="I6" s="277">
        <f t="shared" si="5"/>
        <v>-0.25</v>
      </c>
      <c r="J6" s="92">
        <f>'CHASS- 1st Yr'!J6+'CHASS - TR'!J6</f>
        <v>0</v>
      </c>
      <c r="K6" s="11">
        <f>'CHASS- 1st Yr'!K6+'CHASS - TR'!K6</f>
        <v>0</v>
      </c>
      <c r="L6" s="11">
        <f t="shared" si="6"/>
        <v>0</v>
      </c>
      <c r="M6" s="136" t="str">
        <f t="shared" si="7"/>
        <v>n/a</v>
      </c>
      <c r="N6" s="20">
        <f>'CHASS- 1st Yr'!N6+'CHASS - TR'!N6</f>
        <v>0</v>
      </c>
      <c r="O6" s="11">
        <f>'CHASS- 1st Yr'!O6+'CHASS - TR'!O6</f>
        <v>0</v>
      </c>
      <c r="P6" s="17">
        <f t="shared" si="0"/>
        <v>0</v>
      </c>
      <c r="Q6" s="312" t="str">
        <f t="shared" si="1"/>
        <v>n/a</v>
      </c>
      <c r="R6" s="92">
        <f>'CHASS- 1st Yr'!R6+'CHASS - TR'!R6</f>
        <v>0</v>
      </c>
      <c r="S6" s="11">
        <f>'CHASS- 1st Yr'!S6+'CHASS - TR'!S6</f>
        <v>0</v>
      </c>
      <c r="T6" s="17">
        <f t="shared" si="8"/>
        <v>0</v>
      </c>
      <c r="U6" s="36" t="str">
        <f t="shared" si="9"/>
        <v>n/a</v>
      </c>
    </row>
    <row r="7" spans="1:21" s="15" customFormat="1" ht="12.75" customHeight="1" x14ac:dyDescent="0.25">
      <c r="A7" s="161" t="s">
        <v>60</v>
      </c>
      <c r="B7" s="72">
        <f>'CHASS- 1st Yr'!B7+'CHASS - TR'!B7</f>
        <v>3</v>
      </c>
      <c r="C7" s="11">
        <f>'CHASS- 1st Yr'!C7+'CHASS - TR'!C7</f>
        <v>3</v>
      </c>
      <c r="D7" s="11">
        <f t="shared" si="2"/>
        <v>0</v>
      </c>
      <c r="E7" s="135">
        <f t="shared" si="3"/>
        <v>0</v>
      </c>
      <c r="F7" s="92">
        <f>'CHASS- 1st Yr'!F7+'CHASS - TR'!F7</f>
        <v>1</v>
      </c>
      <c r="G7" s="18">
        <f>'CHASS- 1st Yr'!G7+'CHASS - TR'!G7</f>
        <v>3</v>
      </c>
      <c r="H7" s="125">
        <f t="shared" si="4"/>
        <v>2</v>
      </c>
      <c r="I7" s="277">
        <f t="shared" si="5"/>
        <v>2</v>
      </c>
      <c r="J7" s="92">
        <f>'CHASS- 1st Yr'!J7+'CHASS - TR'!J7</f>
        <v>0</v>
      </c>
      <c r="K7" s="11">
        <f>'CHASS- 1st Yr'!K7+'CHASS - TR'!K7</f>
        <v>2</v>
      </c>
      <c r="L7" s="11">
        <f t="shared" si="6"/>
        <v>2</v>
      </c>
      <c r="M7" s="136" t="str">
        <f t="shared" si="7"/>
        <v>n/a</v>
      </c>
      <c r="N7" s="20">
        <f>'CHASS- 1st Yr'!N7+'CHASS - TR'!N7</f>
        <v>0</v>
      </c>
      <c r="O7" s="11">
        <f>'CHASS- 1st Yr'!O7+'CHASS - TR'!O7</f>
        <v>0</v>
      </c>
      <c r="P7" s="17">
        <f t="shared" si="0"/>
        <v>0</v>
      </c>
      <c r="Q7" s="312" t="str">
        <f t="shared" si="1"/>
        <v>n/a</v>
      </c>
      <c r="R7" s="92">
        <f>'CHASS- 1st Yr'!R7+'CHASS - TR'!R7</f>
        <v>0</v>
      </c>
      <c r="S7" s="11">
        <f>'CHASS- 1st Yr'!S7+'CHASS - TR'!S7</f>
        <v>0</v>
      </c>
      <c r="T7" s="17">
        <f t="shared" si="8"/>
        <v>0</v>
      </c>
      <c r="U7" s="36" t="str">
        <f t="shared" si="9"/>
        <v>n/a</v>
      </c>
    </row>
    <row r="8" spans="1:21" s="15" customFormat="1" ht="12.75" customHeight="1" x14ac:dyDescent="0.25">
      <c r="A8" s="161" t="s">
        <v>61</v>
      </c>
      <c r="B8" s="72">
        <f>'CHASS- 1st Yr'!B8+'CHASS - TR'!B8</f>
        <v>0</v>
      </c>
      <c r="C8" s="11">
        <f>'CHASS- 1st Yr'!C8+'CHASS - TR'!C8</f>
        <v>0</v>
      </c>
      <c r="D8" s="11">
        <f t="shared" si="2"/>
        <v>0</v>
      </c>
      <c r="E8" s="135" t="str">
        <f t="shared" si="3"/>
        <v>n/a</v>
      </c>
      <c r="F8" s="92">
        <f>'CHASS- 1st Yr'!F8+'CHASS - TR'!F8</f>
        <v>0</v>
      </c>
      <c r="G8" s="18">
        <f>'CHASS- 1st Yr'!G8+'CHASS - TR'!G8</f>
        <v>0</v>
      </c>
      <c r="H8" s="125">
        <f t="shared" si="4"/>
        <v>0</v>
      </c>
      <c r="I8" s="277" t="str">
        <f t="shared" si="5"/>
        <v>n/a</v>
      </c>
      <c r="J8" s="92">
        <f>'CHASS- 1st Yr'!J8+'CHASS - TR'!J8</f>
        <v>0</v>
      </c>
      <c r="K8" s="11">
        <f>'CHASS- 1st Yr'!K8+'CHASS - TR'!K8</f>
        <v>0</v>
      </c>
      <c r="L8" s="11">
        <f t="shared" si="6"/>
        <v>0</v>
      </c>
      <c r="M8" s="136" t="str">
        <f t="shared" si="7"/>
        <v>n/a</v>
      </c>
      <c r="N8" s="20">
        <f>'CHASS- 1st Yr'!N8+'CHASS - TR'!N8</f>
        <v>0</v>
      </c>
      <c r="O8" s="11">
        <f>'CHASS- 1st Yr'!O8+'CHASS - TR'!O8</f>
        <v>0</v>
      </c>
      <c r="P8" s="17">
        <f t="shared" si="0"/>
        <v>0</v>
      </c>
      <c r="Q8" s="312" t="str">
        <f t="shared" si="1"/>
        <v>n/a</v>
      </c>
      <c r="R8" s="92">
        <f>'CHASS- 1st Yr'!R8+'CHASS - TR'!R8</f>
        <v>0</v>
      </c>
      <c r="S8" s="11">
        <f>'CHASS- 1st Yr'!S8+'CHASS - TR'!S8</f>
        <v>0</v>
      </c>
      <c r="T8" s="17">
        <f t="shared" si="8"/>
        <v>0</v>
      </c>
      <c r="U8" s="36" t="str">
        <f t="shared" si="9"/>
        <v>n/a</v>
      </c>
    </row>
    <row r="9" spans="1:21" s="15" customFormat="1" ht="12.75" customHeight="1" x14ac:dyDescent="0.25">
      <c r="A9" s="161" t="s">
        <v>62</v>
      </c>
      <c r="B9" s="72">
        <f>'CHASS- 1st Yr'!B9+'CHASS - TR'!B9</f>
        <v>1</v>
      </c>
      <c r="C9" s="11">
        <f>'CHASS- 1st Yr'!C9+'CHASS - TR'!C9</f>
        <v>2</v>
      </c>
      <c r="D9" s="11">
        <f t="shared" si="2"/>
        <v>1</v>
      </c>
      <c r="E9" s="135">
        <f t="shared" si="3"/>
        <v>1</v>
      </c>
      <c r="F9" s="92">
        <f>'CHASS- 1st Yr'!F9+'CHASS - TR'!F9</f>
        <v>1</v>
      </c>
      <c r="G9" s="18">
        <f>'CHASS- 1st Yr'!G9+'CHASS - TR'!G9</f>
        <v>1</v>
      </c>
      <c r="H9" s="125">
        <f t="shared" si="4"/>
        <v>0</v>
      </c>
      <c r="I9" s="277">
        <f t="shared" si="5"/>
        <v>0</v>
      </c>
      <c r="J9" s="92">
        <f>'CHASS- 1st Yr'!J9+'CHASS - TR'!J9</f>
        <v>0</v>
      </c>
      <c r="K9" s="11">
        <f>'CHASS- 1st Yr'!K9+'CHASS - TR'!K9</f>
        <v>0</v>
      </c>
      <c r="L9" s="11">
        <f t="shared" si="6"/>
        <v>0</v>
      </c>
      <c r="M9" s="136" t="str">
        <f t="shared" si="7"/>
        <v>n/a</v>
      </c>
      <c r="N9" s="20">
        <f>'CHASS- 1st Yr'!N9+'CHASS - TR'!N9</f>
        <v>0</v>
      </c>
      <c r="O9" s="11">
        <f>'CHASS- 1st Yr'!O9+'CHASS - TR'!O9</f>
        <v>0</v>
      </c>
      <c r="P9" s="17">
        <f t="shared" si="0"/>
        <v>0</v>
      </c>
      <c r="Q9" s="312" t="str">
        <f t="shared" si="1"/>
        <v>n/a</v>
      </c>
      <c r="R9" s="92">
        <f>'CHASS- 1st Yr'!R9+'CHASS - TR'!R9</f>
        <v>0</v>
      </c>
      <c r="S9" s="11">
        <f>'CHASS- 1st Yr'!S9+'CHASS - TR'!S9</f>
        <v>0</v>
      </c>
      <c r="T9" s="17">
        <f t="shared" si="8"/>
        <v>0</v>
      </c>
      <c r="U9" s="36" t="str">
        <f t="shared" si="9"/>
        <v>n/a</v>
      </c>
    </row>
    <row r="10" spans="1:21" ht="12.75" customHeight="1" x14ac:dyDescent="0.25">
      <c r="A10" s="161" t="s">
        <v>63</v>
      </c>
      <c r="B10" s="72">
        <f>'CHASS- 1st Yr'!B10+'CHASS - TR'!B10</f>
        <v>1</v>
      </c>
      <c r="C10" s="11">
        <f>'CHASS- 1st Yr'!C10+'CHASS - TR'!C10</f>
        <v>1</v>
      </c>
      <c r="D10" s="11">
        <f t="shared" si="2"/>
        <v>0</v>
      </c>
      <c r="E10" s="135">
        <f t="shared" si="3"/>
        <v>0</v>
      </c>
      <c r="F10" s="92">
        <f>'CHASS- 1st Yr'!F10+'CHASS - TR'!F10</f>
        <v>2</v>
      </c>
      <c r="G10" s="18">
        <f>'CHASS- 1st Yr'!G10+'CHASS - TR'!G10</f>
        <v>0</v>
      </c>
      <c r="H10" s="125">
        <f t="shared" si="4"/>
        <v>-2</v>
      </c>
      <c r="I10" s="277">
        <f t="shared" si="5"/>
        <v>-1</v>
      </c>
      <c r="J10" s="92">
        <f>'CHASS- 1st Yr'!J10+'CHASS - TR'!J10</f>
        <v>0</v>
      </c>
      <c r="K10" s="11">
        <f>'CHASS- 1st Yr'!K10+'CHASS - TR'!K10</f>
        <v>0</v>
      </c>
      <c r="L10" s="11">
        <f t="shared" si="6"/>
        <v>0</v>
      </c>
      <c r="M10" s="136" t="str">
        <f t="shared" si="7"/>
        <v>n/a</v>
      </c>
      <c r="N10" s="20">
        <f>'CHASS- 1st Yr'!N10+'CHASS - TR'!N10</f>
        <v>0</v>
      </c>
      <c r="O10" s="11">
        <f>'CHASS- 1st Yr'!O10+'CHASS - TR'!O10</f>
        <v>0</v>
      </c>
      <c r="P10" s="17">
        <f t="shared" si="0"/>
        <v>0</v>
      </c>
      <c r="Q10" s="312" t="str">
        <f t="shared" si="1"/>
        <v>n/a</v>
      </c>
      <c r="R10" s="92">
        <f>'CHASS- 1st Yr'!R10+'CHASS - TR'!R10</f>
        <v>0</v>
      </c>
      <c r="S10" s="11">
        <f>'CHASS- 1st Yr'!S10+'CHASS - TR'!S10</f>
        <v>0</v>
      </c>
      <c r="T10" s="17">
        <f t="shared" si="8"/>
        <v>0</v>
      </c>
      <c r="U10" s="36" t="str">
        <f t="shared" si="9"/>
        <v>n/a</v>
      </c>
    </row>
    <row r="11" spans="1:21" ht="12.75" customHeight="1" x14ac:dyDescent="0.25">
      <c r="A11" s="161" t="s">
        <v>64</v>
      </c>
      <c r="B11" s="72">
        <f>'CHASS- 1st Yr'!B11+'CHASS - TR'!B11</f>
        <v>32</v>
      </c>
      <c r="C11" s="11">
        <f>'CHASS- 1st Yr'!C11+'CHASS - TR'!C11</f>
        <v>23</v>
      </c>
      <c r="D11" s="11">
        <f t="shared" si="2"/>
        <v>-9</v>
      </c>
      <c r="E11" s="135">
        <f t="shared" si="3"/>
        <v>-0.28125</v>
      </c>
      <c r="F11" s="92">
        <f>'CHASS- 1st Yr'!F11+'CHASS - TR'!F11</f>
        <v>19</v>
      </c>
      <c r="G11" s="18">
        <f>'CHASS- 1st Yr'!G11+'CHASS - TR'!G11</f>
        <v>8</v>
      </c>
      <c r="H11" s="125">
        <f t="shared" si="4"/>
        <v>-11</v>
      </c>
      <c r="I11" s="277">
        <f t="shared" si="5"/>
        <v>-0.57894736842105265</v>
      </c>
      <c r="J11" s="92">
        <f>'CHASS- 1st Yr'!J11+'CHASS - TR'!J11</f>
        <v>7</v>
      </c>
      <c r="K11" s="11">
        <f>'CHASS- 1st Yr'!K11+'CHASS - TR'!K11</f>
        <v>2</v>
      </c>
      <c r="L11" s="11">
        <f t="shared" si="6"/>
        <v>-5</v>
      </c>
      <c r="M11" s="136">
        <f t="shared" si="7"/>
        <v>-0.7142857142857143</v>
      </c>
      <c r="N11" s="20">
        <f>'CHASS- 1st Yr'!N11+'CHASS - TR'!N11</f>
        <v>0</v>
      </c>
      <c r="O11" s="11">
        <f>'CHASS- 1st Yr'!O11+'CHASS - TR'!O11</f>
        <v>0</v>
      </c>
      <c r="P11" s="17">
        <f t="shared" ref="P11:P54" si="10">SUM(O11-N11)</f>
        <v>0</v>
      </c>
      <c r="Q11" s="312" t="str">
        <f t="shared" ref="Q11:Q54" si="11">IF(ISERROR(P11/N11),"n/a",(P11/N11))</f>
        <v>n/a</v>
      </c>
      <c r="R11" s="92">
        <f>'CHASS- 1st Yr'!R11+'CHASS - TR'!R11</f>
        <v>0</v>
      </c>
      <c r="S11" s="11">
        <f>'CHASS- 1st Yr'!S11+'CHASS - TR'!S11</f>
        <v>0</v>
      </c>
      <c r="T11" s="17">
        <f t="shared" si="8"/>
        <v>0</v>
      </c>
      <c r="U11" s="36" t="str">
        <f t="shared" si="9"/>
        <v>n/a</v>
      </c>
    </row>
    <row r="12" spans="1:21" ht="12.75" customHeight="1" x14ac:dyDescent="0.25">
      <c r="A12" s="161" t="s">
        <v>112</v>
      </c>
      <c r="B12" s="72">
        <f>'CHASS - TR'!B12</f>
        <v>0</v>
      </c>
      <c r="C12" s="11">
        <f>'CHASS - TR'!C12</f>
        <v>0</v>
      </c>
      <c r="D12" s="11">
        <f t="shared" ref="D12" si="12">C12-B12</f>
        <v>0</v>
      </c>
      <c r="E12" s="135" t="str">
        <f t="shared" ref="E12" si="13">IF(ISERROR(D12/B12),"n/a",(D12/B12))</f>
        <v>n/a</v>
      </c>
      <c r="F12" s="92">
        <f>'CHASS - TR'!F12</f>
        <v>0</v>
      </c>
      <c r="G12" s="18">
        <f>'CHASS - TR'!G12</f>
        <v>0</v>
      </c>
      <c r="H12" s="125">
        <f t="shared" ref="H12" si="14">G12-F12</f>
        <v>0</v>
      </c>
      <c r="I12" s="277" t="str">
        <f t="shared" ref="I12" si="15">IF(ISERROR(H12/F12),"n/a",(H12/F12))</f>
        <v>n/a</v>
      </c>
      <c r="J12" s="92">
        <f>'CHASS - TR'!J12</f>
        <v>0</v>
      </c>
      <c r="K12" s="11">
        <f>'CHASS - TR'!K12</f>
        <v>0</v>
      </c>
      <c r="L12" s="11">
        <f t="shared" ref="L12" si="16">K12-J12</f>
        <v>0</v>
      </c>
      <c r="M12" s="136" t="str">
        <f t="shared" ref="M12" si="17">IF(ISERROR(L12/J12),"n/a",(L12/J12))</f>
        <v>n/a</v>
      </c>
      <c r="N12" s="20">
        <f>'CHASS- 1st Yr'!N12+'CHASS - TR'!N12</f>
        <v>0</v>
      </c>
      <c r="O12" s="11">
        <f>'CHASS- 1st Yr'!O12+'CHASS - TR'!O12</f>
        <v>0</v>
      </c>
      <c r="P12" s="17">
        <f t="shared" ref="P12" si="18">SUM(O12-N12)</f>
        <v>0</v>
      </c>
      <c r="Q12" s="312" t="str">
        <f t="shared" ref="Q12" si="19">IF(ISERROR(P12/N12),"n/a",(P12/N12))</f>
        <v>n/a</v>
      </c>
      <c r="R12" s="92">
        <f>'CHASS- 1st Yr'!R12+'CHASS - TR'!R12</f>
        <v>0</v>
      </c>
      <c r="S12" s="11">
        <f>'CHASS- 1st Yr'!S12+'CHASS - TR'!S12</f>
        <v>0</v>
      </c>
      <c r="T12" s="17">
        <f t="shared" ref="T12:T14" si="20">SUM(S12-R12)</f>
        <v>0</v>
      </c>
      <c r="U12" s="36" t="str">
        <f t="shared" ref="U12:U14" si="21">IF(ISERROR(T12/R12),"n/a",(T12/R12))</f>
        <v>n/a</v>
      </c>
    </row>
    <row r="13" spans="1:21" ht="12.75" customHeight="1" x14ac:dyDescent="0.25">
      <c r="A13" s="161" t="s">
        <v>65</v>
      </c>
      <c r="B13" s="72">
        <f>'CHASS- 1st Yr'!B12+'CHASS - TR'!B13</f>
        <v>2</v>
      </c>
      <c r="C13" s="11">
        <f>'CHASS- 1st Yr'!C12+'CHASS - TR'!C13</f>
        <v>3</v>
      </c>
      <c r="D13" s="11">
        <f t="shared" si="2"/>
        <v>1</v>
      </c>
      <c r="E13" s="135">
        <f t="shared" si="3"/>
        <v>0.5</v>
      </c>
      <c r="F13" s="92">
        <f>'CHASS- 1st Yr'!F12+'CHASS - TR'!F13</f>
        <v>1</v>
      </c>
      <c r="G13" s="18">
        <f>'CHASS- 1st Yr'!G12+'CHASS - TR'!G13</f>
        <v>3</v>
      </c>
      <c r="H13" s="125">
        <f t="shared" si="4"/>
        <v>2</v>
      </c>
      <c r="I13" s="277">
        <f t="shared" si="5"/>
        <v>2</v>
      </c>
      <c r="J13" s="92">
        <f>'CHASS- 1st Yr'!J12+'CHASS - TR'!J13</f>
        <v>0</v>
      </c>
      <c r="K13" s="11">
        <f>'CHASS- 1st Yr'!K12+'CHASS - TR'!K13</f>
        <v>0</v>
      </c>
      <c r="L13" s="11">
        <f t="shared" si="6"/>
        <v>0</v>
      </c>
      <c r="M13" s="136" t="str">
        <f t="shared" si="7"/>
        <v>n/a</v>
      </c>
      <c r="N13" s="20">
        <f>'CHASS- 1st Yr'!N12+'CHASS - TR'!N13</f>
        <v>0</v>
      </c>
      <c r="O13" s="11">
        <f>'CHASS- 1st Yr'!O12+'CHASS - TR'!O13</f>
        <v>0</v>
      </c>
      <c r="P13" s="17">
        <f t="shared" si="10"/>
        <v>0</v>
      </c>
      <c r="Q13" s="312" t="str">
        <f t="shared" si="11"/>
        <v>n/a</v>
      </c>
      <c r="R13" s="92">
        <f>'CHASS- 1st Yr'!R13+'CHASS - TR'!R13</f>
        <v>0</v>
      </c>
      <c r="S13" s="11">
        <f>'CHASS- 1st Yr'!S13+'CHASS - TR'!S13</f>
        <v>0</v>
      </c>
      <c r="T13" s="17">
        <f t="shared" si="20"/>
        <v>0</v>
      </c>
      <c r="U13" s="36" t="str">
        <f t="shared" si="21"/>
        <v>n/a</v>
      </c>
    </row>
    <row r="14" spans="1:21" ht="12.75" customHeight="1" x14ac:dyDescent="0.25">
      <c r="A14" s="161" t="s">
        <v>66</v>
      </c>
      <c r="B14" s="72">
        <f>'CHASS- 1st Yr'!B13+'CHASS - TR'!B14</f>
        <v>7</v>
      </c>
      <c r="C14" s="11">
        <f>'CHASS- 1st Yr'!C13+'CHASS - TR'!C14</f>
        <v>14</v>
      </c>
      <c r="D14" s="11">
        <f t="shared" si="2"/>
        <v>7</v>
      </c>
      <c r="E14" s="135">
        <f t="shared" si="3"/>
        <v>1</v>
      </c>
      <c r="F14" s="92">
        <f>'CHASS- 1st Yr'!F13+'CHASS - TR'!F14</f>
        <v>4</v>
      </c>
      <c r="G14" s="18">
        <f>'CHASS- 1st Yr'!G13+'CHASS - TR'!G14</f>
        <v>12</v>
      </c>
      <c r="H14" s="125">
        <f t="shared" si="4"/>
        <v>8</v>
      </c>
      <c r="I14" s="277">
        <f t="shared" si="5"/>
        <v>2</v>
      </c>
      <c r="J14" s="92">
        <f>'CHASS- 1st Yr'!J13+'CHASS - TR'!J14</f>
        <v>4</v>
      </c>
      <c r="K14" s="11">
        <f>'CHASS- 1st Yr'!K13+'CHASS - TR'!K14</f>
        <v>6</v>
      </c>
      <c r="L14" s="11">
        <f t="shared" si="6"/>
        <v>2</v>
      </c>
      <c r="M14" s="136">
        <f t="shared" si="7"/>
        <v>0.5</v>
      </c>
      <c r="N14" s="20">
        <f>'CHASS- 1st Yr'!N13+'CHASS - TR'!N14</f>
        <v>0</v>
      </c>
      <c r="O14" s="11">
        <f>'CHASS- 1st Yr'!O13+'CHASS - TR'!O14</f>
        <v>0</v>
      </c>
      <c r="P14" s="17">
        <f t="shared" si="10"/>
        <v>0</v>
      </c>
      <c r="Q14" s="312" t="str">
        <f t="shared" si="11"/>
        <v>n/a</v>
      </c>
      <c r="R14" s="92">
        <f>'CHASS- 1st Yr'!R14+'CHASS - TR'!R14</f>
        <v>0</v>
      </c>
      <c r="S14" s="11">
        <f>'CHASS- 1st Yr'!S14+'CHASS - TR'!S14</f>
        <v>0</v>
      </c>
      <c r="T14" s="17">
        <f t="shared" si="20"/>
        <v>0</v>
      </c>
      <c r="U14" s="36" t="str">
        <f t="shared" si="21"/>
        <v>n/a</v>
      </c>
    </row>
    <row r="15" spans="1:21" ht="12.75" customHeight="1" x14ac:dyDescent="0.25">
      <c r="A15" s="161" t="s">
        <v>67</v>
      </c>
      <c r="B15" s="72">
        <f>'CHASS- 1st Yr'!B14+'CHASS - TR'!B15</f>
        <v>1</v>
      </c>
      <c r="C15" s="11">
        <f>'CHASS- 1st Yr'!C14+'CHASS - TR'!C15</f>
        <v>3</v>
      </c>
      <c r="D15" s="11">
        <f t="shared" si="2"/>
        <v>2</v>
      </c>
      <c r="E15" s="135">
        <f t="shared" si="3"/>
        <v>2</v>
      </c>
      <c r="F15" s="92">
        <f>'CHASS- 1st Yr'!F14+'CHASS - TR'!F15</f>
        <v>1</v>
      </c>
      <c r="G15" s="18">
        <f>'CHASS- 1st Yr'!G14+'CHASS - TR'!G15</f>
        <v>1</v>
      </c>
      <c r="H15" s="125">
        <f t="shared" si="4"/>
        <v>0</v>
      </c>
      <c r="I15" s="277">
        <f t="shared" si="5"/>
        <v>0</v>
      </c>
      <c r="J15" s="92">
        <f>'CHASS- 1st Yr'!J14+'CHASS - TR'!J15</f>
        <v>0</v>
      </c>
      <c r="K15" s="11">
        <f>'CHASS- 1st Yr'!K14+'CHASS - TR'!K15</f>
        <v>0</v>
      </c>
      <c r="L15" s="11">
        <f t="shared" si="6"/>
        <v>0</v>
      </c>
      <c r="M15" s="136" t="str">
        <f t="shared" si="7"/>
        <v>n/a</v>
      </c>
      <c r="N15" s="20">
        <f>'CHASS- 1st Yr'!N14+'CHASS - TR'!N15</f>
        <v>0</v>
      </c>
      <c r="O15" s="11">
        <f>'CHASS- 1st Yr'!O14+'CHASS - TR'!O15</f>
        <v>0</v>
      </c>
      <c r="P15" s="17">
        <f t="shared" si="10"/>
        <v>0</v>
      </c>
      <c r="Q15" s="312" t="str">
        <f t="shared" si="11"/>
        <v>n/a</v>
      </c>
      <c r="R15" s="92">
        <f>'CHASS- 1st Yr'!R15+'CHASS - TR'!R15</f>
        <v>0</v>
      </c>
      <c r="S15" s="11">
        <f>'CHASS- 1st Yr'!S15+'CHASS - TR'!S15</f>
        <v>0</v>
      </c>
      <c r="T15" s="17">
        <f t="shared" si="8"/>
        <v>0</v>
      </c>
      <c r="U15" s="36" t="str">
        <f t="shared" si="9"/>
        <v>n/a</v>
      </c>
    </row>
    <row r="16" spans="1:21" ht="12.75" customHeight="1" x14ac:dyDescent="0.25">
      <c r="A16" s="161" t="s">
        <v>68</v>
      </c>
      <c r="B16" s="72">
        <f>'CHASS- 1st Yr'!B15+'CHASS - TR'!B16</f>
        <v>23</v>
      </c>
      <c r="C16" s="11">
        <f>'CHASS- 1st Yr'!C15+'CHASS - TR'!C16</f>
        <v>23</v>
      </c>
      <c r="D16" s="11">
        <f t="shared" si="2"/>
        <v>0</v>
      </c>
      <c r="E16" s="135">
        <f t="shared" si="3"/>
        <v>0</v>
      </c>
      <c r="F16" s="92">
        <f>'CHASS- 1st Yr'!F15+'CHASS - TR'!F16</f>
        <v>16</v>
      </c>
      <c r="G16" s="18">
        <f>'CHASS- 1st Yr'!G15+'CHASS - TR'!G16</f>
        <v>18</v>
      </c>
      <c r="H16" s="125">
        <f t="shared" si="4"/>
        <v>2</v>
      </c>
      <c r="I16" s="277">
        <f t="shared" si="5"/>
        <v>0.125</v>
      </c>
      <c r="J16" s="92">
        <f>'CHASS- 1st Yr'!J15+'CHASS - TR'!J16</f>
        <v>5</v>
      </c>
      <c r="K16" s="11">
        <f>'CHASS- 1st Yr'!K15+'CHASS - TR'!K16</f>
        <v>10</v>
      </c>
      <c r="L16" s="11">
        <f t="shared" si="6"/>
        <v>5</v>
      </c>
      <c r="M16" s="136">
        <f t="shared" si="7"/>
        <v>1</v>
      </c>
      <c r="N16" s="20">
        <f>'CHASS- 1st Yr'!N15+'CHASS - TR'!N16</f>
        <v>0</v>
      </c>
      <c r="O16" s="11">
        <f>'CHASS- 1st Yr'!O15+'CHASS - TR'!O16</f>
        <v>0</v>
      </c>
      <c r="P16" s="17">
        <f t="shared" si="10"/>
        <v>0</v>
      </c>
      <c r="Q16" s="312" t="str">
        <f t="shared" si="11"/>
        <v>n/a</v>
      </c>
      <c r="R16" s="92">
        <f>'CHASS- 1st Yr'!R16+'CHASS - TR'!R16</f>
        <v>0</v>
      </c>
      <c r="S16" s="11">
        <f>'CHASS- 1st Yr'!S16+'CHASS - TR'!S16</f>
        <v>0</v>
      </c>
      <c r="T16" s="17">
        <f t="shared" si="8"/>
        <v>0</v>
      </c>
      <c r="U16" s="36" t="str">
        <f t="shared" si="9"/>
        <v>n/a</v>
      </c>
    </row>
    <row r="17" spans="1:21" ht="12.75" customHeight="1" x14ac:dyDescent="0.25">
      <c r="A17" s="161" t="s">
        <v>69</v>
      </c>
      <c r="B17" s="72">
        <f>'CHASS- 1st Yr'!B16+'CHASS - TR'!B17</f>
        <v>5</v>
      </c>
      <c r="C17" s="11">
        <f>'CHASS- 1st Yr'!C16+'CHASS - TR'!C17</f>
        <v>3</v>
      </c>
      <c r="D17" s="11">
        <f t="shared" si="2"/>
        <v>-2</v>
      </c>
      <c r="E17" s="135">
        <f t="shared" si="3"/>
        <v>-0.4</v>
      </c>
      <c r="F17" s="92">
        <f>'CHASS- 1st Yr'!F16+'CHASS - TR'!F17</f>
        <v>6</v>
      </c>
      <c r="G17" s="18">
        <f>'CHASS- 1st Yr'!G16+'CHASS - TR'!G17</f>
        <v>1</v>
      </c>
      <c r="H17" s="125">
        <f t="shared" si="4"/>
        <v>-5</v>
      </c>
      <c r="I17" s="277">
        <f t="shared" si="5"/>
        <v>-0.83333333333333337</v>
      </c>
      <c r="J17" s="92">
        <f>'CHASS- 1st Yr'!J16+'CHASS - TR'!J17</f>
        <v>1</v>
      </c>
      <c r="K17" s="11">
        <f>'CHASS- 1st Yr'!K16+'CHASS - TR'!K17</f>
        <v>1</v>
      </c>
      <c r="L17" s="11">
        <f t="shared" si="6"/>
        <v>0</v>
      </c>
      <c r="M17" s="136">
        <f t="shared" si="7"/>
        <v>0</v>
      </c>
      <c r="N17" s="20">
        <f>'CHASS- 1st Yr'!N16+'CHASS - TR'!N17</f>
        <v>0</v>
      </c>
      <c r="O17" s="11">
        <f>'CHASS- 1st Yr'!O16+'CHASS - TR'!O17</f>
        <v>0</v>
      </c>
      <c r="P17" s="17">
        <f t="shared" si="10"/>
        <v>0</v>
      </c>
      <c r="Q17" s="312" t="str">
        <f t="shared" si="11"/>
        <v>n/a</v>
      </c>
      <c r="R17" s="92">
        <f>'CHASS- 1st Yr'!R17+'CHASS - TR'!R17</f>
        <v>0</v>
      </c>
      <c r="S17" s="11">
        <f>'CHASS- 1st Yr'!S17+'CHASS - TR'!S17</f>
        <v>0</v>
      </c>
      <c r="T17" s="17">
        <f t="shared" si="8"/>
        <v>0</v>
      </c>
      <c r="U17" s="36" t="str">
        <f t="shared" si="9"/>
        <v>n/a</v>
      </c>
    </row>
    <row r="18" spans="1:21" ht="12.75" customHeight="1" x14ac:dyDescent="0.25">
      <c r="A18" s="161" t="s">
        <v>70</v>
      </c>
      <c r="B18" s="72">
        <f>'CHASS- 1st Yr'!B17+'CHASS - TR'!B18</f>
        <v>22</v>
      </c>
      <c r="C18" s="11">
        <f>'CHASS- 1st Yr'!C17+'CHASS - TR'!C18</f>
        <v>30</v>
      </c>
      <c r="D18" s="11">
        <f t="shared" si="2"/>
        <v>8</v>
      </c>
      <c r="E18" s="135">
        <f t="shared" si="3"/>
        <v>0.36363636363636365</v>
      </c>
      <c r="F18" s="92">
        <f>'CHASS- 1st Yr'!F17+'CHASS - TR'!F18</f>
        <v>21</v>
      </c>
      <c r="G18" s="18">
        <f>'CHASS- 1st Yr'!G17+'CHASS - TR'!G18</f>
        <v>22</v>
      </c>
      <c r="H18" s="125">
        <f t="shared" si="4"/>
        <v>1</v>
      </c>
      <c r="I18" s="277">
        <f t="shared" si="5"/>
        <v>4.7619047619047616E-2</v>
      </c>
      <c r="J18" s="92">
        <f>'CHASS- 1st Yr'!J17+'CHASS - TR'!J18</f>
        <v>8</v>
      </c>
      <c r="K18" s="11">
        <f>'CHASS- 1st Yr'!K17+'CHASS - TR'!K18</f>
        <v>11</v>
      </c>
      <c r="L18" s="11">
        <f t="shared" si="6"/>
        <v>3</v>
      </c>
      <c r="M18" s="136">
        <f t="shared" si="7"/>
        <v>0.375</v>
      </c>
      <c r="N18" s="20">
        <f>'CHASS- 1st Yr'!N17+'CHASS - TR'!N18</f>
        <v>0</v>
      </c>
      <c r="O18" s="11">
        <f>'CHASS- 1st Yr'!O17+'CHASS - TR'!O18</f>
        <v>0</v>
      </c>
      <c r="P18" s="17">
        <f t="shared" si="10"/>
        <v>0</v>
      </c>
      <c r="Q18" s="312" t="str">
        <f t="shared" si="11"/>
        <v>n/a</v>
      </c>
      <c r="R18" s="92">
        <f>'CHASS- 1st Yr'!R18+'CHASS - TR'!R18</f>
        <v>0</v>
      </c>
      <c r="S18" s="11">
        <f>'CHASS- 1st Yr'!S18+'CHASS - TR'!S18</f>
        <v>0</v>
      </c>
      <c r="T18" s="17">
        <f t="shared" si="8"/>
        <v>0</v>
      </c>
      <c r="U18" s="36" t="str">
        <f t="shared" si="9"/>
        <v>n/a</v>
      </c>
    </row>
    <row r="19" spans="1:21" ht="12.75" customHeight="1" x14ac:dyDescent="0.25">
      <c r="A19" s="161" t="s">
        <v>71</v>
      </c>
      <c r="B19" s="72">
        <f>'CHASS- 1st Yr'!B18+'CHASS - TR'!B19</f>
        <v>4</v>
      </c>
      <c r="C19" s="11">
        <f>'CHASS- 1st Yr'!C18+'CHASS - TR'!C19</f>
        <v>5</v>
      </c>
      <c r="D19" s="11">
        <f t="shared" si="2"/>
        <v>1</v>
      </c>
      <c r="E19" s="135">
        <f t="shared" si="3"/>
        <v>0.25</v>
      </c>
      <c r="F19" s="92">
        <f>'CHASS- 1st Yr'!F18+'CHASS - TR'!F19</f>
        <v>4</v>
      </c>
      <c r="G19" s="18">
        <f>'CHASS- 1st Yr'!G18+'CHASS - TR'!G19</f>
        <v>3</v>
      </c>
      <c r="H19" s="125">
        <f t="shared" si="4"/>
        <v>-1</v>
      </c>
      <c r="I19" s="277">
        <f t="shared" si="5"/>
        <v>-0.25</v>
      </c>
      <c r="J19" s="92">
        <f>'CHASS- 1st Yr'!J18+'CHASS - TR'!J19</f>
        <v>2</v>
      </c>
      <c r="K19" s="11">
        <f>'CHASS- 1st Yr'!K18+'CHASS - TR'!K19</f>
        <v>1</v>
      </c>
      <c r="L19" s="11">
        <f t="shared" si="6"/>
        <v>-1</v>
      </c>
      <c r="M19" s="136">
        <f t="shared" si="7"/>
        <v>-0.5</v>
      </c>
      <c r="N19" s="20">
        <f>'CHASS- 1st Yr'!N18+'CHASS - TR'!N19</f>
        <v>0</v>
      </c>
      <c r="O19" s="11">
        <f>'CHASS- 1st Yr'!O18+'CHASS - TR'!O19</f>
        <v>0</v>
      </c>
      <c r="P19" s="17">
        <f t="shared" si="10"/>
        <v>0</v>
      </c>
      <c r="Q19" s="312" t="str">
        <f t="shared" si="11"/>
        <v>n/a</v>
      </c>
      <c r="R19" s="92">
        <f>'CHASS- 1st Yr'!R19+'CHASS - TR'!R19</f>
        <v>0</v>
      </c>
      <c r="S19" s="11">
        <f>'CHASS- 1st Yr'!S19+'CHASS - TR'!S19</f>
        <v>0</v>
      </c>
      <c r="T19" s="17">
        <f t="shared" si="8"/>
        <v>0</v>
      </c>
      <c r="U19" s="36" t="str">
        <f t="shared" si="9"/>
        <v>n/a</v>
      </c>
    </row>
    <row r="20" spans="1:21" ht="12.75" customHeight="1" x14ac:dyDescent="0.25">
      <c r="A20" s="161" t="s">
        <v>108</v>
      </c>
      <c r="B20" s="72">
        <f>'CHASS- 1st Yr'!B19+'CHASS - TR'!B20</f>
        <v>5</v>
      </c>
      <c r="C20" s="11">
        <f>'CHASS- 1st Yr'!C19+'CHASS - TR'!C20</f>
        <v>8</v>
      </c>
      <c r="D20" s="11">
        <f>C20-B20</f>
        <v>3</v>
      </c>
      <c r="E20" s="135">
        <f>IF(ISERROR(D20/B20),"n/a",(D20/B20))</f>
        <v>0.6</v>
      </c>
      <c r="F20" s="92">
        <f>'CHASS- 1st Yr'!F19+'CHASS - TR'!F20</f>
        <v>6</v>
      </c>
      <c r="G20" s="18">
        <f>'CHASS- 1st Yr'!G19+'CHASS - TR'!G20</f>
        <v>7</v>
      </c>
      <c r="H20" s="125">
        <f>G20-F20</f>
        <v>1</v>
      </c>
      <c r="I20" s="277">
        <f>IF(ISERROR(H20/F20),"n/a",(H20/F20))</f>
        <v>0.16666666666666666</v>
      </c>
      <c r="J20" s="92">
        <f>'CHASS- 1st Yr'!J19+'CHASS - TR'!J20</f>
        <v>3</v>
      </c>
      <c r="K20" s="11">
        <f>'CHASS- 1st Yr'!K19+'CHASS - TR'!K20</f>
        <v>2</v>
      </c>
      <c r="L20" s="11">
        <f>K20-J20</f>
        <v>-1</v>
      </c>
      <c r="M20" s="136">
        <f>IF(ISERROR(L20/J20),"n/a",(L20/J20))</f>
        <v>-0.33333333333333331</v>
      </c>
      <c r="N20" s="20">
        <f>'CHASS- 1st Yr'!N19+'CHASS - TR'!N20</f>
        <v>0</v>
      </c>
      <c r="O20" s="11">
        <f>'CHASS- 1st Yr'!O19+'CHASS - TR'!O20</f>
        <v>0</v>
      </c>
      <c r="P20" s="17">
        <f>SUM(O20-N20)</f>
        <v>0</v>
      </c>
      <c r="Q20" s="312" t="str">
        <f>IF(ISERROR(P20/N20),"n/a",(P20/N20))</f>
        <v>n/a</v>
      </c>
      <c r="R20" s="92">
        <f>'CHASS- 1st Yr'!R20+'CHASS - TR'!R20</f>
        <v>0</v>
      </c>
      <c r="S20" s="11">
        <f>'CHASS- 1st Yr'!S20+'CHASS - TR'!S20</f>
        <v>0</v>
      </c>
      <c r="T20" s="17">
        <f t="shared" si="8"/>
        <v>0</v>
      </c>
      <c r="U20" s="36" t="str">
        <f t="shared" si="9"/>
        <v>n/a</v>
      </c>
    </row>
    <row r="21" spans="1:21" ht="12.75" customHeight="1" x14ac:dyDescent="0.25">
      <c r="A21" s="161" t="s">
        <v>72</v>
      </c>
      <c r="B21" s="72">
        <f>'CHASS- 1st Yr'!B20+'CHASS - TR'!B21</f>
        <v>4</v>
      </c>
      <c r="C21" s="11">
        <f>'CHASS- 1st Yr'!C20+'CHASS - TR'!C21</f>
        <v>5</v>
      </c>
      <c r="D21" s="11">
        <f t="shared" si="2"/>
        <v>1</v>
      </c>
      <c r="E21" s="135">
        <f t="shared" si="3"/>
        <v>0.25</v>
      </c>
      <c r="F21" s="92">
        <f>'CHASS- 1st Yr'!F20+'CHASS - TR'!F21</f>
        <v>4</v>
      </c>
      <c r="G21" s="18">
        <f>'CHASS- 1st Yr'!G20+'CHASS - TR'!G21</f>
        <v>4</v>
      </c>
      <c r="H21" s="125">
        <f t="shared" si="4"/>
        <v>0</v>
      </c>
      <c r="I21" s="277">
        <f t="shared" si="5"/>
        <v>0</v>
      </c>
      <c r="J21" s="92">
        <f>'CHASS- 1st Yr'!J20+'CHASS - TR'!J21</f>
        <v>2</v>
      </c>
      <c r="K21" s="11">
        <f>'CHASS- 1st Yr'!K20+'CHASS - TR'!K21</f>
        <v>0</v>
      </c>
      <c r="L21" s="11">
        <f t="shared" si="6"/>
        <v>-2</v>
      </c>
      <c r="M21" s="136">
        <f t="shared" si="7"/>
        <v>-1</v>
      </c>
      <c r="N21" s="20">
        <f>'CHASS- 1st Yr'!N20+'CHASS - TR'!N21</f>
        <v>0</v>
      </c>
      <c r="O21" s="11">
        <f>'CHASS- 1st Yr'!O20+'CHASS - TR'!O21</f>
        <v>0</v>
      </c>
      <c r="P21" s="17">
        <f t="shared" si="10"/>
        <v>0</v>
      </c>
      <c r="Q21" s="312" t="str">
        <f t="shared" si="11"/>
        <v>n/a</v>
      </c>
      <c r="R21" s="92">
        <f>'CHASS- 1st Yr'!R22+'CHASS - TR'!R21</f>
        <v>0</v>
      </c>
      <c r="S21" s="11">
        <f>'CHASS- 1st Yr'!S22+'CHASS - TR'!S21</f>
        <v>0</v>
      </c>
      <c r="T21" s="17">
        <f t="shared" si="8"/>
        <v>0</v>
      </c>
      <c r="U21" s="36" t="str">
        <f t="shared" si="9"/>
        <v>n/a</v>
      </c>
    </row>
    <row r="22" spans="1:21" ht="12.75" customHeight="1" x14ac:dyDescent="0.25">
      <c r="A22" s="161" t="s">
        <v>126</v>
      </c>
      <c r="B22" s="72">
        <f>'CHASS- 1st Yr'!B21+'CHASS - TR'!B22</f>
        <v>0</v>
      </c>
      <c r="C22" s="11">
        <f>'CHASS- 1st Yr'!C21+'CHASS - TR'!C22</f>
        <v>0</v>
      </c>
      <c r="D22" s="11">
        <f t="shared" ref="D22" si="22">C22-B22</f>
        <v>0</v>
      </c>
      <c r="E22" s="135" t="str">
        <f t="shared" ref="E22" si="23">IF(ISERROR(D22/B22),"n/a",(D22/B22))</f>
        <v>n/a</v>
      </c>
      <c r="F22" s="92">
        <f>'CHASS- 1st Yr'!F21+'CHASS - TR'!F22</f>
        <v>0</v>
      </c>
      <c r="G22" s="18">
        <f>'CHASS- 1st Yr'!G21+'CHASS - TR'!G22</f>
        <v>0</v>
      </c>
      <c r="H22" s="125">
        <f t="shared" ref="H22" si="24">G22-F22</f>
        <v>0</v>
      </c>
      <c r="I22" s="277" t="str">
        <f t="shared" ref="I22" si="25">IF(ISERROR(H22/F22),"n/a",(H22/F22))</f>
        <v>n/a</v>
      </c>
      <c r="J22" s="92">
        <f>'CHASS- 1st Yr'!J21+'CHASS - TR'!J22</f>
        <v>0</v>
      </c>
      <c r="K22" s="11">
        <f>'CHASS- 1st Yr'!K21+'CHASS - TR'!K22</f>
        <v>0</v>
      </c>
      <c r="L22" s="11">
        <f t="shared" ref="L22" si="26">K22-J22</f>
        <v>0</v>
      </c>
      <c r="M22" s="136" t="str">
        <f t="shared" ref="M22" si="27">IF(ISERROR(L22/J22),"n/a",(L22/J22))</f>
        <v>n/a</v>
      </c>
      <c r="N22" s="20">
        <f>'CHASS- 1st Yr'!N21+'CHASS - TR'!N22</f>
        <v>0</v>
      </c>
      <c r="O22" s="11">
        <f>'CHASS- 1st Yr'!O21+'CHASS - TR'!O22</f>
        <v>0</v>
      </c>
      <c r="P22" s="17">
        <f t="shared" ref="P22" si="28">SUM(O22-N22)</f>
        <v>0</v>
      </c>
      <c r="Q22" s="312" t="str">
        <f t="shared" ref="Q22" si="29">IF(ISERROR(P22/N22),"n/a",(P22/N22))</f>
        <v>n/a</v>
      </c>
      <c r="R22" s="92">
        <f>'CHASS- 1st Yr'!R23+'CHASS - TR'!R22</f>
        <v>0</v>
      </c>
      <c r="S22" s="11">
        <f>'CHASS- 1st Yr'!S23+'CHASS - TR'!S22</f>
        <v>0</v>
      </c>
      <c r="T22" s="17">
        <f t="shared" ref="T22" si="30">SUM(S22-R22)</f>
        <v>0</v>
      </c>
      <c r="U22" s="36" t="str">
        <f t="shared" ref="U22" si="31">IF(ISERROR(T22/R22),"n/a",(T22/R22))</f>
        <v>n/a</v>
      </c>
    </row>
    <row r="23" spans="1:21" ht="12.75" customHeight="1" x14ac:dyDescent="0.25">
      <c r="A23" s="161" t="s">
        <v>73</v>
      </c>
      <c r="B23" s="72">
        <f>'CHASS- 1st Yr'!B22+'CHASS - TR'!B23</f>
        <v>26</v>
      </c>
      <c r="C23" s="11">
        <f>'CHASS- 1st Yr'!C22+'CHASS - TR'!C23</f>
        <v>29</v>
      </c>
      <c r="D23" s="11">
        <f t="shared" si="2"/>
        <v>3</v>
      </c>
      <c r="E23" s="135">
        <f t="shared" si="3"/>
        <v>0.11538461538461539</v>
      </c>
      <c r="F23" s="92">
        <f>'CHASS- 1st Yr'!F22+'CHASS - TR'!F23</f>
        <v>23</v>
      </c>
      <c r="G23" s="18">
        <f>'CHASS- 1st Yr'!G22+'CHASS - TR'!G23</f>
        <v>23</v>
      </c>
      <c r="H23" s="125">
        <f t="shared" si="4"/>
        <v>0</v>
      </c>
      <c r="I23" s="277">
        <f t="shared" si="5"/>
        <v>0</v>
      </c>
      <c r="J23" s="92">
        <f>'CHASS- 1st Yr'!J22+'CHASS - TR'!J23</f>
        <v>9</v>
      </c>
      <c r="K23" s="11">
        <f>'CHASS- 1st Yr'!K22+'CHASS - TR'!K23</f>
        <v>8</v>
      </c>
      <c r="L23" s="11">
        <f t="shared" si="6"/>
        <v>-1</v>
      </c>
      <c r="M23" s="136">
        <f t="shared" si="7"/>
        <v>-0.1111111111111111</v>
      </c>
      <c r="N23" s="20">
        <f>'CHASS- 1st Yr'!N22+'CHASS - TR'!N23</f>
        <v>0</v>
      </c>
      <c r="O23" s="11">
        <f>'CHASS- 1st Yr'!O22+'CHASS - TR'!O23</f>
        <v>0</v>
      </c>
      <c r="P23" s="17">
        <f t="shared" si="10"/>
        <v>0</v>
      </c>
      <c r="Q23" s="312" t="str">
        <f t="shared" si="11"/>
        <v>n/a</v>
      </c>
      <c r="R23" s="92">
        <f>'CHASS- 1st Yr'!R23+'CHASS - TR'!R23</f>
        <v>0</v>
      </c>
      <c r="S23" s="11">
        <f>'CHASS- 1st Yr'!S23+'CHASS - TR'!S23</f>
        <v>0</v>
      </c>
      <c r="T23" s="17">
        <f t="shared" si="8"/>
        <v>0</v>
      </c>
      <c r="U23" s="36" t="str">
        <f t="shared" si="9"/>
        <v>n/a</v>
      </c>
    </row>
    <row r="24" spans="1:21" ht="12.75" customHeight="1" x14ac:dyDescent="0.25">
      <c r="A24" s="161" t="s">
        <v>74</v>
      </c>
      <c r="B24" s="72">
        <f>'CHASS- 1st Yr'!B23+'CHASS - TR'!B24</f>
        <v>1</v>
      </c>
      <c r="C24" s="11">
        <f>'CHASS- 1st Yr'!C23+'CHASS - TR'!C24</f>
        <v>2</v>
      </c>
      <c r="D24" s="11">
        <f t="shared" si="2"/>
        <v>1</v>
      </c>
      <c r="E24" s="135">
        <f t="shared" si="3"/>
        <v>1</v>
      </c>
      <c r="F24" s="92">
        <f>'CHASS- 1st Yr'!F23+'CHASS - TR'!F24</f>
        <v>1</v>
      </c>
      <c r="G24" s="18">
        <f>'CHASS- 1st Yr'!G23+'CHASS - TR'!G24</f>
        <v>1</v>
      </c>
      <c r="H24" s="125">
        <f t="shared" si="4"/>
        <v>0</v>
      </c>
      <c r="I24" s="277">
        <f t="shared" si="5"/>
        <v>0</v>
      </c>
      <c r="J24" s="92">
        <f>'CHASS- 1st Yr'!J23+'CHASS - TR'!J24</f>
        <v>0</v>
      </c>
      <c r="K24" s="11">
        <f>'CHASS- 1st Yr'!K23+'CHASS - TR'!K24</f>
        <v>1</v>
      </c>
      <c r="L24" s="11">
        <f t="shared" si="6"/>
        <v>1</v>
      </c>
      <c r="M24" s="136" t="str">
        <f t="shared" si="7"/>
        <v>n/a</v>
      </c>
      <c r="N24" s="20">
        <f>'CHASS- 1st Yr'!N23+'CHASS - TR'!N24</f>
        <v>0</v>
      </c>
      <c r="O24" s="11">
        <f>'CHASS- 1st Yr'!O23+'CHASS - TR'!O24</f>
        <v>0</v>
      </c>
      <c r="P24" s="17">
        <f t="shared" si="10"/>
        <v>0</v>
      </c>
      <c r="Q24" s="312" t="str">
        <f t="shared" si="11"/>
        <v>n/a</v>
      </c>
      <c r="R24" s="92">
        <f>'CHASS- 1st Yr'!R24+'CHASS - TR'!R24</f>
        <v>0</v>
      </c>
      <c r="S24" s="11">
        <f>'CHASS- 1st Yr'!S24+'CHASS - TR'!S24</f>
        <v>0</v>
      </c>
      <c r="T24" s="17">
        <f t="shared" si="8"/>
        <v>0</v>
      </c>
      <c r="U24" s="36" t="str">
        <f t="shared" si="9"/>
        <v>n/a</v>
      </c>
    </row>
    <row r="25" spans="1:21" ht="12.75" customHeight="1" x14ac:dyDescent="0.25">
      <c r="A25" s="161" t="s">
        <v>86</v>
      </c>
      <c r="B25" s="72">
        <f>'CHASS- 1st Yr'!B24+'CHASS - TR'!B25</f>
        <v>1</v>
      </c>
      <c r="C25" s="11">
        <f>'CHASS- 1st Yr'!C24+'CHASS - TR'!C25</f>
        <v>2</v>
      </c>
      <c r="D25" s="11">
        <f t="shared" ref="D25:D30" si="32">C25-B25</f>
        <v>1</v>
      </c>
      <c r="E25" s="135">
        <f t="shared" ref="E25:E30" si="33">IF(ISERROR(D25/B25),"n/a",(D25/B25))</f>
        <v>1</v>
      </c>
      <c r="F25" s="92">
        <f>'CHASS- 1st Yr'!F24+'CHASS - TR'!F25</f>
        <v>0</v>
      </c>
      <c r="G25" s="18">
        <f>'CHASS- 1st Yr'!G24+'CHASS - TR'!G25</f>
        <v>0</v>
      </c>
      <c r="H25" s="125">
        <f t="shared" ref="H25:H30" si="34">G25-F25</f>
        <v>0</v>
      </c>
      <c r="I25" s="277" t="str">
        <f t="shared" ref="I25:I30" si="35">IF(ISERROR(H25/F25),"n/a",(H25/F25))</f>
        <v>n/a</v>
      </c>
      <c r="J25" s="92">
        <f>'CHASS- 1st Yr'!J24+'CHASS - TR'!J25</f>
        <v>0</v>
      </c>
      <c r="K25" s="11">
        <f>'CHASS- 1st Yr'!K24+'CHASS - TR'!K25</f>
        <v>0</v>
      </c>
      <c r="L25" s="11">
        <f t="shared" ref="L25:L30" si="36">K25-J25</f>
        <v>0</v>
      </c>
      <c r="M25" s="136" t="str">
        <f t="shared" ref="M25:M30" si="37">IF(ISERROR(L25/J25),"n/a",(L25/J25))</f>
        <v>n/a</v>
      </c>
      <c r="N25" s="20">
        <f>'CHASS- 1st Yr'!N24+'CHASS - TR'!N25</f>
        <v>0</v>
      </c>
      <c r="O25" s="11">
        <f>'CHASS- 1st Yr'!O24+'CHASS - TR'!O25</f>
        <v>0</v>
      </c>
      <c r="P25" s="17">
        <f t="shared" ref="P25:P30" si="38">SUM(O25-N25)</f>
        <v>0</v>
      </c>
      <c r="Q25" s="312" t="str">
        <f t="shared" ref="Q25:Q30" si="39">IF(ISERROR(P25/N25),"n/a",(P25/N25))</f>
        <v>n/a</v>
      </c>
      <c r="R25" s="92">
        <f>'CHASS- 1st Yr'!R25+'CHASS - TR'!R25</f>
        <v>0</v>
      </c>
      <c r="S25" s="11">
        <f>'CHASS- 1st Yr'!S25+'CHASS - TR'!S25</f>
        <v>0</v>
      </c>
      <c r="T25" s="17">
        <f t="shared" si="8"/>
        <v>0</v>
      </c>
      <c r="U25" s="36" t="str">
        <f t="shared" si="9"/>
        <v>n/a</v>
      </c>
    </row>
    <row r="26" spans="1:21" ht="12.75" customHeight="1" x14ac:dyDescent="0.25">
      <c r="A26" s="161" t="s">
        <v>85</v>
      </c>
      <c r="B26" s="72">
        <f>'CHASS- 1st Yr'!B25+'CHASS - TR'!B26</f>
        <v>0</v>
      </c>
      <c r="C26" s="11">
        <f>'CHASS- 1st Yr'!C25+'CHASS - TR'!C26</f>
        <v>2</v>
      </c>
      <c r="D26" s="11">
        <f t="shared" si="32"/>
        <v>2</v>
      </c>
      <c r="E26" s="135" t="str">
        <f t="shared" si="33"/>
        <v>n/a</v>
      </c>
      <c r="F26" s="92">
        <f>'CHASS- 1st Yr'!F25+'CHASS - TR'!F26</f>
        <v>0</v>
      </c>
      <c r="G26" s="18">
        <f>'CHASS- 1st Yr'!G25+'CHASS - TR'!G26</f>
        <v>1</v>
      </c>
      <c r="H26" s="125">
        <f t="shared" si="34"/>
        <v>1</v>
      </c>
      <c r="I26" s="277" t="str">
        <f t="shared" si="35"/>
        <v>n/a</v>
      </c>
      <c r="J26" s="92">
        <f>'CHASS- 1st Yr'!J25+'CHASS - TR'!J26</f>
        <v>0</v>
      </c>
      <c r="K26" s="11">
        <f>'CHASS- 1st Yr'!K25+'CHASS - TR'!K26</f>
        <v>0</v>
      </c>
      <c r="L26" s="11">
        <f t="shared" si="36"/>
        <v>0</v>
      </c>
      <c r="M26" s="136" t="str">
        <f t="shared" si="37"/>
        <v>n/a</v>
      </c>
      <c r="N26" s="20">
        <f>'CHASS- 1st Yr'!N25+'CHASS - TR'!N26</f>
        <v>0</v>
      </c>
      <c r="O26" s="11">
        <f>'CHASS- 1st Yr'!O25+'CHASS - TR'!O26</f>
        <v>0</v>
      </c>
      <c r="P26" s="17">
        <f t="shared" si="38"/>
        <v>0</v>
      </c>
      <c r="Q26" s="312" t="str">
        <f t="shared" si="39"/>
        <v>n/a</v>
      </c>
      <c r="R26" s="92">
        <f>'CHASS- 1st Yr'!R26+'CHASS - TR'!R26</f>
        <v>0</v>
      </c>
      <c r="S26" s="11">
        <f>'CHASS- 1st Yr'!S26+'CHASS - TR'!S26</f>
        <v>0</v>
      </c>
      <c r="T26" s="17">
        <f t="shared" si="8"/>
        <v>0</v>
      </c>
      <c r="U26" s="36" t="str">
        <f t="shared" si="9"/>
        <v>n/a</v>
      </c>
    </row>
    <row r="27" spans="1:21" ht="12.75" customHeight="1" x14ac:dyDescent="0.25">
      <c r="A27" s="161" t="s">
        <v>75</v>
      </c>
      <c r="B27" s="72">
        <f>'CHASS- 1st Yr'!B26+'CHASS - TR'!B27</f>
        <v>0</v>
      </c>
      <c r="C27" s="11">
        <f>'CHASS- 1st Yr'!C26+'CHASS - TR'!C27</f>
        <v>0</v>
      </c>
      <c r="D27" s="11">
        <f t="shared" si="32"/>
        <v>0</v>
      </c>
      <c r="E27" s="135" t="str">
        <f t="shared" si="33"/>
        <v>n/a</v>
      </c>
      <c r="F27" s="92">
        <f>'CHASS- 1st Yr'!F26+'CHASS - TR'!F27</f>
        <v>0</v>
      </c>
      <c r="G27" s="18">
        <f>'CHASS- 1st Yr'!G26+'CHASS - TR'!G27</f>
        <v>0</v>
      </c>
      <c r="H27" s="125">
        <f t="shared" si="34"/>
        <v>0</v>
      </c>
      <c r="I27" s="277" t="str">
        <f t="shared" si="35"/>
        <v>n/a</v>
      </c>
      <c r="J27" s="92">
        <f>'CHASS- 1st Yr'!J26+'CHASS - TR'!J27</f>
        <v>0</v>
      </c>
      <c r="K27" s="11">
        <f>'CHASS- 1st Yr'!K26+'CHASS - TR'!K27</f>
        <v>0</v>
      </c>
      <c r="L27" s="11">
        <f t="shared" si="36"/>
        <v>0</v>
      </c>
      <c r="M27" s="136" t="str">
        <f t="shared" si="37"/>
        <v>n/a</v>
      </c>
      <c r="N27" s="20">
        <f>'CHASS- 1st Yr'!N26+'CHASS - TR'!N27</f>
        <v>0</v>
      </c>
      <c r="O27" s="11">
        <f>'CHASS- 1st Yr'!O26+'CHASS - TR'!O27</f>
        <v>0</v>
      </c>
      <c r="P27" s="17">
        <f t="shared" si="38"/>
        <v>0</v>
      </c>
      <c r="Q27" s="312" t="str">
        <f t="shared" si="39"/>
        <v>n/a</v>
      </c>
      <c r="R27" s="92">
        <f>'CHASS- 1st Yr'!R27+'CHASS - TR'!R27</f>
        <v>0</v>
      </c>
      <c r="S27" s="11">
        <f>'CHASS- 1st Yr'!S27+'CHASS - TR'!S27</f>
        <v>0</v>
      </c>
      <c r="T27" s="17">
        <f t="shared" si="8"/>
        <v>0</v>
      </c>
      <c r="U27" s="36" t="str">
        <f t="shared" si="9"/>
        <v>n/a</v>
      </c>
    </row>
    <row r="28" spans="1:21" ht="12.75" customHeight="1" x14ac:dyDescent="0.25">
      <c r="A28" s="161" t="s">
        <v>79</v>
      </c>
      <c r="B28" s="72">
        <f>'CHASS- 1st Yr'!B27+'CHASS - TR'!B28</f>
        <v>0</v>
      </c>
      <c r="C28" s="11">
        <f>'CHASS- 1st Yr'!C27+'CHASS - TR'!C28</f>
        <v>1</v>
      </c>
      <c r="D28" s="11">
        <f t="shared" si="32"/>
        <v>1</v>
      </c>
      <c r="E28" s="135" t="str">
        <f t="shared" si="33"/>
        <v>n/a</v>
      </c>
      <c r="F28" s="92">
        <f>'CHASS- 1st Yr'!F27+'CHASS - TR'!F28</f>
        <v>0</v>
      </c>
      <c r="G28" s="18">
        <f>'CHASS- 1st Yr'!G27+'CHASS - TR'!G28</f>
        <v>0</v>
      </c>
      <c r="H28" s="125">
        <f t="shared" si="34"/>
        <v>0</v>
      </c>
      <c r="I28" s="277" t="str">
        <f t="shared" si="35"/>
        <v>n/a</v>
      </c>
      <c r="J28" s="92">
        <f>'CHASS- 1st Yr'!J27+'CHASS - TR'!J28</f>
        <v>0</v>
      </c>
      <c r="K28" s="11">
        <f>'CHASS- 1st Yr'!K27+'CHASS - TR'!K28</f>
        <v>0</v>
      </c>
      <c r="L28" s="11">
        <f t="shared" si="36"/>
        <v>0</v>
      </c>
      <c r="M28" s="136" t="str">
        <f t="shared" si="37"/>
        <v>n/a</v>
      </c>
      <c r="N28" s="20">
        <f>'CHASS- 1st Yr'!N27+'CHASS - TR'!N28</f>
        <v>0</v>
      </c>
      <c r="O28" s="11">
        <f>'CHASS- 1st Yr'!O27+'CHASS - TR'!O28</f>
        <v>0</v>
      </c>
      <c r="P28" s="17">
        <f t="shared" si="38"/>
        <v>0</v>
      </c>
      <c r="Q28" s="312" t="str">
        <f t="shared" si="39"/>
        <v>n/a</v>
      </c>
      <c r="R28" s="92">
        <f>'CHASS- 1st Yr'!R28+'CHASS - TR'!R28</f>
        <v>0</v>
      </c>
      <c r="S28" s="11">
        <f>'CHASS- 1st Yr'!S28+'CHASS - TR'!S28</f>
        <v>0</v>
      </c>
      <c r="T28" s="17">
        <f t="shared" si="8"/>
        <v>0</v>
      </c>
      <c r="U28" s="36" t="str">
        <f t="shared" si="9"/>
        <v>n/a</v>
      </c>
    </row>
    <row r="29" spans="1:21" ht="12.75" customHeight="1" x14ac:dyDescent="0.25">
      <c r="A29" s="161" t="s">
        <v>80</v>
      </c>
      <c r="B29" s="72">
        <f>'CHASS- 1st Yr'!B28+'CHASS - TR'!B29</f>
        <v>1</v>
      </c>
      <c r="C29" s="11">
        <f>'CHASS- 1st Yr'!C28+'CHASS - TR'!C29</f>
        <v>2</v>
      </c>
      <c r="D29" s="11">
        <f t="shared" si="32"/>
        <v>1</v>
      </c>
      <c r="E29" s="135">
        <f t="shared" si="33"/>
        <v>1</v>
      </c>
      <c r="F29" s="92">
        <f>'CHASS- 1st Yr'!F28+'CHASS - TR'!F29</f>
        <v>1</v>
      </c>
      <c r="G29" s="18">
        <f>'CHASS- 1st Yr'!G28+'CHASS - TR'!G29</f>
        <v>1</v>
      </c>
      <c r="H29" s="125">
        <f t="shared" si="34"/>
        <v>0</v>
      </c>
      <c r="I29" s="277">
        <f t="shared" si="35"/>
        <v>0</v>
      </c>
      <c r="J29" s="92">
        <f>'CHASS- 1st Yr'!J28+'CHASS - TR'!J29</f>
        <v>0</v>
      </c>
      <c r="K29" s="11">
        <f>'CHASS- 1st Yr'!K28+'CHASS - TR'!K29</f>
        <v>0</v>
      </c>
      <c r="L29" s="11">
        <f t="shared" si="36"/>
        <v>0</v>
      </c>
      <c r="M29" s="136" t="str">
        <f t="shared" si="37"/>
        <v>n/a</v>
      </c>
      <c r="N29" s="20">
        <f>'CHASS- 1st Yr'!N28+'CHASS - TR'!N29</f>
        <v>0</v>
      </c>
      <c r="O29" s="11">
        <f>'CHASS- 1st Yr'!O28+'CHASS - TR'!O29</f>
        <v>0</v>
      </c>
      <c r="P29" s="17">
        <f t="shared" si="38"/>
        <v>0</v>
      </c>
      <c r="Q29" s="312" t="str">
        <f t="shared" si="39"/>
        <v>n/a</v>
      </c>
      <c r="R29" s="92">
        <f>'CHASS- 1st Yr'!R29+'CHASS - TR'!R29</f>
        <v>0</v>
      </c>
      <c r="S29" s="11">
        <f>'CHASS- 1st Yr'!S29+'CHASS - TR'!S29</f>
        <v>0</v>
      </c>
      <c r="T29" s="17">
        <f t="shared" si="8"/>
        <v>0</v>
      </c>
      <c r="U29" s="36" t="str">
        <f t="shared" si="9"/>
        <v>n/a</v>
      </c>
    </row>
    <row r="30" spans="1:21" ht="12.75" customHeight="1" x14ac:dyDescent="0.25">
      <c r="A30" s="161" t="s">
        <v>81</v>
      </c>
      <c r="B30" s="72">
        <f>'CHASS- 1st Yr'!B29+'CHASS - TR'!B30</f>
        <v>0</v>
      </c>
      <c r="C30" s="11">
        <f>'CHASS- 1st Yr'!C29+'CHASS - TR'!C30</f>
        <v>0</v>
      </c>
      <c r="D30" s="11">
        <f t="shared" si="32"/>
        <v>0</v>
      </c>
      <c r="E30" s="135" t="str">
        <f t="shared" si="33"/>
        <v>n/a</v>
      </c>
      <c r="F30" s="92">
        <f>'CHASS- 1st Yr'!F29+'CHASS - TR'!F30</f>
        <v>0</v>
      </c>
      <c r="G30" s="18">
        <f>'CHASS- 1st Yr'!G29+'CHASS - TR'!G30</f>
        <v>0</v>
      </c>
      <c r="H30" s="125">
        <f t="shared" si="34"/>
        <v>0</v>
      </c>
      <c r="I30" s="277" t="str">
        <f t="shared" si="35"/>
        <v>n/a</v>
      </c>
      <c r="J30" s="92">
        <f>'CHASS- 1st Yr'!J29+'CHASS - TR'!J30</f>
        <v>0</v>
      </c>
      <c r="K30" s="11">
        <f>'CHASS- 1st Yr'!K29+'CHASS - TR'!K30</f>
        <v>0</v>
      </c>
      <c r="L30" s="11">
        <f t="shared" si="36"/>
        <v>0</v>
      </c>
      <c r="M30" s="136" t="str">
        <f t="shared" si="37"/>
        <v>n/a</v>
      </c>
      <c r="N30" s="20">
        <f>'CHASS- 1st Yr'!N29+'CHASS - TR'!N30</f>
        <v>0</v>
      </c>
      <c r="O30" s="11">
        <f>'CHASS- 1st Yr'!O29+'CHASS - TR'!O30</f>
        <v>0</v>
      </c>
      <c r="P30" s="17">
        <f t="shared" si="38"/>
        <v>0</v>
      </c>
      <c r="Q30" s="312" t="str">
        <f t="shared" si="39"/>
        <v>n/a</v>
      </c>
      <c r="R30" s="92">
        <f>'CHASS- 1st Yr'!R30+'CHASS - TR'!R30</f>
        <v>0</v>
      </c>
      <c r="S30" s="11">
        <f>'CHASS- 1st Yr'!S30+'CHASS - TR'!S30</f>
        <v>0</v>
      </c>
      <c r="T30" s="17">
        <f t="shared" si="8"/>
        <v>0</v>
      </c>
      <c r="U30" s="36" t="str">
        <f t="shared" si="9"/>
        <v>n/a</v>
      </c>
    </row>
    <row r="31" spans="1:21" ht="12.75" customHeight="1" x14ac:dyDescent="0.25">
      <c r="A31" s="161" t="s">
        <v>82</v>
      </c>
      <c r="B31" s="72">
        <f>'CHASS- 1st Yr'!B30+'CHASS - TR'!B31</f>
        <v>2</v>
      </c>
      <c r="C31" s="11">
        <f>'CHASS- 1st Yr'!C30+'CHASS - TR'!C31</f>
        <v>2</v>
      </c>
      <c r="D31" s="11">
        <f>C31-B31</f>
        <v>0</v>
      </c>
      <c r="E31" s="135">
        <f>IF(ISERROR(D31/B31),"n/a",(D31/B31))</f>
        <v>0</v>
      </c>
      <c r="F31" s="92">
        <f>'CHASS- 1st Yr'!F30+'CHASS - TR'!F31</f>
        <v>1</v>
      </c>
      <c r="G31" s="18">
        <f>'CHASS- 1st Yr'!G30+'CHASS - TR'!G31</f>
        <v>2</v>
      </c>
      <c r="H31" s="125">
        <f>G31-F31</f>
        <v>1</v>
      </c>
      <c r="I31" s="277">
        <f>IF(ISERROR(H31/F31),"n/a",(H31/F31))</f>
        <v>1</v>
      </c>
      <c r="J31" s="92">
        <f>'CHASS- 1st Yr'!J30+'CHASS - TR'!J31</f>
        <v>1</v>
      </c>
      <c r="K31" s="11">
        <f>'CHASS- 1st Yr'!K30+'CHASS - TR'!K31</f>
        <v>0</v>
      </c>
      <c r="L31" s="11">
        <f>K31-J31</f>
        <v>-1</v>
      </c>
      <c r="M31" s="136">
        <f>IF(ISERROR(L31/J31),"n/a",(L31/J31))</f>
        <v>-1</v>
      </c>
      <c r="N31" s="20">
        <f>'CHASS- 1st Yr'!N30+'CHASS - TR'!N31</f>
        <v>0</v>
      </c>
      <c r="O31" s="11">
        <f>'CHASS- 1st Yr'!O30+'CHASS - TR'!O31</f>
        <v>0</v>
      </c>
      <c r="P31" s="17">
        <f>SUM(O31-N31)</f>
        <v>0</v>
      </c>
      <c r="Q31" s="312" t="str">
        <f>IF(ISERROR(P31/N31),"n/a",(P31/N31))</f>
        <v>n/a</v>
      </c>
      <c r="R31" s="92">
        <f>'CHASS- 1st Yr'!R31+'CHASS - TR'!R31</f>
        <v>0</v>
      </c>
      <c r="S31" s="11">
        <f>'CHASS- 1st Yr'!S31+'CHASS - TR'!S31</f>
        <v>0</v>
      </c>
      <c r="T31" s="17">
        <f t="shared" ref="T31:T34" si="40">SUM(S31-R31)</f>
        <v>0</v>
      </c>
      <c r="U31" s="36" t="str">
        <f t="shared" ref="U31:U34" si="41">IF(ISERROR(T31/R31),"n/a",(T31/R31))</f>
        <v>n/a</v>
      </c>
    </row>
    <row r="32" spans="1:21" ht="12.75" customHeight="1" x14ac:dyDescent="0.25">
      <c r="A32" s="161" t="s">
        <v>83</v>
      </c>
      <c r="B32" s="72">
        <f>'CHASS- 1st Yr'!B31+'CHASS - TR'!B32</f>
        <v>2</v>
      </c>
      <c r="C32" s="11">
        <f>'CHASS- 1st Yr'!C31+'CHASS - TR'!C32</f>
        <v>1</v>
      </c>
      <c r="D32" s="11">
        <f>C32-B32</f>
        <v>-1</v>
      </c>
      <c r="E32" s="135">
        <f>IF(ISERROR(D32/B32),"n/a",(D32/B32))</f>
        <v>-0.5</v>
      </c>
      <c r="F32" s="92">
        <f>'CHASS- 1st Yr'!F31+'CHASS - TR'!F32</f>
        <v>2</v>
      </c>
      <c r="G32" s="18">
        <f>'CHASS- 1st Yr'!G31+'CHASS - TR'!G32</f>
        <v>1</v>
      </c>
      <c r="H32" s="125">
        <f>G32-F32</f>
        <v>-1</v>
      </c>
      <c r="I32" s="277">
        <f>IF(ISERROR(H32/F32),"n/a",(H32/F32))</f>
        <v>-0.5</v>
      </c>
      <c r="J32" s="92">
        <f>'CHASS- 1st Yr'!J31+'CHASS - TR'!J32</f>
        <v>0</v>
      </c>
      <c r="K32" s="11">
        <f>'CHASS- 1st Yr'!K31+'CHASS - TR'!K32</f>
        <v>1</v>
      </c>
      <c r="L32" s="11">
        <f>K32-J32</f>
        <v>1</v>
      </c>
      <c r="M32" s="136" t="str">
        <f>IF(ISERROR(L32/J32),"n/a",(L32/J32))</f>
        <v>n/a</v>
      </c>
      <c r="N32" s="20">
        <f>'CHASS- 1st Yr'!N31+'CHASS - TR'!N32</f>
        <v>0</v>
      </c>
      <c r="O32" s="11">
        <f>'CHASS- 1st Yr'!O31+'CHASS - TR'!O32</f>
        <v>0</v>
      </c>
      <c r="P32" s="17">
        <f>SUM(O32-N32)</f>
        <v>0</v>
      </c>
      <c r="Q32" s="312" t="str">
        <f>IF(ISERROR(P32/N32),"n/a",(P32/N32))</f>
        <v>n/a</v>
      </c>
      <c r="R32" s="92">
        <f>'CHASS- 1st Yr'!R32+'CHASS - TR'!R32</f>
        <v>0</v>
      </c>
      <c r="S32" s="11">
        <f>'CHASS- 1st Yr'!S32+'CHASS - TR'!S32</f>
        <v>0</v>
      </c>
      <c r="T32" s="17">
        <f t="shared" si="40"/>
        <v>0</v>
      </c>
      <c r="U32" s="36" t="str">
        <f t="shared" si="41"/>
        <v>n/a</v>
      </c>
    </row>
    <row r="33" spans="1:21" ht="12.75" customHeight="1" x14ac:dyDescent="0.25">
      <c r="A33" s="161" t="s">
        <v>84</v>
      </c>
      <c r="B33" s="72">
        <f>'CHASS- 1st Yr'!B32+'CHASS - TR'!B33</f>
        <v>0</v>
      </c>
      <c r="C33" s="11">
        <f>'CHASS- 1st Yr'!C32+'CHASS - TR'!C33</f>
        <v>0</v>
      </c>
      <c r="D33" s="11">
        <f>C33-B33</f>
        <v>0</v>
      </c>
      <c r="E33" s="135" t="str">
        <f>IF(ISERROR(D33/B33),"n/a",(D33/B33))</f>
        <v>n/a</v>
      </c>
      <c r="F33" s="92">
        <f>'CHASS- 1st Yr'!F32+'CHASS - TR'!F33</f>
        <v>0</v>
      </c>
      <c r="G33" s="18">
        <f>'CHASS- 1st Yr'!G32+'CHASS - TR'!G33</f>
        <v>0</v>
      </c>
      <c r="H33" s="125">
        <f>G33-F33</f>
        <v>0</v>
      </c>
      <c r="I33" s="277" t="str">
        <f>IF(ISERROR(H33/F33),"n/a",(H33/F33))</f>
        <v>n/a</v>
      </c>
      <c r="J33" s="92">
        <f>'CHASS- 1st Yr'!J32+'CHASS - TR'!J33</f>
        <v>0</v>
      </c>
      <c r="K33" s="11">
        <f>'CHASS- 1st Yr'!K32+'CHASS - TR'!K33</f>
        <v>0</v>
      </c>
      <c r="L33" s="11">
        <f>K33-J33</f>
        <v>0</v>
      </c>
      <c r="M33" s="136" t="str">
        <f>IF(ISERROR(L33/J33),"n/a",(L33/J33))</f>
        <v>n/a</v>
      </c>
      <c r="N33" s="20">
        <f>'CHASS- 1st Yr'!N32+'CHASS - TR'!N33</f>
        <v>0</v>
      </c>
      <c r="O33" s="11">
        <f>'CHASS- 1st Yr'!O32+'CHASS - TR'!O33</f>
        <v>0</v>
      </c>
      <c r="P33" s="17">
        <f>SUM(O33-N33)</f>
        <v>0</v>
      </c>
      <c r="Q33" s="312" t="str">
        <f>IF(ISERROR(P33/N33),"n/a",(P33/N33))</f>
        <v>n/a</v>
      </c>
      <c r="R33" s="92">
        <f>'CHASS- 1st Yr'!R33+'CHASS - TR'!R33</f>
        <v>0</v>
      </c>
      <c r="S33" s="11">
        <f>'CHASS- 1st Yr'!S33+'CHASS - TR'!S33</f>
        <v>0</v>
      </c>
      <c r="T33" s="17">
        <f t="shared" si="40"/>
        <v>0</v>
      </c>
      <c r="U33" s="36" t="str">
        <f t="shared" si="41"/>
        <v>n/a</v>
      </c>
    </row>
    <row r="34" spans="1:21" ht="12.75" customHeight="1" x14ac:dyDescent="0.25">
      <c r="A34" s="161" t="s">
        <v>87</v>
      </c>
      <c r="B34" s="72">
        <f>'CHASS- 1st Yr'!B33+'CHASS - TR'!B34</f>
        <v>0</v>
      </c>
      <c r="C34" s="11">
        <f>'CHASS- 1st Yr'!C33+'CHASS - TR'!C34</f>
        <v>0</v>
      </c>
      <c r="D34" s="11">
        <f t="shared" si="2"/>
        <v>0</v>
      </c>
      <c r="E34" s="135" t="str">
        <f t="shared" si="3"/>
        <v>n/a</v>
      </c>
      <c r="F34" s="92">
        <f>'CHASS- 1st Yr'!F33+'CHASS - TR'!F34</f>
        <v>2</v>
      </c>
      <c r="G34" s="18">
        <f>'CHASS- 1st Yr'!G33+'CHASS - TR'!G34</f>
        <v>0</v>
      </c>
      <c r="H34" s="125">
        <f t="shared" si="4"/>
        <v>-2</v>
      </c>
      <c r="I34" s="277">
        <f t="shared" si="5"/>
        <v>-1</v>
      </c>
      <c r="J34" s="92">
        <f>'CHASS- 1st Yr'!J33+'CHASS - TR'!J34</f>
        <v>0</v>
      </c>
      <c r="K34" s="11">
        <f>'CHASS- 1st Yr'!K33+'CHASS - TR'!K34</f>
        <v>0</v>
      </c>
      <c r="L34" s="11">
        <f t="shared" si="6"/>
        <v>0</v>
      </c>
      <c r="M34" s="136" t="str">
        <f t="shared" si="7"/>
        <v>n/a</v>
      </c>
      <c r="N34" s="20">
        <f>'CHASS- 1st Yr'!N33+'CHASS - TR'!N34</f>
        <v>0</v>
      </c>
      <c r="O34" s="11">
        <f>'CHASS- 1st Yr'!O33+'CHASS - TR'!O34</f>
        <v>0</v>
      </c>
      <c r="P34" s="17">
        <f t="shared" si="10"/>
        <v>0</v>
      </c>
      <c r="Q34" s="312" t="str">
        <f t="shared" si="11"/>
        <v>n/a</v>
      </c>
      <c r="R34" s="92">
        <f>'CHASS- 1st Yr'!R34+'CHASS - TR'!R34</f>
        <v>0</v>
      </c>
      <c r="S34" s="11">
        <f>'CHASS- 1st Yr'!S34+'CHASS - TR'!S34</f>
        <v>0</v>
      </c>
      <c r="T34" s="17">
        <f t="shared" si="40"/>
        <v>0</v>
      </c>
      <c r="U34" s="36" t="str">
        <f t="shared" si="41"/>
        <v>n/a</v>
      </c>
    </row>
    <row r="35" spans="1:21" ht="12.75" customHeight="1" x14ac:dyDescent="0.25">
      <c r="A35" s="161" t="s">
        <v>78</v>
      </c>
      <c r="B35" s="72">
        <f>'CHASS- 1st Yr'!B34+'CHASS - TR'!B35</f>
        <v>16</v>
      </c>
      <c r="C35" s="11">
        <f>'CHASS- 1st Yr'!C34+'CHASS - TR'!C35</f>
        <v>28</v>
      </c>
      <c r="D35" s="11">
        <f t="shared" si="2"/>
        <v>12</v>
      </c>
      <c r="E35" s="135">
        <f t="shared" si="3"/>
        <v>0.75</v>
      </c>
      <c r="F35" s="92">
        <f>'CHASS- 1st Yr'!F34+'CHASS - TR'!F35</f>
        <v>12</v>
      </c>
      <c r="G35" s="18">
        <f>'CHASS- 1st Yr'!G34+'CHASS - TR'!G35</f>
        <v>19</v>
      </c>
      <c r="H35" s="125">
        <f t="shared" si="4"/>
        <v>7</v>
      </c>
      <c r="I35" s="277">
        <f t="shared" si="5"/>
        <v>0.58333333333333337</v>
      </c>
      <c r="J35" s="92">
        <f>'CHASS- 1st Yr'!J34+'CHASS - TR'!J35</f>
        <v>6</v>
      </c>
      <c r="K35" s="11">
        <f>'CHASS- 1st Yr'!K34+'CHASS - TR'!K35</f>
        <v>7</v>
      </c>
      <c r="L35" s="11">
        <f t="shared" si="6"/>
        <v>1</v>
      </c>
      <c r="M35" s="136">
        <f t="shared" si="7"/>
        <v>0.16666666666666666</v>
      </c>
      <c r="N35" s="20">
        <f>'CHASS- 1st Yr'!N34+'CHASS - TR'!N35</f>
        <v>0</v>
      </c>
      <c r="O35" s="11">
        <f>'CHASS- 1st Yr'!O34+'CHASS - TR'!O35</f>
        <v>0</v>
      </c>
      <c r="P35" s="17">
        <f t="shared" si="10"/>
        <v>0</v>
      </c>
      <c r="Q35" s="312" t="str">
        <f t="shared" si="11"/>
        <v>n/a</v>
      </c>
      <c r="R35" s="92">
        <f>'CHASS- 1st Yr'!R35+'CHASS - TR'!R35</f>
        <v>0</v>
      </c>
      <c r="S35" s="11">
        <f>'CHASS- 1st Yr'!S35+'CHASS - TR'!S35</f>
        <v>0</v>
      </c>
      <c r="T35" s="17">
        <f t="shared" si="8"/>
        <v>0</v>
      </c>
      <c r="U35" s="36" t="str">
        <f t="shared" si="9"/>
        <v>n/a</v>
      </c>
    </row>
    <row r="36" spans="1:21" ht="12.75" customHeight="1" x14ac:dyDescent="0.25">
      <c r="A36" s="161" t="s">
        <v>106</v>
      </c>
      <c r="B36" s="72">
        <f>'CHASS - TR'!B36+'CHASS- 1st Yr'!B35</f>
        <v>1</v>
      </c>
      <c r="C36" s="11">
        <f>'CHASS - TR'!C36</f>
        <v>2</v>
      </c>
      <c r="D36" s="11">
        <f>C36-B36</f>
        <v>1</v>
      </c>
      <c r="E36" s="135">
        <f>IF(ISERROR(D36/B36),"n/a",(D36/B36))</f>
        <v>1</v>
      </c>
      <c r="F36" s="92">
        <f>'CHASS - TR'!F36</f>
        <v>0</v>
      </c>
      <c r="G36" s="18">
        <f>'CHASS- 1st Yr'!G35+'CHASS - TR'!G36</f>
        <v>0</v>
      </c>
      <c r="H36" s="125">
        <f>G36-F36</f>
        <v>0</v>
      </c>
      <c r="I36" s="277" t="str">
        <f>IF(ISERROR(H36/F36),"n/a",(H36/F36))</f>
        <v>n/a</v>
      </c>
      <c r="J36" s="92">
        <f>'CHASS - TR'!J36</f>
        <v>0</v>
      </c>
      <c r="K36" s="11">
        <f>'CHASS - TR'!K36</f>
        <v>0</v>
      </c>
      <c r="L36" s="11">
        <f>K36-J36</f>
        <v>0</v>
      </c>
      <c r="M36" s="136" t="str">
        <f>IF(ISERROR(L36/J36),"n/a",(L36/J36))</f>
        <v>n/a</v>
      </c>
      <c r="N36" s="20">
        <f>'CHASS - TR'!N36</f>
        <v>0</v>
      </c>
      <c r="O36" s="11">
        <f>'CHASS- 1st Yr'!O36+'CHASS - TR'!O36</f>
        <v>0</v>
      </c>
      <c r="P36" s="17">
        <f>SUM(O36-N36)</f>
        <v>0</v>
      </c>
      <c r="Q36" s="312" t="str">
        <f>IF(ISERROR(P36/N36),"n/a",(P36/N36))</f>
        <v>n/a</v>
      </c>
      <c r="R36" s="92">
        <f>'CHASS- 1st Yr'!R36+'CHASS - TR'!R36</f>
        <v>0</v>
      </c>
      <c r="S36" s="11">
        <f>'CHASS- 1st Yr'!S36+'CHASS - TR'!S36</f>
        <v>0</v>
      </c>
      <c r="T36" s="17">
        <f t="shared" si="8"/>
        <v>0</v>
      </c>
      <c r="U36" s="36" t="str">
        <f t="shared" si="9"/>
        <v>n/a</v>
      </c>
    </row>
    <row r="37" spans="1:21" s="15" customFormat="1" ht="12.75" customHeight="1" x14ac:dyDescent="0.25">
      <c r="A37" s="161" t="s">
        <v>77</v>
      </c>
      <c r="B37" s="72">
        <f>'CHASS- 1st Yr'!B36+'CHASS - TR'!B37</f>
        <v>3</v>
      </c>
      <c r="C37" s="11">
        <f>'CHASS- 1st Yr'!C36+'CHASS - TR'!C37</f>
        <v>5</v>
      </c>
      <c r="D37" s="11">
        <f t="shared" si="2"/>
        <v>2</v>
      </c>
      <c r="E37" s="135">
        <f t="shared" si="3"/>
        <v>0.66666666666666663</v>
      </c>
      <c r="F37" s="92">
        <f>'CHASS- 1st Yr'!F36+'CHASS - TR'!F37</f>
        <v>3</v>
      </c>
      <c r="G37" s="18">
        <f>'CHASS- 1st Yr'!G36+'CHASS - TR'!G37</f>
        <v>3</v>
      </c>
      <c r="H37" s="125">
        <f t="shared" si="4"/>
        <v>0</v>
      </c>
      <c r="I37" s="277">
        <f t="shared" si="5"/>
        <v>0</v>
      </c>
      <c r="J37" s="92">
        <f>'CHASS- 1st Yr'!J36+'CHASS - TR'!J37</f>
        <v>2</v>
      </c>
      <c r="K37" s="11">
        <f>'CHASS- 1st Yr'!K36+'CHASS - TR'!K37</f>
        <v>0</v>
      </c>
      <c r="L37" s="11">
        <f t="shared" si="6"/>
        <v>-2</v>
      </c>
      <c r="M37" s="136">
        <f t="shared" si="7"/>
        <v>-1</v>
      </c>
      <c r="N37" s="20">
        <f>'CHASS- 1st Yr'!N36+'CHASS - TR'!N37</f>
        <v>0</v>
      </c>
      <c r="O37" s="11">
        <f>'CHASS - TR'!O37</f>
        <v>0</v>
      </c>
      <c r="P37" s="17">
        <f t="shared" si="10"/>
        <v>0</v>
      </c>
      <c r="Q37" s="312" t="str">
        <f t="shared" si="11"/>
        <v>n/a</v>
      </c>
      <c r="R37" s="92">
        <f>'CHASS- 1st Yr'!R37+'CHASS - TR'!R37</f>
        <v>0</v>
      </c>
      <c r="S37" s="11">
        <f>'CHASS- 1st Yr'!S37+'CHASS - TR'!S37</f>
        <v>0</v>
      </c>
      <c r="T37" s="17">
        <f t="shared" si="8"/>
        <v>0</v>
      </c>
      <c r="U37" s="36" t="str">
        <f t="shared" si="9"/>
        <v>n/a</v>
      </c>
    </row>
    <row r="38" spans="1:21" ht="12.75" customHeight="1" x14ac:dyDescent="0.25">
      <c r="A38" s="161" t="s">
        <v>88</v>
      </c>
      <c r="B38" s="72">
        <f>'CHASS- 1st Yr'!B37+'CHASS - TR'!B38</f>
        <v>7</v>
      </c>
      <c r="C38" s="11">
        <f>'CHASS- 1st Yr'!C37+'CHASS - TR'!C38</f>
        <v>16</v>
      </c>
      <c r="D38" s="11">
        <f t="shared" si="2"/>
        <v>9</v>
      </c>
      <c r="E38" s="135">
        <f t="shared" si="3"/>
        <v>1.2857142857142858</v>
      </c>
      <c r="F38" s="92">
        <f>'CHASS- 1st Yr'!F37+'CHASS - TR'!F38</f>
        <v>7</v>
      </c>
      <c r="G38" s="18">
        <f>'CHASS- 1st Yr'!G37+'CHASS - TR'!G38</f>
        <v>8</v>
      </c>
      <c r="H38" s="125">
        <f t="shared" si="4"/>
        <v>1</v>
      </c>
      <c r="I38" s="277">
        <f t="shared" si="5"/>
        <v>0.14285714285714285</v>
      </c>
      <c r="J38" s="92">
        <f>'CHASS- 1st Yr'!J37+'CHASS - TR'!J38</f>
        <v>3</v>
      </c>
      <c r="K38" s="11">
        <f>'CHASS- 1st Yr'!K37+'CHASS - TR'!K38</f>
        <v>2</v>
      </c>
      <c r="L38" s="11">
        <f t="shared" si="6"/>
        <v>-1</v>
      </c>
      <c r="M38" s="136">
        <f t="shared" si="7"/>
        <v>-0.33333333333333331</v>
      </c>
      <c r="N38" s="20">
        <f>'CHASS- 1st Yr'!N37+'CHASS - TR'!N38</f>
        <v>0</v>
      </c>
      <c r="O38" s="11">
        <f>'CHASS- 1st Yr'!O37+'CHASS - TR'!O38</f>
        <v>0</v>
      </c>
      <c r="P38" s="17">
        <f>SUM(O38-N38)</f>
        <v>0</v>
      </c>
      <c r="Q38" s="312" t="str">
        <f>IF(ISERROR(P38/N38),"n/a",(P38/N38))</f>
        <v>n/a</v>
      </c>
      <c r="R38" s="92">
        <f>'CHASS- 1st Yr'!R38+'CHASS - TR'!R38</f>
        <v>0</v>
      </c>
      <c r="S38" s="11">
        <f>'CHASS- 1st Yr'!S38+'CHASS - TR'!S38</f>
        <v>0</v>
      </c>
      <c r="T38" s="17">
        <f t="shared" si="8"/>
        <v>0</v>
      </c>
      <c r="U38" s="36" t="str">
        <f t="shared" si="9"/>
        <v>n/a</v>
      </c>
    </row>
    <row r="39" spans="1:21" ht="12.75" customHeight="1" x14ac:dyDescent="0.25">
      <c r="A39" s="161" t="s">
        <v>89</v>
      </c>
      <c r="B39" s="72">
        <f>'CHASS- 1st Yr'!B38+'CHASS - TR'!B39</f>
        <v>1</v>
      </c>
      <c r="C39" s="11">
        <f>'CHASS- 1st Yr'!C38+'CHASS - TR'!C39</f>
        <v>1</v>
      </c>
      <c r="D39" s="11">
        <f>C39-B39</f>
        <v>0</v>
      </c>
      <c r="E39" s="135">
        <f>IF(ISERROR(D39/B39),"n/a",(D39/B39))</f>
        <v>0</v>
      </c>
      <c r="F39" s="92">
        <f>'CHASS- 1st Yr'!F38+'CHASS - TR'!F39</f>
        <v>2</v>
      </c>
      <c r="G39" s="18">
        <f>'CHASS- 1st Yr'!G38+'CHASS - TR'!G39</f>
        <v>0</v>
      </c>
      <c r="H39" s="125">
        <f>G39-F39</f>
        <v>-2</v>
      </c>
      <c r="I39" s="277">
        <f>IF(ISERROR(H39/F39),"n/a",(H39/F39))</f>
        <v>-1</v>
      </c>
      <c r="J39" s="92">
        <f>'CHASS- 1st Yr'!J38+'CHASS - TR'!J39</f>
        <v>1</v>
      </c>
      <c r="K39" s="11">
        <f>'CHASS- 1st Yr'!K38+'CHASS - TR'!K39</f>
        <v>0</v>
      </c>
      <c r="L39" s="11">
        <f>K39-J39</f>
        <v>-1</v>
      </c>
      <c r="M39" s="136">
        <f>IF(ISERROR(L39/J39),"n/a",(L39/J39))</f>
        <v>-1</v>
      </c>
      <c r="N39" s="20">
        <f>'CHASS- 1st Yr'!N38+'CHASS - TR'!N39</f>
        <v>0</v>
      </c>
      <c r="O39" s="11">
        <f>'CHASS- 1st Yr'!O38+'CHASS - TR'!O39</f>
        <v>0</v>
      </c>
      <c r="P39" s="17">
        <f>SUM(O39-N39)</f>
        <v>0</v>
      </c>
      <c r="Q39" s="312" t="str">
        <f>IF(ISERROR(P39/N39),"n/a",(P39/N39))</f>
        <v>n/a</v>
      </c>
      <c r="R39" s="92">
        <f>'CHASS- 1st Yr'!R39+'CHASS - TR'!R39</f>
        <v>0</v>
      </c>
      <c r="S39" s="11">
        <f>'CHASS- 1st Yr'!S39+'CHASS - TR'!S39</f>
        <v>0</v>
      </c>
      <c r="T39" s="17">
        <f t="shared" si="8"/>
        <v>0</v>
      </c>
      <c r="U39" s="36" t="str">
        <f t="shared" si="9"/>
        <v>n/a</v>
      </c>
    </row>
    <row r="40" spans="1:21" ht="12.75" customHeight="1" x14ac:dyDescent="0.25">
      <c r="A40" s="161" t="s">
        <v>90</v>
      </c>
      <c r="B40" s="72">
        <f>'CHASS- 1st Yr'!B39+'CHASS - TR'!B40</f>
        <v>2</v>
      </c>
      <c r="C40" s="11">
        <f>'CHASS- 1st Yr'!C39+'CHASS - TR'!C40</f>
        <v>3</v>
      </c>
      <c r="D40" s="11">
        <f t="shared" si="2"/>
        <v>1</v>
      </c>
      <c r="E40" s="135">
        <f t="shared" si="3"/>
        <v>0.5</v>
      </c>
      <c r="F40" s="92">
        <f>'CHASS- 1st Yr'!F39+'CHASS - TR'!F40</f>
        <v>2</v>
      </c>
      <c r="G40" s="18">
        <f>'CHASS- 1st Yr'!G39+'CHASS - TR'!G40</f>
        <v>2</v>
      </c>
      <c r="H40" s="125">
        <f t="shared" si="4"/>
        <v>0</v>
      </c>
      <c r="I40" s="277">
        <f t="shared" si="5"/>
        <v>0</v>
      </c>
      <c r="J40" s="92">
        <f>'CHASS- 1st Yr'!J39+'CHASS - TR'!J40</f>
        <v>0</v>
      </c>
      <c r="K40" s="11">
        <f>'CHASS- 1st Yr'!K39+'CHASS - TR'!K40</f>
        <v>0</v>
      </c>
      <c r="L40" s="11">
        <f t="shared" si="6"/>
        <v>0</v>
      </c>
      <c r="M40" s="136" t="str">
        <f t="shared" si="7"/>
        <v>n/a</v>
      </c>
      <c r="N40" s="20">
        <f>'CHASS- 1st Yr'!N39+'CHASS - TR'!N40</f>
        <v>0</v>
      </c>
      <c r="O40" s="11">
        <f>'CHASS- 1st Yr'!O39+'CHASS - TR'!O40</f>
        <v>0</v>
      </c>
      <c r="P40" s="17">
        <f t="shared" si="10"/>
        <v>0</v>
      </c>
      <c r="Q40" s="312" t="str">
        <f t="shared" si="11"/>
        <v>n/a</v>
      </c>
      <c r="R40" s="92">
        <f>'CHASS- 1st Yr'!R40+'CHASS - TR'!R40</f>
        <v>0</v>
      </c>
      <c r="S40" s="11">
        <f>'CHASS- 1st Yr'!S40+'CHASS - TR'!S40</f>
        <v>0</v>
      </c>
      <c r="T40" s="17">
        <f t="shared" si="8"/>
        <v>0</v>
      </c>
      <c r="U40" s="36" t="str">
        <f t="shared" si="9"/>
        <v>n/a</v>
      </c>
    </row>
    <row r="41" spans="1:21" ht="12.75" customHeight="1" x14ac:dyDescent="0.25">
      <c r="A41" s="161" t="s">
        <v>91</v>
      </c>
      <c r="B41" s="72">
        <f>'CHASS- 1st Yr'!B40+'CHASS - TR'!B41</f>
        <v>0</v>
      </c>
      <c r="C41" s="11">
        <f>'CHASS- 1st Yr'!C40+'CHASS - TR'!C41</f>
        <v>1</v>
      </c>
      <c r="D41" s="11">
        <f t="shared" si="2"/>
        <v>1</v>
      </c>
      <c r="E41" s="135" t="str">
        <f t="shared" si="3"/>
        <v>n/a</v>
      </c>
      <c r="F41" s="92">
        <f>'CHASS- 1st Yr'!F40+'CHASS - TR'!F41</f>
        <v>0</v>
      </c>
      <c r="G41" s="18">
        <f>'CHASS- 1st Yr'!G40+'CHASS - TR'!G41</f>
        <v>0</v>
      </c>
      <c r="H41" s="125">
        <f t="shared" si="4"/>
        <v>0</v>
      </c>
      <c r="I41" s="277" t="str">
        <f t="shared" si="5"/>
        <v>n/a</v>
      </c>
      <c r="J41" s="92">
        <f>'CHASS- 1st Yr'!J40+'CHASS - TR'!J41</f>
        <v>0</v>
      </c>
      <c r="K41" s="11">
        <f>'CHASS- 1st Yr'!K40+'CHASS - TR'!K41</f>
        <v>0</v>
      </c>
      <c r="L41" s="11">
        <f t="shared" si="6"/>
        <v>0</v>
      </c>
      <c r="M41" s="136" t="str">
        <f t="shared" si="7"/>
        <v>n/a</v>
      </c>
      <c r="N41" s="20">
        <f>'CHASS- 1st Yr'!N40+'CHASS - TR'!N41</f>
        <v>0</v>
      </c>
      <c r="O41" s="11">
        <f>'CHASS- 1st Yr'!O40+'CHASS - TR'!O41</f>
        <v>0</v>
      </c>
      <c r="P41" s="17">
        <f t="shared" si="10"/>
        <v>0</v>
      </c>
      <c r="Q41" s="312" t="str">
        <f t="shared" si="11"/>
        <v>n/a</v>
      </c>
      <c r="R41" s="92">
        <f>'CHASS- 1st Yr'!R41+'CHASS - TR'!R41</f>
        <v>0</v>
      </c>
      <c r="S41" s="11">
        <f>'CHASS- 1st Yr'!S41+'CHASS - TR'!S41</f>
        <v>0</v>
      </c>
      <c r="T41" s="17">
        <f t="shared" si="8"/>
        <v>0</v>
      </c>
      <c r="U41" s="36" t="str">
        <f t="shared" si="9"/>
        <v>n/a</v>
      </c>
    </row>
    <row r="42" spans="1:21" ht="12.75" customHeight="1" x14ac:dyDescent="0.25">
      <c r="A42" s="161" t="s">
        <v>92</v>
      </c>
      <c r="B42" s="72">
        <f>'CHASS- 1st Yr'!B41+'CHASS - TR'!B42</f>
        <v>0</v>
      </c>
      <c r="C42" s="11">
        <f>'CHASS- 1st Yr'!C41+'CHASS - TR'!C42</f>
        <v>0</v>
      </c>
      <c r="D42" s="11">
        <f t="shared" si="2"/>
        <v>0</v>
      </c>
      <c r="E42" s="135" t="str">
        <f t="shared" si="3"/>
        <v>n/a</v>
      </c>
      <c r="F42" s="92">
        <f>'CHASS- 1st Yr'!F41+'CHASS - TR'!F42</f>
        <v>0</v>
      </c>
      <c r="G42" s="18">
        <f>'CHASS- 1st Yr'!G41+'CHASS - TR'!G42</f>
        <v>0</v>
      </c>
      <c r="H42" s="125">
        <f t="shared" si="4"/>
        <v>0</v>
      </c>
      <c r="I42" s="277" t="str">
        <f t="shared" si="5"/>
        <v>n/a</v>
      </c>
      <c r="J42" s="92">
        <f>'CHASS- 1st Yr'!J41+'CHASS - TR'!J42</f>
        <v>0</v>
      </c>
      <c r="K42" s="11">
        <f>'CHASS- 1st Yr'!K41+'CHASS - TR'!K42</f>
        <v>0</v>
      </c>
      <c r="L42" s="11">
        <f t="shared" si="6"/>
        <v>0</v>
      </c>
      <c r="M42" s="136" t="str">
        <f t="shared" si="7"/>
        <v>n/a</v>
      </c>
      <c r="N42" s="20">
        <f>'CHASS- 1st Yr'!N41+'CHASS - TR'!N42</f>
        <v>0</v>
      </c>
      <c r="O42" s="11">
        <f>'CHASS- 1st Yr'!O41+'CHASS - TR'!O42</f>
        <v>0</v>
      </c>
      <c r="P42" s="17">
        <f t="shared" si="10"/>
        <v>0</v>
      </c>
      <c r="Q42" s="312" t="str">
        <f t="shared" si="11"/>
        <v>n/a</v>
      </c>
      <c r="R42" s="92">
        <f>'CHASS- 1st Yr'!R42+'CHASS - TR'!R42</f>
        <v>0</v>
      </c>
      <c r="S42" s="11">
        <f>'CHASS- 1st Yr'!S42+'CHASS - TR'!S42</f>
        <v>0</v>
      </c>
      <c r="T42" s="17">
        <f t="shared" si="8"/>
        <v>0</v>
      </c>
      <c r="U42" s="36" t="str">
        <f t="shared" si="9"/>
        <v>n/a</v>
      </c>
    </row>
    <row r="43" spans="1:21" ht="12.75" customHeight="1" x14ac:dyDescent="0.25">
      <c r="A43" s="161" t="s">
        <v>103</v>
      </c>
      <c r="B43" s="72">
        <f>'CHASS- 1st Yr'!B42+'CHASS - TR'!B43</f>
        <v>13</v>
      </c>
      <c r="C43" s="11">
        <f>'CHASS- 1st Yr'!C42+'CHASS - TR'!C43</f>
        <v>0</v>
      </c>
      <c r="D43" s="11">
        <f t="shared" si="2"/>
        <v>-13</v>
      </c>
      <c r="E43" s="135">
        <f t="shared" si="3"/>
        <v>-1</v>
      </c>
      <c r="F43" s="92">
        <f>'CHASS- 1st Yr'!F42+'CHASS - TR'!F43</f>
        <v>4</v>
      </c>
      <c r="G43" s="18">
        <f>'CHASS- 1st Yr'!G42+'CHASS - TR'!G43</f>
        <v>0</v>
      </c>
      <c r="H43" s="125">
        <f t="shared" si="4"/>
        <v>-4</v>
      </c>
      <c r="I43" s="277">
        <f t="shared" si="5"/>
        <v>-1</v>
      </c>
      <c r="J43" s="92">
        <f>'CHASS- 1st Yr'!J42+'CHASS - TR'!J43</f>
        <v>3</v>
      </c>
      <c r="K43" s="11">
        <f>'CHASS- 1st Yr'!K42+'CHASS - TR'!K43</f>
        <v>0</v>
      </c>
      <c r="L43" s="11">
        <f t="shared" si="6"/>
        <v>-3</v>
      </c>
      <c r="M43" s="136">
        <f t="shared" si="7"/>
        <v>-1</v>
      </c>
      <c r="N43" s="20">
        <f>'CHASS- 1st Yr'!N42+'CHASS - TR'!N43</f>
        <v>0</v>
      </c>
      <c r="O43" s="11">
        <f>'CHASS- 1st Yr'!O42+'CHASS - TR'!O43</f>
        <v>0</v>
      </c>
      <c r="P43" s="17">
        <f t="shared" si="10"/>
        <v>0</v>
      </c>
      <c r="Q43" s="312" t="str">
        <f t="shared" si="11"/>
        <v>n/a</v>
      </c>
      <c r="R43" s="92">
        <f>'CHASS- 1st Yr'!R43+'CHASS - TR'!R43</f>
        <v>0</v>
      </c>
      <c r="S43" s="11">
        <f>'CHASS- 1st Yr'!S43+'CHASS - TR'!S43</f>
        <v>0</v>
      </c>
      <c r="T43" s="17">
        <f t="shared" si="8"/>
        <v>0</v>
      </c>
      <c r="U43" s="36" t="str">
        <f t="shared" si="9"/>
        <v>n/a</v>
      </c>
    </row>
    <row r="44" spans="1:21" ht="12.75" customHeight="1" x14ac:dyDescent="0.25">
      <c r="A44" s="161" t="s">
        <v>94</v>
      </c>
      <c r="B44" s="72">
        <f>'CHASS- 1st Yr'!B43+'CHASS - TR'!B44</f>
        <v>10</v>
      </c>
      <c r="C44" s="11">
        <f>'CHASS- 1st Yr'!C43+'CHASS - TR'!C44</f>
        <v>15</v>
      </c>
      <c r="D44" s="11">
        <f t="shared" si="2"/>
        <v>5</v>
      </c>
      <c r="E44" s="135">
        <f t="shared" si="3"/>
        <v>0.5</v>
      </c>
      <c r="F44" s="92">
        <f>'CHASS- 1st Yr'!F43+'CHASS - TR'!F44</f>
        <v>6</v>
      </c>
      <c r="G44" s="18">
        <f>'CHASS- 1st Yr'!G43+'CHASS - TR'!G44</f>
        <v>12</v>
      </c>
      <c r="H44" s="125">
        <f t="shared" si="4"/>
        <v>6</v>
      </c>
      <c r="I44" s="277">
        <f t="shared" si="5"/>
        <v>1</v>
      </c>
      <c r="J44" s="92">
        <f>'CHASS- 1st Yr'!J43+'CHASS - TR'!J44</f>
        <v>2</v>
      </c>
      <c r="K44" s="11">
        <f>'CHASS- 1st Yr'!K43+'CHASS - TR'!K44</f>
        <v>2</v>
      </c>
      <c r="L44" s="11">
        <f t="shared" si="6"/>
        <v>0</v>
      </c>
      <c r="M44" s="136">
        <f t="shared" si="7"/>
        <v>0</v>
      </c>
      <c r="N44" s="20">
        <f>'CHASS- 1st Yr'!N43+'CHASS - TR'!N44</f>
        <v>0</v>
      </c>
      <c r="O44" s="11">
        <f>'CHASS- 1st Yr'!O43+'CHASS - TR'!O44</f>
        <v>0</v>
      </c>
      <c r="P44" s="17">
        <f t="shared" si="10"/>
        <v>0</v>
      </c>
      <c r="Q44" s="312" t="str">
        <f t="shared" si="11"/>
        <v>n/a</v>
      </c>
      <c r="R44" s="92">
        <f>'CHASS- 1st Yr'!R44+'CHASS - TR'!R44</f>
        <v>0</v>
      </c>
      <c r="S44" s="11">
        <f>'CHASS- 1st Yr'!S44+'CHASS - TR'!S44</f>
        <v>0</v>
      </c>
      <c r="T44" s="17">
        <f t="shared" si="8"/>
        <v>0</v>
      </c>
      <c r="U44" s="36" t="str">
        <f t="shared" si="9"/>
        <v>n/a</v>
      </c>
    </row>
    <row r="45" spans="1:21" ht="12.75" customHeight="1" x14ac:dyDescent="0.25">
      <c r="A45" s="161" t="s">
        <v>96</v>
      </c>
      <c r="B45" s="72">
        <f>'CHASS- 1st Yr'!B44+'CHASS - TR'!B45</f>
        <v>4</v>
      </c>
      <c r="C45" s="11">
        <f>'CHASS- 1st Yr'!C44+'CHASS - TR'!C45</f>
        <v>5</v>
      </c>
      <c r="D45" s="11">
        <f t="shared" si="2"/>
        <v>1</v>
      </c>
      <c r="E45" s="135">
        <f t="shared" si="3"/>
        <v>0.25</v>
      </c>
      <c r="F45" s="92">
        <f>'CHASS- 1st Yr'!F44+'CHASS - TR'!F45</f>
        <v>2</v>
      </c>
      <c r="G45" s="18">
        <f>'CHASS- 1st Yr'!G44+'CHASS - TR'!G45</f>
        <v>4</v>
      </c>
      <c r="H45" s="125">
        <f t="shared" si="4"/>
        <v>2</v>
      </c>
      <c r="I45" s="277">
        <f t="shared" si="5"/>
        <v>1</v>
      </c>
      <c r="J45" s="92">
        <f>'CHASS- 1st Yr'!J44+'CHASS - TR'!J45</f>
        <v>0</v>
      </c>
      <c r="K45" s="11">
        <f>'CHASS- 1st Yr'!K44+'CHASS - TR'!K45</f>
        <v>2</v>
      </c>
      <c r="L45" s="11">
        <f t="shared" si="6"/>
        <v>2</v>
      </c>
      <c r="M45" s="136" t="str">
        <f t="shared" si="7"/>
        <v>n/a</v>
      </c>
      <c r="N45" s="20">
        <f>'CHASS- 1st Yr'!N44+'CHASS - TR'!N45</f>
        <v>0</v>
      </c>
      <c r="O45" s="11">
        <f>'CHASS- 1st Yr'!O44+'CHASS - TR'!O45</f>
        <v>0</v>
      </c>
      <c r="P45" s="17">
        <f t="shared" si="10"/>
        <v>0</v>
      </c>
      <c r="Q45" s="312" t="str">
        <f t="shared" si="11"/>
        <v>n/a</v>
      </c>
      <c r="R45" s="92">
        <f>'CHASS- 1st Yr'!R45+'CHASS - TR'!R45</f>
        <v>0</v>
      </c>
      <c r="S45" s="11">
        <f>'CHASS- 1st Yr'!S45+'CHASS - TR'!S45</f>
        <v>0</v>
      </c>
      <c r="T45" s="17">
        <f t="shared" si="8"/>
        <v>0</v>
      </c>
      <c r="U45" s="36" t="str">
        <f t="shared" si="9"/>
        <v>n/a</v>
      </c>
    </row>
    <row r="46" spans="1:21" ht="12.75" customHeight="1" x14ac:dyDescent="0.25">
      <c r="A46" s="161" t="s">
        <v>110</v>
      </c>
      <c r="B46" s="72">
        <f>'CHASS- 1st Yr'!B45+'CHASS - TR'!B46</f>
        <v>2</v>
      </c>
      <c r="C46" s="11">
        <f>'CHASS- 1st Yr'!C45+'CHASS - TR'!C46</f>
        <v>8</v>
      </c>
      <c r="D46" s="11">
        <f t="shared" si="2"/>
        <v>6</v>
      </c>
      <c r="E46" s="135">
        <f t="shared" si="3"/>
        <v>3</v>
      </c>
      <c r="F46" s="92">
        <f>'CHASS- 1st Yr'!F45+'CHASS - TR'!F46</f>
        <v>2</v>
      </c>
      <c r="G46" s="18">
        <f>'CHASS- 1st Yr'!G45+'CHASS - TR'!G46</f>
        <v>7</v>
      </c>
      <c r="H46" s="125">
        <f t="shared" si="4"/>
        <v>5</v>
      </c>
      <c r="I46" s="277">
        <f t="shared" si="5"/>
        <v>2.5</v>
      </c>
      <c r="J46" s="92">
        <f>'CHASS- 1st Yr'!J45+'CHASS - TR'!J46</f>
        <v>0</v>
      </c>
      <c r="K46" s="11">
        <f>'CHASS- 1st Yr'!K45+'CHASS - TR'!K46</f>
        <v>2</v>
      </c>
      <c r="L46" s="11">
        <f t="shared" si="6"/>
        <v>2</v>
      </c>
      <c r="M46" s="136" t="str">
        <f t="shared" si="7"/>
        <v>n/a</v>
      </c>
      <c r="N46" s="20">
        <f>'CHASS- 1st Yr'!N45+'CHASS - TR'!N46</f>
        <v>0</v>
      </c>
      <c r="O46" s="11">
        <f>'CHASS- 1st Yr'!O45+'CHASS - TR'!O46</f>
        <v>0</v>
      </c>
      <c r="P46" s="17">
        <f t="shared" si="10"/>
        <v>0</v>
      </c>
      <c r="Q46" s="312" t="str">
        <f t="shared" si="11"/>
        <v>n/a</v>
      </c>
      <c r="R46" s="92">
        <f>'CHASS- 1st Yr'!R46+'CHASS - TR'!R46</f>
        <v>0</v>
      </c>
      <c r="S46" s="11">
        <f>'CHASS- 1st Yr'!S46+'CHASS - TR'!S46</f>
        <v>0</v>
      </c>
      <c r="T46" s="17">
        <f t="shared" si="8"/>
        <v>0</v>
      </c>
      <c r="U46" s="36" t="str">
        <f t="shared" si="9"/>
        <v>n/a</v>
      </c>
    </row>
    <row r="47" spans="1:21" ht="12.75" customHeight="1" x14ac:dyDescent="0.25">
      <c r="A47" s="161" t="s">
        <v>95</v>
      </c>
      <c r="B47" s="72">
        <f>'CHASS- 1st Yr'!B46+'CHASS - TR'!B48</f>
        <v>6</v>
      </c>
      <c r="C47" s="11">
        <f>'CHASS- 1st Yr'!C46+'CHASS - TR'!C48</f>
        <v>4</v>
      </c>
      <c r="D47" s="11">
        <f t="shared" si="2"/>
        <v>-2</v>
      </c>
      <c r="E47" s="135">
        <f t="shared" si="3"/>
        <v>-0.33333333333333331</v>
      </c>
      <c r="F47" s="92">
        <f>'CHASS- 1st Yr'!F46+'CHASS - TR'!F48</f>
        <v>5</v>
      </c>
      <c r="G47" s="18">
        <f>'CHASS- 1st Yr'!G46+'CHASS - TR'!G47</f>
        <v>22</v>
      </c>
      <c r="H47" s="125">
        <f t="shared" si="4"/>
        <v>17</v>
      </c>
      <c r="I47" s="277">
        <f t="shared" si="5"/>
        <v>3.4</v>
      </c>
      <c r="J47" s="92">
        <f>'CHASS- 1st Yr'!J46+'CHASS - TR'!J48</f>
        <v>1</v>
      </c>
      <c r="K47" s="11">
        <f>'CHASS- 1st Yr'!K46+'CHASS - TR'!K48</f>
        <v>0</v>
      </c>
      <c r="L47" s="11">
        <f t="shared" si="6"/>
        <v>-1</v>
      </c>
      <c r="M47" s="136">
        <f t="shared" si="7"/>
        <v>-1</v>
      </c>
      <c r="N47" s="20">
        <f>'CHASS- 1st Yr'!N46+'CHASS - TR'!N47</f>
        <v>0</v>
      </c>
      <c r="O47" s="11">
        <f>'CHASS- 1st Yr'!O46+'CHASS - TR'!O47</f>
        <v>0</v>
      </c>
      <c r="P47" s="17">
        <f t="shared" ref="P47:P50" si="42">SUM(O47-N47)</f>
        <v>0</v>
      </c>
      <c r="Q47" s="312" t="str">
        <f t="shared" ref="Q47:Q50" si="43">IF(ISERROR(P47/N47),"n/a",(P47/N47))</f>
        <v>n/a</v>
      </c>
      <c r="R47" s="92">
        <f>'CHASS- 1st Yr'!R47+'CHASS - TR'!R47</f>
        <v>0</v>
      </c>
      <c r="S47" s="11">
        <f>'CHASS- 1st Yr'!S47+'CHASS - TR'!S47</f>
        <v>0</v>
      </c>
      <c r="T47" s="17">
        <f t="shared" si="8"/>
        <v>0</v>
      </c>
      <c r="U47" s="36" t="str">
        <f t="shared" si="9"/>
        <v>n/a</v>
      </c>
    </row>
    <row r="48" spans="1:21" ht="12.75" customHeight="1" x14ac:dyDescent="0.25">
      <c r="A48" s="161" t="s">
        <v>97</v>
      </c>
      <c r="B48" s="72">
        <f>'CHASS- 1st Yr'!B47+'CHASS - TR'!B47</f>
        <v>30</v>
      </c>
      <c r="C48" s="11">
        <f>'CHASS- 1st Yr'!C47+'CHASS - TR'!C47</f>
        <v>33</v>
      </c>
      <c r="D48" s="11">
        <f t="shared" ref="D48:D49" si="44">C48-B48</f>
        <v>3</v>
      </c>
      <c r="E48" s="135">
        <f t="shared" ref="E48:E49" si="45">IF(ISERROR(D48/B48),"n/a",(D48/B48))</f>
        <v>0.1</v>
      </c>
      <c r="F48" s="92">
        <f>'CHASS- 1st Yr'!F47+'CHASS - TR'!F47</f>
        <v>23</v>
      </c>
      <c r="G48" s="18">
        <f>'CHASS- 1st Yr'!G47+'CHASS - TR'!G48</f>
        <v>2</v>
      </c>
      <c r="H48" s="125">
        <f t="shared" ref="H48:H49" si="46">G48-F48</f>
        <v>-21</v>
      </c>
      <c r="I48" s="277">
        <f t="shared" ref="I48:I49" si="47">IF(ISERROR(H48/F48),"n/a",(H48/F48))</f>
        <v>-0.91304347826086951</v>
      </c>
      <c r="J48" s="92">
        <f>'CHASS- 1st Yr'!J47+'CHASS - TR'!J47</f>
        <v>7</v>
      </c>
      <c r="K48" s="92">
        <f>'CHASS- 1st Yr'!K47+'CHASS - TR'!K47</f>
        <v>6</v>
      </c>
      <c r="L48" s="11">
        <f t="shared" ref="L48:L49" si="48">K48-J48</f>
        <v>-1</v>
      </c>
      <c r="M48" s="136">
        <f t="shared" ref="M48:M49" si="49">IF(ISERROR(L48/J48),"n/a",(L48/J48))</f>
        <v>-0.14285714285714285</v>
      </c>
      <c r="N48" s="20">
        <f>'CHASS- 1st Yr'!N47+'CHASS - TR'!N48</f>
        <v>0</v>
      </c>
      <c r="O48" s="11">
        <f>'CHASS- 1st Yr'!O47+'CHASS - TR'!O48</f>
        <v>0</v>
      </c>
      <c r="P48" s="17">
        <f t="shared" si="42"/>
        <v>0</v>
      </c>
      <c r="Q48" s="312" t="str">
        <f t="shared" si="43"/>
        <v>n/a</v>
      </c>
      <c r="R48" s="92">
        <f>'CHASS- 1st Yr'!R48+'CHASS - TR'!R48</f>
        <v>0</v>
      </c>
      <c r="S48" s="11">
        <f>'CHASS- 1st Yr'!S48+'CHASS - TR'!S48</f>
        <v>0</v>
      </c>
      <c r="T48" s="17">
        <f t="shared" si="8"/>
        <v>0</v>
      </c>
      <c r="U48" s="36" t="str">
        <f t="shared" si="9"/>
        <v>n/a</v>
      </c>
    </row>
    <row r="49" spans="1:21" ht="12.75" customHeight="1" x14ac:dyDescent="0.25">
      <c r="A49" s="161" t="s">
        <v>104</v>
      </c>
      <c r="B49" s="72">
        <f>'CHASS- 1st Yr'!B48</f>
        <v>3</v>
      </c>
      <c r="C49" s="11">
        <f>'CHASS- 1st Yr'!C48</f>
        <v>0</v>
      </c>
      <c r="D49" s="11">
        <f t="shared" si="44"/>
        <v>-3</v>
      </c>
      <c r="E49" s="135">
        <f t="shared" si="45"/>
        <v>-1</v>
      </c>
      <c r="F49" s="92">
        <f>'CHASS- 1st Yr'!F48</f>
        <v>3</v>
      </c>
      <c r="G49" s="18">
        <f>'CHASS- 1st Yr'!G48</f>
        <v>0</v>
      </c>
      <c r="H49" s="125">
        <f t="shared" si="46"/>
        <v>-3</v>
      </c>
      <c r="I49" s="277">
        <f t="shared" si="47"/>
        <v>-1</v>
      </c>
      <c r="J49" s="92">
        <f>'CHASS- 1st Yr'!J48</f>
        <v>2</v>
      </c>
      <c r="K49" s="92">
        <f>'CHASS- 1st Yr'!K48</f>
        <v>0</v>
      </c>
      <c r="L49" s="11">
        <f t="shared" si="48"/>
        <v>-2</v>
      </c>
      <c r="M49" s="136">
        <f t="shared" si="49"/>
        <v>-1</v>
      </c>
      <c r="N49" s="20">
        <f>'CHASS- 1st Yr'!N48+'CHASS - TR'!N50</f>
        <v>0</v>
      </c>
      <c r="O49" s="11">
        <f>'CHASS- 1st Yr'!O48+'CHASS - TR'!O50</f>
        <v>0</v>
      </c>
      <c r="P49" s="17">
        <f t="shared" si="42"/>
        <v>0</v>
      </c>
      <c r="Q49" s="312" t="str">
        <f t="shared" si="43"/>
        <v>n/a</v>
      </c>
      <c r="R49" s="92">
        <f>'CHASS- 1st Yr'!R49+'CHASS - TR'!R50</f>
        <v>0</v>
      </c>
      <c r="S49" s="11">
        <f>'CHASS- 1st Yr'!S49+'CHASS - TR'!S50</f>
        <v>0</v>
      </c>
      <c r="T49" s="17">
        <f t="shared" si="8"/>
        <v>0</v>
      </c>
      <c r="U49" s="36" t="str">
        <f t="shared" si="9"/>
        <v>n/a</v>
      </c>
    </row>
    <row r="50" spans="1:21" ht="12.75" customHeight="1" x14ac:dyDescent="0.25">
      <c r="A50" s="161" t="s">
        <v>98</v>
      </c>
      <c r="B50" s="72">
        <f>'CHASS- 1st Yr'!B49+'CHASS - TR'!B50</f>
        <v>2</v>
      </c>
      <c r="C50" s="11">
        <f>'CHASS- 1st Yr'!C49+'CHASS - TR'!C50</f>
        <v>0</v>
      </c>
      <c r="D50" s="11">
        <f t="shared" si="2"/>
        <v>-2</v>
      </c>
      <c r="E50" s="135">
        <f t="shared" si="3"/>
        <v>-1</v>
      </c>
      <c r="F50" s="92">
        <f>'CHASS- 1st Yr'!F49+'CHASS - TR'!F50</f>
        <v>1</v>
      </c>
      <c r="G50" s="18">
        <f>'CHASS- 1st Yr'!G49+'CHASS - TR'!G50</f>
        <v>0</v>
      </c>
      <c r="H50" s="125">
        <f t="shared" si="4"/>
        <v>-1</v>
      </c>
      <c r="I50" s="277">
        <f t="shared" si="5"/>
        <v>-1</v>
      </c>
      <c r="J50" s="92">
        <f>'CHASS- 1st Yr'!J49+'CHASS - TR'!J50</f>
        <v>1</v>
      </c>
      <c r="K50" s="11">
        <f>'CHASS- 1st Yr'!K49+'CHASS - TR'!K50</f>
        <v>0</v>
      </c>
      <c r="L50" s="11">
        <f t="shared" si="6"/>
        <v>-1</v>
      </c>
      <c r="M50" s="136">
        <f t="shared" si="7"/>
        <v>-1</v>
      </c>
      <c r="N50" s="20">
        <f>'CHASS- 1st Yr'!N49+'CHASS - TR'!N51</f>
        <v>0</v>
      </c>
      <c r="O50" s="11">
        <f>'CHASS- 1st Yr'!O49+'CHASS - TR'!O51</f>
        <v>0</v>
      </c>
      <c r="P50" s="17">
        <f t="shared" si="42"/>
        <v>0</v>
      </c>
      <c r="Q50" s="312" t="str">
        <f t="shared" si="43"/>
        <v>n/a</v>
      </c>
      <c r="R50" s="92">
        <f>'CHASS- 1st Yr'!R50+'CHASS - TR'!R51</f>
        <v>0</v>
      </c>
      <c r="S50" s="11">
        <f>'CHASS- 1st Yr'!S50+'CHASS - TR'!S51</f>
        <v>0</v>
      </c>
      <c r="T50" s="17">
        <f t="shared" si="8"/>
        <v>0</v>
      </c>
      <c r="U50" s="36" t="str">
        <f t="shared" si="9"/>
        <v>n/a</v>
      </c>
    </row>
    <row r="51" spans="1:21" ht="12.75" customHeight="1" x14ac:dyDescent="0.25">
      <c r="A51" s="161" t="s">
        <v>93</v>
      </c>
      <c r="B51" s="72">
        <f>'CHASS- 1st Yr'!B50+'CHASS - TR'!B51</f>
        <v>0</v>
      </c>
      <c r="C51" s="11">
        <f>'CHASS- 1st Yr'!C50+'CHASS - TR'!C51</f>
        <v>0</v>
      </c>
      <c r="D51" s="11">
        <f t="shared" si="2"/>
        <v>0</v>
      </c>
      <c r="E51" s="135" t="str">
        <f t="shared" si="3"/>
        <v>n/a</v>
      </c>
      <c r="F51" s="92">
        <f>'CHASS- 1st Yr'!F50+'CHASS - TR'!F51</f>
        <v>0</v>
      </c>
      <c r="G51" s="18">
        <f>'CHASS- 1st Yr'!G50+'CHASS - TR'!G51</f>
        <v>0</v>
      </c>
      <c r="H51" s="125">
        <f t="shared" si="4"/>
        <v>0</v>
      </c>
      <c r="I51" s="277" t="str">
        <f t="shared" si="5"/>
        <v>n/a</v>
      </c>
      <c r="J51" s="92">
        <f>'CHASS- 1st Yr'!J50+'CHASS - TR'!J51</f>
        <v>0</v>
      </c>
      <c r="K51" s="11">
        <f>'CHASS- 1st Yr'!K50+'CHASS - TR'!K51</f>
        <v>0</v>
      </c>
      <c r="L51" s="11">
        <f t="shared" si="6"/>
        <v>0</v>
      </c>
      <c r="M51" s="136" t="str">
        <f t="shared" si="7"/>
        <v>n/a</v>
      </c>
      <c r="N51" s="20">
        <f>'CHASS- 1st Yr'!N50+'CHASS - TR'!N51</f>
        <v>0</v>
      </c>
      <c r="O51" s="11">
        <f>'CHASS- 1st Yr'!O50+'CHASS - TR'!O51</f>
        <v>0</v>
      </c>
      <c r="P51" s="17">
        <f t="shared" si="10"/>
        <v>0</v>
      </c>
      <c r="Q51" s="312" t="str">
        <f t="shared" si="11"/>
        <v>n/a</v>
      </c>
      <c r="R51" s="92">
        <f>'CHASS- 1st Yr'!R51+'CHASS - TR'!R52</f>
        <v>0</v>
      </c>
      <c r="S51" s="11">
        <f>'CHASS- 1st Yr'!S51+'CHASS - TR'!S52</f>
        <v>0</v>
      </c>
      <c r="T51" s="17">
        <f t="shared" si="8"/>
        <v>0</v>
      </c>
      <c r="U51" s="36" t="str">
        <f t="shared" si="9"/>
        <v>n/a</v>
      </c>
    </row>
    <row r="52" spans="1:21" ht="12.75" customHeight="1" x14ac:dyDescent="0.25">
      <c r="A52" s="161" t="s">
        <v>102</v>
      </c>
      <c r="B52" s="72">
        <f>'CHASS- 1st Yr'!B51+'CHASS - TR'!B52</f>
        <v>0</v>
      </c>
      <c r="C52" s="11">
        <f>'CHASS- 1st Yr'!C51+'CHASS - TR'!C52</f>
        <v>2</v>
      </c>
      <c r="D52" s="11">
        <f t="shared" si="2"/>
        <v>2</v>
      </c>
      <c r="E52" s="135" t="str">
        <f t="shared" si="3"/>
        <v>n/a</v>
      </c>
      <c r="F52" s="92">
        <f>'CHASS- 1st Yr'!F51+'CHASS - TR'!F52</f>
        <v>0</v>
      </c>
      <c r="G52" s="18">
        <f>'CHASS- 1st Yr'!G51+'CHASS - TR'!G52</f>
        <v>1</v>
      </c>
      <c r="H52" s="125">
        <f t="shared" si="4"/>
        <v>1</v>
      </c>
      <c r="I52" s="277" t="str">
        <f t="shared" si="5"/>
        <v>n/a</v>
      </c>
      <c r="J52" s="92">
        <f>'CHASS- 1st Yr'!J51+'CHASS - TR'!J52</f>
        <v>0</v>
      </c>
      <c r="K52" s="11">
        <f>'CHASS- 1st Yr'!K51+'CHASS - TR'!K52</f>
        <v>1</v>
      </c>
      <c r="L52" s="11">
        <f t="shared" si="6"/>
        <v>1</v>
      </c>
      <c r="M52" s="136" t="str">
        <f t="shared" si="7"/>
        <v>n/a</v>
      </c>
      <c r="N52" s="20">
        <f>'CHASS- 1st Yr'!N51+'CHASS - TR'!N52</f>
        <v>0</v>
      </c>
      <c r="O52" s="11">
        <f>'CHASS- 1st Yr'!O51+'CHASS - TR'!O52</f>
        <v>0</v>
      </c>
      <c r="P52" s="17">
        <f t="shared" si="10"/>
        <v>0</v>
      </c>
      <c r="Q52" s="312" t="str">
        <f t="shared" si="11"/>
        <v>n/a</v>
      </c>
      <c r="R52" s="92">
        <f>'CHASS- 1st Yr'!R52+'CHASS - TR'!R53</f>
        <v>0</v>
      </c>
      <c r="S52" s="11">
        <f>'CHASS- 1st Yr'!S52+'CHASS - TR'!S53</f>
        <v>0</v>
      </c>
      <c r="T52" s="17">
        <f t="shared" si="8"/>
        <v>0</v>
      </c>
      <c r="U52" s="36" t="str">
        <f t="shared" si="9"/>
        <v>n/a</v>
      </c>
    </row>
    <row r="53" spans="1:21" ht="12.75" customHeight="1" x14ac:dyDescent="0.25">
      <c r="A53" s="161" t="s">
        <v>101</v>
      </c>
      <c r="B53" s="72">
        <f>'CHASS- 1st Yr'!B52+'CHASS - TR'!B53</f>
        <v>3</v>
      </c>
      <c r="C53" s="11">
        <f>'CHASS- 1st Yr'!C52+'CHASS - TR'!C53</f>
        <v>0</v>
      </c>
      <c r="D53" s="11">
        <f t="shared" si="2"/>
        <v>-3</v>
      </c>
      <c r="E53" s="135">
        <f t="shared" si="3"/>
        <v>-1</v>
      </c>
      <c r="F53" s="92">
        <f>'CHASS- 1st Yr'!F52+'CHASS - TR'!F53</f>
        <v>3</v>
      </c>
      <c r="G53" s="18">
        <f>'CHASS- 1st Yr'!G52+'CHASS - TR'!G53</f>
        <v>0</v>
      </c>
      <c r="H53" s="125">
        <f t="shared" si="4"/>
        <v>-3</v>
      </c>
      <c r="I53" s="277">
        <f t="shared" si="5"/>
        <v>-1</v>
      </c>
      <c r="J53" s="92">
        <f>'CHASS- 1st Yr'!J52+'CHASS - TR'!J53</f>
        <v>1</v>
      </c>
      <c r="K53" s="11">
        <f>'CHASS- 1st Yr'!K52+'CHASS - TR'!K53</f>
        <v>0</v>
      </c>
      <c r="L53" s="11">
        <f t="shared" si="6"/>
        <v>-1</v>
      </c>
      <c r="M53" s="136">
        <f t="shared" si="7"/>
        <v>-1</v>
      </c>
      <c r="N53" s="20">
        <f>'CHASS- 1st Yr'!N53+'CHASS - TR'!N54</f>
        <v>0</v>
      </c>
      <c r="O53" s="11">
        <f>'CHASS- 1st Yr'!O53+'CHASS - TR'!O54</f>
        <v>0</v>
      </c>
      <c r="P53" s="17">
        <f t="shared" si="10"/>
        <v>0</v>
      </c>
      <c r="Q53" s="312" t="str">
        <f t="shared" si="11"/>
        <v>n/a</v>
      </c>
      <c r="R53" s="92">
        <f>'CHASS- 1st Yr'!R53+'CHASS - TR'!R54</f>
        <v>0</v>
      </c>
      <c r="S53" s="11">
        <f>'CHASS- 1st Yr'!S53+'CHASS - TR'!S54</f>
        <v>0</v>
      </c>
      <c r="T53" s="17">
        <f t="shared" si="8"/>
        <v>0</v>
      </c>
      <c r="U53" s="36" t="str">
        <f t="shared" si="9"/>
        <v>n/a</v>
      </c>
    </row>
    <row r="54" spans="1:21" ht="12.75" customHeight="1" x14ac:dyDescent="0.25">
      <c r="A54" s="161" t="s">
        <v>100</v>
      </c>
      <c r="B54" s="72">
        <f>'CHASS- 1st Yr'!B53+'CHASS - TR'!B54</f>
        <v>31</v>
      </c>
      <c r="C54" s="11">
        <f>'CHASS- 1st Yr'!C53+'CHASS - TR'!C54</f>
        <v>0</v>
      </c>
      <c r="D54" s="11">
        <f t="shared" si="2"/>
        <v>-31</v>
      </c>
      <c r="E54" s="135">
        <f t="shared" si="3"/>
        <v>-1</v>
      </c>
      <c r="F54" s="92">
        <f>'CHASS- 1st Yr'!F53+'CHASS - TR'!F54</f>
        <v>4</v>
      </c>
      <c r="G54" s="18">
        <f>'CHASS- 1st Yr'!G53+'CHASS - TR'!G54</f>
        <v>0</v>
      </c>
      <c r="H54" s="125">
        <f t="shared" si="4"/>
        <v>-4</v>
      </c>
      <c r="I54" s="277">
        <f t="shared" si="5"/>
        <v>-1</v>
      </c>
      <c r="J54" s="92">
        <f>'CHASS- 1st Yr'!J53+'CHASS - TR'!J54</f>
        <v>0</v>
      </c>
      <c r="K54" s="11">
        <f>'CHASS- 1st Yr'!K53+'CHASS - TR'!K54</f>
        <v>0</v>
      </c>
      <c r="L54" s="11">
        <f t="shared" si="6"/>
        <v>0</v>
      </c>
      <c r="M54" s="136" t="str">
        <f t="shared" si="7"/>
        <v>n/a</v>
      </c>
      <c r="N54" s="20">
        <f>'CHASS- 1st Yr'!N54+'CHASS - TR'!N55</f>
        <v>0</v>
      </c>
      <c r="O54" s="11">
        <f>'CHASS- 1st Yr'!O54+'CHASS - TR'!O55</f>
        <v>0</v>
      </c>
      <c r="P54" s="17">
        <f t="shared" si="10"/>
        <v>0</v>
      </c>
      <c r="Q54" s="312" t="str">
        <f t="shared" si="11"/>
        <v>n/a</v>
      </c>
      <c r="R54" s="92">
        <f>'CHASS- 1st Yr'!R54+'CHASS - TR'!R55</f>
        <v>0</v>
      </c>
      <c r="S54" s="11">
        <f>'CHASS- 1st Yr'!S54+'CHASS - TR'!S55</f>
        <v>0</v>
      </c>
      <c r="T54" s="17">
        <f t="shared" si="8"/>
        <v>0</v>
      </c>
      <c r="U54" s="36" t="str">
        <f t="shared" si="9"/>
        <v>n/a</v>
      </c>
    </row>
    <row r="55" spans="1:21" ht="12.75" customHeight="1" x14ac:dyDescent="0.25">
      <c r="A55" s="161" t="s">
        <v>99</v>
      </c>
      <c r="B55" s="72">
        <f>'CHASS- 1st Yr'!B54+'CHASS - TR'!B55</f>
        <v>6</v>
      </c>
      <c r="C55" s="11">
        <f>'CHASS- 1st Yr'!C54+'CHASS - TR'!C55</f>
        <v>9</v>
      </c>
      <c r="D55" s="11">
        <f>C55-B55</f>
        <v>3</v>
      </c>
      <c r="E55" s="135">
        <f t="shared" si="3"/>
        <v>0.5</v>
      </c>
      <c r="F55" s="92">
        <f>'CHASS- 1st Yr'!F54+'CHASS - TR'!F55</f>
        <v>6</v>
      </c>
      <c r="G55" s="18">
        <f>'CHASS- 1st Yr'!G54+'CHASS - TR'!G55</f>
        <v>4</v>
      </c>
      <c r="H55" s="125">
        <f t="shared" si="4"/>
        <v>-2</v>
      </c>
      <c r="I55" s="277">
        <f t="shared" si="5"/>
        <v>-0.33333333333333331</v>
      </c>
      <c r="J55" s="92">
        <f>'CHASS- 1st Yr'!J54+'CHASS - TR'!J55</f>
        <v>0</v>
      </c>
      <c r="K55" s="11">
        <f>'CHASS- 1st Yr'!K54+'CHASS - TR'!K55</f>
        <v>2</v>
      </c>
      <c r="L55" s="11">
        <f t="shared" si="6"/>
        <v>2</v>
      </c>
      <c r="M55" s="136" t="str">
        <f t="shared" si="7"/>
        <v>n/a</v>
      </c>
      <c r="N55" s="20">
        <f>'CHASS- 1st Yr'!N55+'CHASS - TR'!N56</f>
        <v>0</v>
      </c>
      <c r="O55" s="11">
        <f>'CHASS- 1st Yr'!O55+'CHASS - TR'!O56</f>
        <v>0</v>
      </c>
      <c r="P55" s="17">
        <f t="shared" ref="P55" si="50">SUM(O55-N55)</f>
        <v>0</v>
      </c>
      <c r="Q55" s="312" t="str">
        <f t="shared" ref="Q55" si="51">IF(ISERROR(P55/N55),"n/a",(P55/N55))</f>
        <v>n/a</v>
      </c>
      <c r="R55" s="92">
        <f>'CHASS- 1st Yr'!R55+'CHASS - TR'!R56</f>
        <v>0</v>
      </c>
      <c r="S55" s="11">
        <f>'CHASS- 1st Yr'!S55+'CHASS - TR'!S56</f>
        <v>0</v>
      </c>
      <c r="T55" s="17">
        <f t="shared" si="8"/>
        <v>0</v>
      </c>
      <c r="U55" s="36" t="str">
        <f t="shared" si="9"/>
        <v>n/a</v>
      </c>
    </row>
    <row r="56" spans="1:21" ht="12.75" customHeight="1" x14ac:dyDescent="0.25">
      <c r="A56" s="161" t="s">
        <v>109</v>
      </c>
      <c r="B56" s="72">
        <f>'CHASS- 1st Yr'!B55+'CHASS - TR'!B56</f>
        <v>0</v>
      </c>
      <c r="C56" s="11">
        <f>'CHASS- 1st Yr'!C55+'CHASS - TR'!C56</f>
        <v>2</v>
      </c>
      <c r="D56" s="11">
        <f>C56-B56</f>
        <v>2</v>
      </c>
      <c r="E56" s="135" t="str">
        <f t="shared" ref="E56" si="52">IF(ISERROR(D56/B56),"n/a",(D56/B56))</f>
        <v>n/a</v>
      </c>
      <c r="F56" s="92">
        <f>'CHASS- 1st Yr'!F55+'CHASS - TR'!F56</f>
        <v>14</v>
      </c>
      <c r="G56" s="18">
        <f>'CHASS- 1st Yr'!G55+'CHASS - TR'!G56</f>
        <v>2</v>
      </c>
      <c r="H56" s="125">
        <f t="shared" ref="H56" si="53">G56-F56</f>
        <v>-12</v>
      </c>
      <c r="I56" s="277">
        <f t="shared" ref="I56" si="54">IF(ISERROR(H56/F56),"n/a",(H56/F56))</f>
        <v>-0.8571428571428571</v>
      </c>
      <c r="J56" s="92">
        <f>'CHASS- 1st Yr'!J55+'CHASS - TR'!J56</f>
        <v>0</v>
      </c>
      <c r="K56" s="11">
        <f>'CHASS- 1st Yr'!K55+'CHASS - TR'!K56</f>
        <v>1</v>
      </c>
      <c r="L56" s="11">
        <f t="shared" ref="L56" si="55">K56-J56</f>
        <v>1</v>
      </c>
      <c r="M56" s="136" t="str">
        <f t="shared" ref="M56" si="56">IF(ISERROR(L56/J56),"n/a",(L56/J56))</f>
        <v>n/a</v>
      </c>
      <c r="N56" s="20">
        <f>'CHASS- 1st Yr'!N56+'CHASS - TR'!N57</f>
        <v>0</v>
      </c>
      <c r="O56" s="11">
        <f>'CHASS- 1st Yr'!O56+'CHASS - TR'!O57</f>
        <v>0</v>
      </c>
      <c r="P56" s="17">
        <f t="shared" ref="P56:P58" si="57">SUM(O56-N56)</f>
        <v>0</v>
      </c>
      <c r="Q56" s="312" t="str">
        <f t="shared" ref="Q56:Q58" si="58">IF(ISERROR(P56/N56),"n/a",(P56/N56))</f>
        <v>n/a</v>
      </c>
      <c r="R56" s="92">
        <f>'CHASS- 1st Yr'!R56+'CHASS - TR'!R57</f>
        <v>0</v>
      </c>
      <c r="S56" s="11">
        <f>'CHASS- 1st Yr'!S56+'CHASS - TR'!S57</f>
        <v>0</v>
      </c>
      <c r="T56" s="17">
        <f t="shared" si="8"/>
        <v>0</v>
      </c>
      <c r="U56" s="36" t="str">
        <f t="shared" si="9"/>
        <v>n/a</v>
      </c>
    </row>
    <row r="57" spans="1:21" ht="12.75" customHeight="1" x14ac:dyDescent="0.25">
      <c r="A57" s="161" t="s">
        <v>107</v>
      </c>
      <c r="B57" s="72">
        <f>'CHASS- 1st Yr'!B56+'CHASS - TR'!B57</f>
        <v>21</v>
      </c>
      <c r="C57" s="11">
        <f>'CHASS- 1st Yr'!C56+'CHASS - TR'!C57</f>
        <v>0</v>
      </c>
      <c r="D57" s="11">
        <f>C57-B57</f>
        <v>-21</v>
      </c>
      <c r="E57" s="135">
        <f t="shared" ref="E57" si="59">IF(ISERROR(D57/B57),"n/a",(D57/B57))</f>
        <v>-1</v>
      </c>
      <c r="F57" s="92">
        <f>'CHASS- 1st Yr'!F56+'CHASS - TR'!F57</f>
        <v>1</v>
      </c>
      <c r="G57" s="18">
        <f>'CHASS- 1st Yr'!G56+'CHASS - TR'!G57</f>
        <v>0</v>
      </c>
      <c r="H57" s="125">
        <f t="shared" ref="H57" si="60">G57-F57</f>
        <v>-1</v>
      </c>
      <c r="I57" s="277">
        <f t="shared" ref="I57" si="61">IF(ISERROR(H57/F57),"n/a",(H57/F57))</f>
        <v>-1</v>
      </c>
      <c r="J57" s="92">
        <f>'CHASS- 1st Yr'!J56+'CHASS - TR'!J57</f>
        <v>2</v>
      </c>
      <c r="K57" s="11">
        <f>'CHASS- 1st Yr'!K56+'CHASS - TR'!K57</f>
        <v>0</v>
      </c>
      <c r="L57" s="11">
        <f t="shared" ref="L57" si="62">K57-J57</f>
        <v>-2</v>
      </c>
      <c r="M57" s="136">
        <f t="shared" ref="M57" si="63">IF(ISERROR(L57/J57),"n/a",(L57/J57))</f>
        <v>-1</v>
      </c>
      <c r="N57" s="20">
        <f>'CHASS- 1st Yr'!N57+'CHASS - TR'!N58</f>
        <v>0</v>
      </c>
      <c r="O57" s="11">
        <f>'CHASS- 1st Yr'!O57+'CHASS - TR'!O58</f>
        <v>0</v>
      </c>
      <c r="P57" s="17">
        <f t="shared" si="57"/>
        <v>0</v>
      </c>
      <c r="Q57" s="312" t="str">
        <f t="shared" si="58"/>
        <v>n/a</v>
      </c>
      <c r="R57" s="92">
        <f>'CHASS- 1st Yr'!R57+'CHASS - TR'!R58</f>
        <v>0</v>
      </c>
      <c r="S57" s="11">
        <f>'CHASS- 1st Yr'!S57+'CHASS - TR'!S58</f>
        <v>0</v>
      </c>
      <c r="T57" s="17">
        <f t="shared" si="8"/>
        <v>0</v>
      </c>
      <c r="U57" s="36" t="str">
        <f t="shared" si="9"/>
        <v>n/a</v>
      </c>
    </row>
    <row r="58" spans="1:21" ht="12.75" customHeight="1" x14ac:dyDescent="0.25">
      <c r="A58" s="161" t="s">
        <v>76</v>
      </c>
      <c r="B58" s="72">
        <f>'CHASS- 1st Yr'!B57+'CHASS - TR'!B58</f>
        <v>5</v>
      </c>
      <c r="C58" s="11">
        <f>'CHASS- 1st Yr'!C57+'CHASS - TR'!C58</f>
        <v>0</v>
      </c>
      <c r="D58" s="11">
        <f>C58-B58</f>
        <v>-5</v>
      </c>
      <c r="E58" s="135">
        <f t="shared" si="3"/>
        <v>-1</v>
      </c>
      <c r="F58" s="92">
        <f>'CHASS- 1st Yr'!F57+'CHASS - TR'!F58</f>
        <v>5</v>
      </c>
      <c r="G58" s="18">
        <f>'CHASS- 1st Yr'!G57+'CHASS - TR'!G58</f>
        <v>0</v>
      </c>
      <c r="H58" s="125">
        <f t="shared" si="4"/>
        <v>-5</v>
      </c>
      <c r="I58" s="277">
        <f t="shared" si="5"/>
        <v>-1</v>
      </c>
      <c r="J58" s="92">
        <f>'CHASS- 1st Yr'!J57+'CHASS - TR'!J58</f>
        <v>1</v>
      </c>
      <c r="K58" s="11">
        <f>'CHASS- 1st Yr'!K57+'CHASS - TR'!K58</f>
        <v>0</v>
      </c>
      <c r="L58" s="11">
        <f t="shared" si="6"/>
        <v>-1</v>
      </c>
      <c r="M58" s="136">
        <f t="shared" si="7"/>
        <v>-1</v>
      </c>
      <c r="N58" s="20">
        <f>'CHASS- 1st Yr'!N58+'CHASS - TR'!N59</f>
        <v>0</v>
      </c>
      <c r="O58" s="11">
        <f>'CHASS- 1st Yr'!O58+'CHASS - TR'!O59</f>
        <v>0</v>
      </c>
      <c r="P58" s="17">
        <f t="shared" si="57"/>
        <v>0</v>
      </c>
      <c r="Q58" s="312" t="str">
        <f t="shared" si="58"/>
        <v>n/a</v>
      </c>
      <c r="R58" s="92">
        <f>'CHASS- 1st Yr'!R58+'CHASS - TR'!R59</f>
        <v>0</v>
      </c>
      <c r="S58" s="11">
        <f>'CHASS- 1st Yr'!S58+'CHASS - TR'!S59</f>
        <v>0</v>
      </c>
      <c r="T58" s="17">
        <f t="shared" si="8"/>
        <v>0</v>
      </c>
      <c r="U58" s="36" t="str">
        <f t="shared" si="9"/>
        <v>n/a</v>
      </c>
    </row>
    <row r="59" spans="1:21" ht="13.8" thickBot="1" x14ac:dyDescent="0.3">
      <c r="A59" s="257" t="s">
        <v>9</v>
      </c>
      <c r="B59" s="73">
        <f>SUM(B3:B58)</f>
        <v>327</v>
      </c>
      <c r="C59" s="38">
        <f>SUM(C3:C58)</f>
        <v>327</v>
      </c>
      <c r="D59" s="48">
        <f>C59-B59</f>
        <v>0</v>
      </c>
      <c r="E59" s="84">
        <f>IF(ISERROR(D59/B59),"n/a",(D59/B59))</f>
        <v>0</v>
      </c>
      <c r="F59" s="39">
        <f>SUM(F3:F58)</f>
        <v>239</v>
      </c>
      <c r="G59" s="38">
        <f>SUM(G3:G58)</f>
        <v>214</v>
      </c>
      <c r="H59" s="48">
        <f>G59-F59</f>
        <v>-25</v>
      </c>
      <c r="I59" s="84">
        <f>IF(ISERROR(H59/F59),"n/a",(H59/F59))</f>
        <v>-0.10460251046025104</v>
      </c>
      <c r="J59" s="93">
        <f>SUM(J3:J58)</f>
        <v>77</v>
      </c>
      <c r="K59" s="38">
        <f>SUM(K3:K58)</f>
        <v>75</v>
      </c>
      <c r="L59" s="48">
        <f>K59-J59</f>
        <v>-2</v>
      </c>
      <c r="M59" s="84">
        <f>IF(ISERROR(L59/J59),"n/a",(L59/J59))</f>
        <v>-2.5974025974025976E-2</v>
      </c>
      <c r="N59" s="93">
        <f>SUM(N3:N58)</f>
        <v>0</v>
      </c>
      <c r="O59" s="38">
        <f>SUM(O3:O58)</f>
        <v>0</v>
      </c>
      <c r="P59" s="48">
        <f>O59-N59</f>
        <v>0</v>
      </c>
      <c r="Q59" s="298" t="str">
        <f>IF(ISERROR(P59/N59),"n/a",(P59/N59))</f>
        <v>n/a</v>
      </c>
      <c r="R59" s="309">
        <f>SUM(R3:R58)</f>
        <v>0</v>
      </c>
      <c r="S59" s="310">
        <f>SUM(S3:S58)</f>
        <v>0</v>
      </c>
      <c r="T59" s="311">
        <f>S59-R59</f>
        <v>0</v>
      </c>
      <c r="U59" s="304" t="str">
        <f>IF(ISERROR(T59/R59),"n/a",(T59/R59))</f>
        <v>n/a</v>
      </c>
    </row>
    <row r="63" spans="1:21" ht="26.4" x14ac:dyDescent="0.25">
      <c r="A63" s="57" t="s">
        <v>121</v>
      </c>
      <c r="G63" s="227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5" customWidth="1"/>
    <col min="2" max="2" width="7" style="2" customWidth="1"/>
    <col min="3" max="3" width="7.44140625" style="2" customWidth="1"/>
    <col min="4" max="4" width="7.21875" style="16" customWidth="1"/>
    <col min="5" max="5" width="8.21875" style="21" customWidth="1"/>
    <col min="6" max="6" width="7" style="2" customWidth="1"/>
    <col min="7" max="7" width="7.44140625" style="2" customWidth="1"/>
    <col min="8" max="8" width="7.44140625" style="1" customWidth="1"/>
    <col min="9" max="9" width="9.21875" style="21" customWidth="1"/>
    <col min="10" max="10" width="7.21875" style="2" customWidth="1"/>
    <col min="11" max="11" width="7" style="2" customWidth="1"/>
    <col min="12" max="12" width="8.44140625" style="1" customWidth="1"/>
    <col min="13" max="13" width="8.21875" style="4" customWidth="1"/>
    <col min="14" max="15" width="7.21875" style="2" hidden="1" customWidth="1"/>
    <col min="16" max="16" width="7.21875" style="1" hidden="1" customWidth="1"/>
    <col min="17" max="17" width="7.77734375" style="4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1" s="10" customFormat="1" ht="13.8" thickBot="1" x14ac:dyDescent="0.3">
      <c r="A1" s="456">
        <f>'CHASS- 1st Yr'!A1:A2</f>
        <v>44835</v>
      </c>
      <c r="B1" s="463" t="s">
        <v>6</v>
      </c>
      <c r="C1" s="461"/>
      <c r="D1" s="461"/>
      <c r="E1" s="464"/>
      <c r="F1" s="460" t="s">
        <v>7</v>
      </c>
      <c r="G1" s="461"/>
      <c r="H1" s="461"/>
      <c r="I1" s="464"/>
      <c r="J1" s="460" t="s">
        <v>8</v>
      </c>
      <c r="K1" s="461"/>
      <c r="L1" s="461"/>
      <c r="M1" s="464"/>
      <c r="N1" s="461" t="s">
        <v>4</v>
      </c>
      <c r="O1" s="461"/>
      <c r="P1" s="461"/>
      <c r="Q1" s="461"/>
      <c r="R1" s="460" t="s">
        <v>113</v>
      </c>
      <c r="S1" s="461"/>
      <c r="T1" s="461"/>
      <c r="U1" s="462"/>
    </row>
    <row r="2" spans="1:21" s="79" customFormat="1" ht="27" customHeight="1" thickBot="1" x14ac:dyDescent="0.3">
      <c r="A2" s="457"/>
      <c r="B2" s="191" t="str">
        <f>Summary!B4</f>
        <v>Winter 2022</v>
      </c>
      <c r="C2" s="192" t="str">
        <f>Summary!C4</f>
        <v>Winter 2023</v>
      </c>
      <c r="D2" s="228" t="s">
        <v>0</v>
      </c>
      <c r="E2" s="229" t="s">
        <v>1</v>
      </c>
      <c r="F2" s="316" t="str">
        <f>Summary!B4</f>
        <v>Winter 2022</v>
      </c>
      <c r="G2" s="192" t="str">
        <f>Summary!C4</f>
        <v>Winter 2023</v>
      </c>
      <c r="H2" s="228" t="s">
        <v>0</v>
      </c>
      <c r="I2" s="229" t="s">
        <v>1</v>
      </c>
      <c r="J2" s="316" t="str">
        <f>Summary!B4</f>
        <v>Winter 2022</v>
      </c>
      <c r="K2" s="192" t="str">
        <f>Summary!C4</f>
        <v>Winter 2023</v>
      </c>
      <c r="L2" s="230" t="s">
        <v>0</v>
      </c>
      <c r="M2" s="231" t="s">
        <v>1</v>
      </c>
      <c r="N2" s="316" t="str">
        <f>Summary!B4</f>
        <v>Winter 2022</v>
      </c>
      <c r="O2" s="192" t="str">
        <f>Summary!C4</f>
        <v>Winter 2023</v>
      </c>
      <c r="P2" s="230" t="s">
        <v>0</v>
      </c>
      <c r="Q2" s="322" t="s">
        <v>1</v>
      </c>
      <c r="R2" s="316" t="str">
        <f>Summary!B4</f>
        <v>Winter 2022</v>
      </c>
      <c r="S2" s="192" t="str">
        <f>Summary!C4</f>
        <v>Winter 2023</v>
      </c>
      <c r="T2" s="230" t="s">
        <v>0</v>
      </c>
      <c r="U2" s="232" t="s">
        <v>1</v>
      </c>
    </row>
    <row r="3" spans="1:21" s="15" customFormat="1" ht="12.75" customHeight="1" x14ac:dyDescent="0.25">
      <c r="A3" s="161" t="s">
        <v>37</v>
      </c>
      <c r="B3" s="120">
        <v>1</v>
      </c>
      <c r="C3" s="121">
        <v>1</v>
      </c>
      <c r="D3" s="121">
        <f t="shared" ref="D3:D26" si="0">C3-B3</f>
        <v>0</v>
      </c>
      <c r="E3" s="487">
        <f t="shared" ref="E3:E26" si="1">IF(ISERROR(D3/B3),"n/a",(D3/B3))</f>
        <v>0</v>
      </c>
      <c r="F3" s="488">
        <v>1</v>
      </c>
      <c r="G3" s="121">
        <v>1</v>
      </c>
      <c r="H3" s="121">
        <f>SUM(G3-F3)</f>
        <v>0</v>
      </c>
      <c r="I3" s="487">
        <f>IF(ISERROR(H3/F3),"n/a",(H3/F3))</f>
        <v>0</v>
      </c>
      <c r="J3" s="488">
        <v>0</v>
      </c>
      <c r="K3" s="121">
        <v>1</v>
      </c>
      <c r="L3" s="121">
        <f>SUM(K3-J3)</f>
        <v>1</v>
      </c>
      <c r="M3" s="487" t="str">
        <f>IF(ISERROR(L3/J3),"n/a",(L3/J3))</f>
        <v>n/a</v>
      </c>
      <c r="N3" s="488">
        <v>0</v>
      </c>
      <c r="O3" s="121">
        <v>0</v>
      </c>
      <c r="P3" s="121">
        <f t="shared" ref="P3:P21" si="2">SUM(O3-N3)</f>
        <v>0</v>
      </c>
      <c r="Q3" s="489" t="str">
        <f t="shared" ref="Q3:Q25" si="3">IF(ISERROR(P3/N3),"n/a",(P3/N3))</f>
        <v>n/a</v>
      </c>
      <c r="R3" s="299">
        <v>0</v>
      </c>
      <c r="S3" s="300">
        <v>0</v>
      </c>
      <c r="T3" s="121">
        <f>SUM(S3-R3)</f>
        <v>0</v>
      </c>
      <c r="U3" s="313" t="str">
        <f>IF(ISERROR(T3/R3),"n/a",(T3/R3))</f>
        <v>n/a</v>
      </c>
    </row>
    <row r="4" spans="1:21" s="15" customFormat="1" ht="12.75" customHeight="1" x14ac:dyDescent="0.25">
      <c r="A4" s="161" t="s">
        <v>38</v>
      </c>
      <c r="B4" s="87">
        <v>0</v>
      </c>
      <c r="C4" s="17">
        <v>1</v>
      </c>
      <c r="D4" s="17">
        <f t="shared" ref="D4:D25" si="4">C4-B4</f>
        <v>1</v>
      </c>
      <c r="E4" s="23" t="str">
        <f t="shared" ref="E4:E25" si="5">IF(ISERROR(D4/B4),"n/a",(D4/B4))</f>
        <v>n/a</v>
      </c>
      <c r="F4" s="19">
        <v>0</v>
      </c>
      <c r="G4" s="17">
        <v>1</v>
      </c>
      <c r="H4" s="17">
        <f t="shared" ref="H4:H25" si="6">SUM(G4-F4)</f>
        <v>1</v>
      </c>
      <c r="I4" s="23" t="str">
        <f t="shared" ref="I4:I25" si="7">IF(ISERROR(H4/F4),"n/a",(H4/F4))</f>
        <v>n/a</v>
      </c>
      <c r="J4" s="19">
        <v>0</v>
      </c>
      <c r="K4" s="17">
        <v>1</v>
      </c>
      <c r="L4" s="17">
        <f t="shared" ref="L4:L25" si="8">SUM(K4-J4)</f>
        <v>1</v>
      </c>
      <c r="M4" s="23" t="str">
        <f t="shared" ref="M4:M25" si="9">IF(ISERROR(L4/J4),"n/a",(L4/J4))</f>
        <v>n/a</v>
      </c>
      <c r="N4" s="19">
        <v>0</v>
      </c>
      <c r="O4" s="17">
        <v>0</v>
      </c>
      <c r="P4" s="17">
        <f t="shared" ref="P4:P25" si="10">SUM(O4-N4)</f>
        <v>0</v>
      </c>
      <c r="Q4" s="323" t="str">
        <f t="shared" ref="Q4:Q25" si="11">IF(ISERROR(P4/N4),"n/a",(P4/N4))</f>
        <v>n/a</v>
      </c>
      <c r="R4" s="301">
        <v>0</v>
      </c>
      <c r="S4" s="302">
        <v>0</v>
      </c>
      <c r="T4" s="17">
        <f t="shared" ref="T4:T25" si="12">SUM(S4-R4)</f>
        <v>0</v>
      </c>
      <c r="U4" s="37" t="str">
        <f t="shared" ref="U4:U25" si="13">IF(ISERROR(T4/R4),"n/a",(T4/R4))</f>
        <v>n/a</v>
      </c>
    </row>
    <row r="5" spans="1:21" ht="12.75" customHeight="1" x14ac:dyDescent="0.25">
      <c r="A5" s="161" t="s">
        <v>54</v>
      </c>
      <c r="B5" s="87">
        <v>0</v>
      </c>
      <c r="C5" s="17">
        <v>0</v>
      </c>
      <c r="D5" s="17">
        <f t="shared" si="4"/>
        <v>0</v>
      </c>
      <c r="E5" s="23" t="str">
        <f t="shared" si="5"/>
        <v>n/a</v>
      </c>
      <c r="F5" s="19">
        <v>0</v>
      </c>
      <c r="G5" s="17">
        <v>0</v>
      </c>
      <c r="H5" s="17">
        <f t="shared" si="6"/>
        <v>0</v>
      </c>
      <c r="I5" s="23" t="str">
        <f t="shared" si="7"/>
        <v>n/a</v>
      </c>
      <c r="J5" s="19">
        <v>0</v>
      </c>
      <c r="K5" s="17">
        <v>0</v>
      </c>
      <c r="L5" s="17">
        <f t="shared" si="8"/>
        <v>0</v>
      </c>
      <c r="M5" s="23" t="str">
        <f t="shared" si="9"/>
        <v>n/a</v>
      </c>
      <c r="N5" s="19">
        <v>0</v>
      </c>
      <c r="O5" s="17">
        <v>0</v>
      </c>
      <c r="P5" s="17">
        <f t="shared" si="10"/>
        <v>0</v>
      </c>
      <c r="Q5" s="323" t="str">
        <f t="shared" si="11"/>
        <v>n/a</v>
      </c>
      <c r="R5" s="301">
        <v>0</v>
      </c>
      <c r="S5" s="302">
        <v>0</v>
      </c>
      <c r="T5" s="17">
        <f t="shared" si="12"/>
        <v>0</v>
      </c>
      <c r="U5" s="37" t="str">
        <f t="shared" si="13"/>
        <v>n/a</v>
      </c>
    </row>
    <row r="6" spans="1:21" ht="12.75" customHeight="1" x14ac:dyDescent="0.25">
      <c r="A6" s="161" t="s">
        <v>39</v>
      </c>
      <c r="B6" s="87">
        <v>0</v>
      </c>
      <c r="C6" s="17">
        <v>0</v>
      </c>
      <c r="D6" s="17">
        <f t="shared" si="4"/>
        <v>0</v>
      </c>
      <c r="E6" s="23" t="str">
        <f t="shared" si="5"/>
        <v>n/a</v>
      </c>
      <c r="F6" s="19">
        <v>0</v>
      </c>
      <c r="G6" s="17">
        <v>0</v>
      </c>
      <c r="H6" s="17">
        <f t="shared" si="6"/>
        <v>0</v>
      </c>
      <c r="I6" s="23" t="str">
        <f t="shared" si="7"/>
        <v>n/a</v>
      </c>
      <c r="J6" s="19">
        <v>0</v>
      </c>
      <c r="K6" s="17">
        <v>0</v>
      </c>
      <c r="L6" s="17">
        <f t="shared" si="8"/>
        <v>0</v>
      </c>
      <c r="M6" s="23" t="str">
        <f t="shared" si="9"/>
        <v>n/a</v>
      </c>
      <c r="N6" s="19">
        <v>0</v>
      </c>
      <c r="O6" s="17">
        <v>0</v>
      </c>
      <c r="P6" s="17">
        <f t="shared" si="10"/>
        <v>0</v>
      </c>
      <c r="Q6" s="323" t="str">
        <f t="shared" si="11"/>
        <v>n/a</v>
      </c>
      <c r="R6" s="301">
        <v>0</v>
      </c>
      <c r="S6" s="302">
        <v>0</v>
      </c>
      <c r="T6" s="17">
        <f t="shared" si="12"/>
        <v>0</v>
      </c>
      <c r="U6" s="37" t="str">
        <f t="shared" si="13"/>
        <v>n/a</v>
      </c>
    </row>
    <row r="7" spans="1:21" ht="12.75" customHeight="1" x14ac:dyDescent="0.25">
      <c r="A7" s="161" t="s">
        <v>124</v>
      </c>
      <c r="B7" s="87">
        <v>0</v>
      </c>
      <c r="C7" s="17">
        <v>0</v>
      </c>
      <c r="D7" s="17">
        <f t="shared" si="4"/>
        <v>0</v>
      </c>
      <c r="E7" s="23" t="str">
        <f t="shared" si="5"/>
        <v>n/a</v>
      </c>
      <c r="F7" s="19">
        <v>0</v>
      </c>
      <c r="G7" s="17">
        <v>0</v>
      </c>
      <c r="H7" s="17">
        <f t="shared" si="6"/>
        <v>0</v>
      </c>
      <c r="I7" s="23" t="str">
        <f t="shared" si="7"/>
        <v>n/a</v>
      </c>
      <c r="J7" s="19">
        <v>0</v>
      </c>
      <c r="K7" s="17">
        <v>0</v>
      </c>
      <c r="L7" s="17">
        <f t="shared" si="8"/>
        <v>0</v>
      </c>
      <c r="M7" s="23" t="str">
        <f t="shared" si="9"/>
        <v>n/a</v>
      </c>
      <c r="N7" s="19">
        <v>0</v>
      </c>
      <c r="O7" s="17">
        <v>0</v>
      </c>
      <c r="P7" s="17">
        <f t="shared" si="10"/>
        <v>0</v>
      </c>
      <c r="Q7" s="323" t="str">
        <f t="shared" si="11"/>
        <v>n/a</v>
      </c>
      <c r="R7" s="301">
        <v>0</v>
      </c>
      <c r="S7" s="302">
        <v>0</v>
      </c>
      <c r="T7" s="17">
        <f t="shared" si="12"/>
        <v>0</v>
      </c>
      <c r="U7" s="37" t="str">
        <f t="shared" si="13"/>
        <v>n/a</v>
      </c>
    </row>
    <row r="8" spans="1:21" ht="12.75" customHeight="1" x14ac:dyDescent="0.25">
      <c r="A8" s="161" t="s">
        <v>115</v>
      </c>
      <c r="B8" s="87">
        <v>0</v>
      </c>
      <c r="C8" s="17">
        <v>0</v>
      </c>
      <c r="D8" s="17">
        <f t="shared" si="4"/>
        <v>0</v>
      </c>
      <c r="E8" s="23" t="str">
        <f t="shared" si="5"/>
        <v>n/a</v>
      </c>
      <c r="F8" s="19">
        <v>0</v>
      </c>
      <c r="G8" s="17">
        <v>0</v>
      </c>
      <c r="H8" s="17">
        <f t="shared" si="6"/>
        <v>0</v>
      </c>
      <c r="I8" s="23" t="str">
        <f t="shared" si="7"/>
        <v>n/a</v>
      </c>
      <c r="J8" s="19">
        <v>0</v>
      </c>
      <c r="K8" s="17">
        <v>0</v>
      </c>
      <c r="L8" s="17">
        <f t="shared" si="8"/>
        <v>0</v>
      </c>
      <c r="M8" s="23" t="str">
        <f t="shared" si="9"/>
        <v>n/a</v>
      </c>
      <c r="N8" s="19">
        <v>0</v>
      </c>
      <c r="O8" s="17">
        <v>0</v>
      </c>
      <c r="P8" s="17">
        <f t="shared" si="10"/>
        <v>0</v>
      </c>
      <c r="Q8" s="323" t="str">
        <f t="shared" si="11"/>
        <v>n/a</v>
      </c>
      <c r="R8" s="301">
        <v>0</v>
      </c>
      <c r="S8" s="302">
        <v>0</v>
      </c>
      <c r="T8" s="17">
        <f t="shared" si="12"/>
        <v>0</v>
      </c>
      <c r="U8" s="37" t="str">
        <f t="shared" si="13"/>
        <v>n/a</v>
      </c>
    </row>
    <row r="9" spans="1:21" ht="12.75" customHeight="1" x14ac:dyDescent="0.25">
      <c r="A9" s="161" t="s">
        <v>41</v>
      </c>
      <c r="B9" s="87">
        <v>0</v>
      </c>
      <c r="C9" s="17">
        <v>0</v>
      </c>
      <c r="D9" s="17">
        <f t="shared" si="4"/>
        <v>0</v>
      </c>
      <c r="E9" s="23" t="str">
        <f t="shared" si="5"/>
        <v>n/a</v>
      </c>
      <c r="F9" s="19">
        <v>0</v>
      </c>
      <c r="G9" s="17">
        <v>0</v>
      </c>
      <c r="H9" s="17">
        <f t="shared" si="6"/>
        <v>0</v>
      </c>
      <c r="I9" s="23" t="str">
        <f t="shared" si="7"/>
        <v>n/a</v>
      </c>
      <c r="J9" s="19">
        <v>0</v>
      </c>
      <c r="K9" s="17">
        <v>0</v>
      </c>
      <c r="L9" s="17">
        <f t="shared" si="8"/>
        <v>0</v>
      </c>
      <c r="M9" s="23" t="str">
        <f t="shared" si="9"/>
        <v>n/a</v>
      </c>
      <c r="N9" s="19">
        <v>0</v>
      </c>
      <c r="O9" s="17">
        <v>0</v>
      </c>
      <c r="P9" s="17">
        <f t="shared" si="10"/>
        <v>0</v>
      </c>
      <c r="Q9" s="323" t="str">
        <f t="shared" si="11"/>
        <v>n/a</v>
      </c>
      <c r="R9" s="301">
        <v>0</v>
      </c>
      <c r="S9" s="302">
        <v>0</v>
      </c>
      <c r="T9" s="17">
        <f t="shared" si="12"/>
        <v>0</v>
      </c>
      <c r="U9" s="37" t="str">
        <f t="shared" si="13"/>
        <v>n/a</v>
      </c>
    </row>
    <row r="10" spans="1:21" ht="12.75" customHeight="1" x14ac:dyDescent="0.25">
      <c r="A10" s="161" t="s">
        <v>123</v>
      </c>
      <c r="B10" s="87">
        <v>0</v>
      </c>
      <c r="C10" s="17">
        <v>0</v>
      </c>
      <c r="D10" s="17">
        <f t="shared" si="4"/>
        <v>0</v>
      </c>
      <c r="E10" s="23" t="str">
        <f t="shared" si="5"/>
        <v>n/a</v>
      </c>
      <c r="F10" s="19">
        <v>0</v>
      </c>
      <c r="G10" s="17">
        <v>0</v>
      </c>
      <c r="H10" s="17">
        <f t="shared" si="6"/>
        <v>0</v>
      </c>
      <c r="I10" s="23" t="str">
        <f t="shared" si="7"/>
        <v>n/a</v>
      </c>
      <c r="J10" s="19">
        <v>0</v>
      </c>
      <c r="K10" s="17">
        <v>0</v>
      </c>
      <c r="L10" s="17">
        <f t="shared" si="8"/>
        <v>0</v>
      </c>
      <c r="M10" s="23" t="str">
        <f t="shared" si="9"/>
        <v>n/a</v>
      </c>
      <c r="N10" s="19">
        <v>0</v>
      </c>
      <c r="O10" s="17">
        <v>0</v>
      </c>
      <c r="P10" s="17">
        <f t="shared" si="10"/>
        <v>0</v>
      </c>
      <c r="Q10" s="323" t="str">
        <f t="shared" si="11"/>
        <v>n/a</v>
      </c>
      <c r="R10" s="301">
        <v>0</v>
      </c>
      <c r="S10" s="302">
        <v>0</v>
      </c>
      <c r="T10" s="17">
        <f t="shared" si="12"/>
        <v>0</v>
      </c>
      <c r="U10" s="37" t="str">
        <f t="shared" si="13"/>
        <v>n/a</v>
      </c>
    </row>
    <row r="11" spans="1:21" ht="12.75" customHeight="1" x14ac:dyDescent="0.25">
      <c r="A11" s="161" t="s">
        <v>40</v>
      </c>
      <c r="B11" s="87">
        <v>1</v>
      </c>
      <c r="C11" s="17">
        <v>0</v>
      </c>
      <c r="D11" s="17">
        <f t="shared" si="4"/>
        <v>-1</v>
      </c>
      <c r="E11" s="23">
        <f t="shared" si="5"/>
        <v>-1</v>
      </c>
      <c r="F11" s="19">
        <v>1</v>
      </c>
      <c r="G11" s="17">
        <v>0</v>
      </c>
      <c r="H11" s="17">
        <f t="shared" si="6"/>
        <v>-1</v>
      </c>
      <c r="I11" s="23">
        <f t="shared" si="7"/>
        <v>-1</v>
      </c>
      <c r="J11" s="19">
        <v>0</v>
      </c>
      <c r="K11" s="17">
        <v>0</v>
      </c>
      <c r="L11" s="17">
        <f t="shared" si="8"/>
        <v>0</v>
      </c>
      <c r="M11" s="23" t="str">
        <f t="shared" si="9"/>
        <v>n/a</v>
      </c>
      <c r="N11" s="19">
        <v>0</v>
      </c>
      <c r="O11" s="17">
        <v>0</v>
      </c>
      <c r="P11" s="17">
        <f t="shared" si="10"/>
        <v>0</v>
      </c>
      <c r="Q11" s="323" t="str">
        <f t="shared" si="11"/>
        <v>n/a</v>
      </c>
      <c r="R11" s="301">
        <v>0</v>
      </c>
      <c r="S11" s="302">
        <v>0</v>
      </c>
      <c r="T11" s="17">
        <f t="shared" si="12"/>
        <v>0</v>
      </c>
      <c r="U11" s="37" t="str">
        <f t="shared" si="13"/>
        <v>n/a</v>
      </c>
    </row>
    <row r="12" spans="1:21" ht="12.75" customHeight="1" x14ac:dyDescent="0.25">
      <c r="A12" s="161" t="s">
        <v>43</v>
      </c>
      <c r="B12" s="87">
        <v>0</v>
      </c>
      <c r="C12" s="17">
        <v>0</v>
      </c>
      <c r="D12" s="17">
        <f t="shared" si="4"/>
        <v>0</v>
      </c>
      <c r="E12" s="23" t="str">
        <f t="shared" si="5"/>
        <v>n/a</v>
      </c>
      <c r="F12" s="19">
        <v>0</v>
      </c>
      <c r="G12" s="17">
        <v>0</v>
      </c>
      <c r="H12" s="17">
        <f t="shared" si="6"/>
        <v>0</v>
      </c>
      <c r="I12" s="23" t="str">
        <f t="shared" si="7"/>
        <v>n/a</v>
      </c>
      <c r="J12" s="19">
        <v>0</v>
      </c>
      <c r="K12" s="17">
        <v>0</v>
      </c>
      <c r="L12" s="17">
        <f t="shared" si="8"/>
        <v>0</v>
      </c>
      <c r="M12" s="23" t="str">
        <f t="shared" si="9"/>
        <v>n/a</v>
      </c>
      <c r="N12" s="19">
        <v>0</v>
      </c>
      <c r="O12" s="17">
        <v>0</v>
      </c>
      <c r="P12" s="17">
        <f t="shared" si="10"/>
        <v>0</v>
      </c>
      <c r="Q12" s="323" t="str">
        <f t="shared" si="11"/>
        <v>n/a</v>
      </c>
      <c r="R12" s="301">
        <v>0</v>
      </c>
      <c r="S12" s="302">
        <v>0</v>
      </c>
      <c r="T12" s="17">
        <f t="shared" si="12"/>
        <v>0</v>
      </c>
      <c r="U12" s="37" t="str">
        <f t="shared" si="13"/>
        <v>n/a</v>
      </c>
    </row>
    <row r="13" spans="1:21" ht="12.75" customHeight="1" x14ac:dyDescent="0.25">
      <c r="A13" s="161" t="s">
        <v>42</v>
      </c>
      <c r="B13" s="87">
        <v>0</v>
      </c>
      <c r="C13" s="17">
        <v>0</v>
      </c>
      <c r="D13" s="17">
        <f t="shared" si="4"/>
        <v>0</v>
      </c>
      <c r="E13" s="23" t="str">
        <f t="shared" si="5"/>
        <v>n/a</v>
      </c>
      <c r="F13" s="19">
        <v>0</v>
      </c>
      <c r="G13" s="17">
        <v>0</v>
      </c>
      <c r="H13" s="17">
        <f t="shared" si="6"/>
        <v>0</v>
      </c>
      <c r="I13" s="23" t="str">
        <f t="shared" si="7"/>
        <v>n/a</v>
      </c>
      <c r="J13" s="19">
        <v>0</v>
      </c>
      <c r="K13" s="17">
        <v>0</v>
      </c>
      <c r="L13" s="17">
        <f t="shared" si="8"/>
        <v>0</v>
      </c>
      <c r="M13" s="23" t="str">
        <f t="shared" si="9"/>
        <v>n/a</v>
      </c>
      <c r="N13" s="19">
        <v>0</v>
      </c>
      <c r="O13" s="17">
        <v>0</v>
      </c>
      <c r="P13" s="17">
        <f t="shared" si="10"/>
        <v>0</v>
      </c>
      <c r="Q13" s="323" t="str">
        <f t="shared" si="11"/>
        <v>n/a</v>
      </c>
      <c r="R13" s="301">
        <v>0</v>
      </c>
      <c r="S13" s="302">
        <v>0</v>
      </c>
      <c r="T13" s="17">
        <f t="shared" si="12"/>
        <v>0</v>
      </c>
      <c r="U13" s="37" t="str">
        <f t="shared" si="13"/>
        <v>n/a</v>
      </c>
    </row>
    <row r="14" spans="1:21" ht="12.75" customHeight="1" x14ac:dyDescent="0.25">
      <c r="A14" s="161" t="s">
        <v>106</v>
      </c>
      <c r="B14" s="87">
        <v>0</v>
      </c>
      <c r="C14" s="17">
        <v>0</v>
      </c>
      <c r="D14" s="17">
        <f t="shared" si="4"/>
        <v>0</v>
      </c>
      <c r="E14" s="23" t="str">
        <f t="shared" si="5"/>
        <v>n/a</v>
      </c>
      <c r="F14" s="19">
        <v>0</v>
      </c>
      <c r="G14" s="17">
        <v>0</v>
      </c>
      <c r="H14" s="17">
        <f t="shared" si="6"/>
        <v>0</v>
      </c>
      <c r="I14" s="23" t="str">
        <f t="shared" si="7"/>
        <v>n/a</v>
      </c>
      <c r="J14" s="19">
        <v>0</v>
      </c>
      <c r="K14" s="17">
        <v>0</v>
      </c>
      <c r="L14" s="17">
        <f t="shared" si="8"/>
        <v>0</v>
      </c>
      <c r="M14" s="23" t="str">
        <f t="shared" si="9"/>
        <v>n/a</v>
      </c>
      <c r="N14" s="19">
        <v>0</v>
      </c>
      <c r="O14" s="17">
        <v>0</v>
      </c>
      <c r="P14" s="17">
        <f t="shared" si="10"/>
        <v>0</v>
      </c>
      <c r="Q14" s="323" t="str">
        <f t="shared" si="11"/>
        <v>n/a</v>
      </c>
      <c r="R14" s="301">
        <v>0</v>
      </c>
      <c r="S14" s="302">
        <v>0</v>
      </c>
      <c r="T14" s="17">
        <f t="shared" si="12"/>
        <v>0</v>
      </c>
      <c r="U14" s="37" t="str">
        <f t="shared" si="13"/>
        <v>n/a</v>
      </c>
    </row>
    <row r="15" spans="1:21" ht="12.75" customHeight="1" x14ac:dyDescent="0.25">
      <c r="A15" s="161" t="s">
        <v>44</v>
      </c>
      <c r="B15" s="87">
        <v>0</v>
      </c>
      <c r="C15" s="17">
        <v>0</v>
      </c>
      <c r="D15" s="17">
        <f t="shared" si="4"/>
        <v>0</v>
      </c>
      <c r="E15" s="23" t="str">
        <f t="shared" si="5"/>
        <v>n/a</v>
      </c>
      <c r="F15" s="19">
        <v>0</v>
      </c>
      <c r="G15" s="17">
        <v>0</v>
      </c>
      <c r="H15" s="17">
        <f t="shared" si="6"/>
        <v>0</v>
      </c>
      <c r="I15" s="23" t="str">
        <f t="shared" si="7"/>
        <v>n/a</v>
      </c>
      <c r="J15" s="19">
        <v>0</v>
      </c>
      <c r="K15" s="17">
        <v>0</v>
      </c>
      <c r="L15" s="17">
        <f t="shared" si="8"/>
        <v>0</v>
      </c>
      <c r="M15" s="23" t="str">
        <f t="shared" si="9"/>
        <v>n/a</v>
      </c>
      <c r="N15" s="19">
        <v>0</v>
      </c>
      <c r="O15" s="17">
        <v>0</v>
      </c>
      <c r="P15" s="17">
        <f t="shared" si="10"/>
        <v>0</v>
      </c>
      <c r="Q15" s="323" t="str">
        <f t="shared" si="11"/>
        <v>n/a</v>
      </c>
      <c r="R15" s="301">
        <v>0</v>
      </c>
      <c r="S15" s="302">
        <v>0</v>
      </c>
      <c r="T15" s="17">
        <f t="shared" si="12"/>
        <v>0</v>
      </c>
      <c r="U15" s="37" t="str">
        <f t="shared" si="13"/>
        <v>n/a</v>
      </c>
    </row>
    <row r="16" spans="1:21" ht="12.75" customHeight="1" x14ac:dyDescent="0.25">
      <c r="A16" s="161" t="s">
        <v>46</v>
      </c>
      <c r="B16" s="87">
        <v>0</v>
      </c>
      <c r="C16" s="17">
        <v>0</v>
      </c>
      <c r="D16" s="17">
        <f t="shared" si="4"/>
        <v>0</v>
      </c>
      <c r="E16" s="23" t="str">
        <f t="shared" si="5"/>
        <v>n/a</v>
      </c>
      <c r="F16" s="19">
        <v>0</v>
      </c>
      <c r="G16" s="17">
        <v>0</v>
      </c>
      <c r="H16" s="17">
        <f t="shared" si="6"/>
        <v>0</v>
      </c>
      <c r="I16" s="23" t="str">
        <f t="shared" si="7"/>
        <v>n/a</v>
      </c>
      <c r="J16" s="19">
        <v>0</v>
      </c>
      <c r="K16" s="17">
        <v>0</v>
      </c>
      <c r="L16" s="17">
        <f t="shared" si="8"/>
        <v>0</v>
      </c>
      <c r="M16" s="23" t="str">
        <f t="shared" si="9"/>
        <v>n/a</v>
      </c>
      <c r="N16" s="19">
        <v>0</v>
      </c>
      <c r="O16" s="17">
        <v>0</v>
      </c>
      <c r="P16" s="17">
        <f t="shared" si="10"/>
        <v>0</v>
      </c>
      <c r="Q16" s="323" t="str">
        <f t="shared" si="11"/>
        <v>n/a</v>
      </c>
      <c r="R16" s="301">
        <v>0</v>
      </c>
      <c r="S16" s="302">
        <v>0</v>
      </c>
      <c r="T16" s="17">
        <f t="shared" si="12"/>
        <v>0</v>
      </c>
      <c r="U16" s="37" t="str">
        <f t="shared" si="13"/>
        <v>n/a</v>
      </c>
    </row>
    <row r="17" spans="1:21" ht="12.75" customHeight="1" x14ac:dyDescent="0.25">
      <c r="A17" s="161" t="s">
        <v>45</v>
      </c>
      <c r="B17" s="87">
        <v>0</v>
      </c>
      <c r="C17" s="17">
        <v>0</v>
      </c>
      <c r="D17" s="17">
        <f t="shared" si="4"/>
        <v>0</v>
      </c>
      <c r="E17" s="23" t="str">
        <f t="shared" si="5"/>
        <v>n/a</v>
      </c>
      <c r="F17" s="19">
        <v>0</v>
      </c>
      <c r="G17" s="17">
        <v>0</v>
      </c>
      <c r="H17" s="17">
        <f t="shared" si="6"/>
        <v>0</v>
      </c>
      <c r="I17" s="23" t="str">
        <f t="shared" si="7"/>
        <v>n/a</v>
      </c>
      <c r="J17" s="19">
        <v>0</v>
      </c>
      <c r="K17" s="17">
        <v>0</v>
      </c>
      <c r="L17" s="17">
        <f t="shared" si="8"/>
        <v>0</v>
      </c>
      <c r="M17" s="23" t="str">
        <f t="shared" si="9"/>
        <v>n/a</v>
      </c>
      <c r="N17" s="19">
        <v>0</v>
      </c>
      <c r="O17" s="17">
        <v>0</v>
      </c>
      <c r="P17" s="17">
        <f t="shared" si="10"/>
        <v>0</v>
      </c>
      <c r="Q17" s="323" t="str">
        <f t="shared" si="11"/>
        <v>n/a</v>
      </c>
      <c r="R17" s="301">
        <v>0</v>
      </c>
      <c r="S17" s="302">
        <v>0</v>
      </c>
      <c r="T17" s="17">
        <f t="shared" si="12"/>
        <v>0</v>
      </c>
      <c r="U17" s="37" t="str">
        <f t="shared" si="13"/>
        <v>n/a</v>
      </c>
    </row>
    <row r="18" spans="1:21" ht="12.75" customHeight="1" x14ac:dyDescent="0.25">
      <c r="A18" s="161" t="s">
        <v>50</v>
      </c>
      <c r="B18" s="87">
        <v>0</v>
      </c>
      <c r="C18" s="17">
        <v>1</v>
      </c>
      <c r="D18" s="17">
        <f t="shared" si="4"/>
        <v>1</v>
      </c>
      <c r="E18" s="23" t="str">
        <f t="shared" si="5"/>
        <v>n/a</v>
      </c>
      <c r="F18" s="19">
        <v>0</v>
      </c>
      <c r="G18" s="17">
        <v>1</v>
      </c>
      <c r="H18" s="17">
        <f t="shared" si="6"/>
        <v>1</v>
      </c>
      <c r="I18" s="23" t="str">
        <f t="shared" si="7"/>
        <v>n/a</v>
      </c>
      <c r="J18" s="19">
        <v>0</v>
      </c>
      <c r="K18" s="17">
        <v>1</v>
      </c>
      <c r="L18" s="17">
        <f t="shared" si="8"/>
        <v>1</v>
      </c>
      <c r="M18" s="23" t="str">
        <f t="shared" si="9"/>
        <v>n/a</v>
      </c>
      <c r="N18" s="19">
        <v>0</v>
      </c>
      <c r="O18" s="17">
        <v>0</v>
      </c>
      <c r="P18" s="17">
        <f t="shared" si="10"/>
        <v>0</v>
      </c>
      <c r="Q18" s="323" t="str">
        <f t="shared" si="11"/>
        <v>n/a</v>
      </c>
      <c r="R18" s="301">
        <v>0</v>
      </c>
      <c r="S18" s="302">
        <v>0</v>
      </c>
      <c r="T18" s="17">
        <f t="shared" si="12"/>
        <v>0</v>
      </c>
      <c r="U18" s="37" t="str">
        <f t="shared" si="13"/>
        <v>n/a</v>
      </c>
    </row>
    <row r="19" spans="1:21" ht="12.75" customHeight="1" x14ac:dyDescent="0.25">
      <c r="A19" s="161" t="s">
        <v>51</v>
      </c>
      <c r="B19" s="87">
        <v>0</v>
      </c>
      <c r="C19" s="17">
        <v>0</v>
      </c>
      <c r="D19" s="17">
        <f t="shared" si="4"/>
        <v>0</v>
      </c>
      <c r="E19" s="23" t="str">
        <f t="shared" si="5"/>
        <v>n/a</v>
      </c>
      <c r="F19" s="19">
        <v>0</v>
      </c>
      <c r="G19" s="17">
        <v>0</v>
      </c>
      <c r="H19" s="17">
        <f t="shared" si="6"/>
        <v>0</v>
      </c>
      <c r="I19" s="23" t="str">
        <f t="shared" si="7"/>
        <v>n/a</v>
      </c>
      <c r="J19" s="19">
        <v>0</v>
      </c>
      <c r="K19" s="17">
        <v>0</v>
      </c>
      <c r="L19" s="17">
        <f t="shared" si="8"/>
        <v>0</v>
      </c>
      <c r="M19" s="23" t="str">
        <f t="shared" si="9"/>
        <v>n/a</v>
      </c>
      <c r="N19" s="19">
        <v>0</v>
      </c>
      <c r="O19" s="17">
        <v>0</v>
      </c>
      <c r="P19" s="17">
        <f t="shared" si="10"/>
        <v>0</v>
      </c>
      <c r="Q19" s="323" t="str">
        <f t="shared" si="11"/>
        <v>n/a</v>
      </c>
      <c r="R19" s="301">
        <v>0</v>
      </c>
      <c r="S19" s="302">
        <v>0</v>
      </c>
      <c r="T19" s="17">
        <f t="shared" si="12"/>
        <v>0</v>
      </c>
      <c r="U19" s="37" t="str">
        <f t="shared" si="13"/>
        <v>n/a</v>
      </c>
    </row>
    <row r="20" spans="1:21" ht="12.75" customHeight="1" x14ac:dyDescent="0.25">
      <c r="A20" s="161" t="s">
        <v>52</v>
      </c>
      <c r="B20" s="87">
        <v>0</v>
      </c>
      <c r="C20" s="17">
        <v>0</v>
      </c>
      <c r="D20" s="17">
        <f t="shared" si="4"/>
        <v>0</v>
      </c>
      <c r="E20" s="23" t="str">
        <f t="shared" si="5"/>
        <v>n/a</v>
      </c>
      <c r="F20" s="19">
        <v>0</v>
      </c>
      <c r="G20" s="17">
        <v>0</v>
      </c>
      <c r="H20" s="17">
        <f t="shared" si="6"/>
        <v>0</v>
      </c>
      <c r="I20" s="23" t="str">
        <f t="shared" si="7"/>
        <v>n/a</v>
      </c>
      <c r="J20" s="19">
        <v>0</v>
      </c>
      <c r="K20" s="17">
        <v>0</v>
      </c>
      <c r="L20" s="17">
        <f t="shared" si="8"/>
        <v>0</v>
      </c>
      <c r="M20" s="23" t="str">
        <f t="shared" si="9"/>
        <v>n/a</v>
      </c>
      <c r="N20" s="19">
        <v>0</v>
      </c>
      <c r="O20" s="17">
        <v>0</v>
      </c>
      <c r="P20" s="17">
        <f t="shared" si="10"/>
        <v>0</v>
      </c>
      <c r="Q20" s="323" t="str">
        <f t="shared" si="11"/>
        <v>n/a</v>
      </c>
      <c r="R20" s="301">
        <v>0</v>
      </c>
      <c r="S20" s="302">
        <v>0</v>
      </c>
      <c r="T20" s="17">
        <f t="shared" si="12"/>
        <v>0</v>
      </c>
      <c r="U20" s="37" t="str">
        <f t="shared" si="13"/>
        <v>n/a</v>
      </c>
    </row>
    <row r="21" spans="1:21" ht="12.75" customHeight="1" x14ac:dyDescent="0.25">
      <c r="A21" s="161" t="s">
        <v>53</v>
      </c>
      <c r="B21" s="87">
        <v>0</v>
      </c>
      <c r="C21" s="17">
        <v>0</v>
      </c>
      <c r="D21" s="17">
        <f t="shared" si="4"/>
        <v>0</v>
      </c>
      <c r="E21" s="23" t="str">
        <f t="shared" si="5"/>
        <v>n/a</v>
      </c>
      <c r="F21" s="19">
        <v>0</v>
      </c>
      <c r="G21" s="17">
        <v>0</v>
      </c>
      <c r="H21" s="17">
        <f t="shared" si="6"/>
        <v>0</v>
      </c>
      <c r="I21" s="23" t="str">
        <f t="shared" si="7"/>
        <v>n/a</v>
      </c>
      <c r="J21" s="19">
        <v>0</v>
      </c>
      <c r="K21" s="17">
        <v>0</v>
      </c>
      <c r="L21" s="17">
        <f t="shared" si="8"/>
        <v>0</v>
      </c>
      <c r="M21" s="23" t="str">
        <f t="shared" si="9"/>
        <v>n/a</v>
      </c>
      <c r="N21" s="19">
        <v>0</v>
      </c>
      <c r="O21" s="17">
        <v>0</v>
      </c>
      <c r="P21" s="17">
        <f t="shared" si="10"/>
        <v>0</v>
      </c>
      <c r="Q21" s="323" t="str">
        <f t="shared" si="11"/>
        <v>n/a</v>
      </c>
      <c r="R21" s="301">
        <v>0</v>
      </c>
      <c r="S21" s="302">
        <v>0</v>
      </c>
      <c r="T21" s="17">
        <f t="shared" si="12"/>
        <v>0</v>
      </c>
      <c r="U21" s="37" t="str">
        <f t="shared" si="13"/>
        <v>n/a</v>
      </c>
    </row>
    <row r="22" spans="1:21" ht="12.75" customHeight="1" x14ac:dyDescent="0.25">
      <c r="A22" s="161" t="s">
        <v>127</v>
      </c>
      <c r="B22" s="87">
        <v>0</v>
      </c>
      <c r="C22" s="17">
        <v>0</v>
      </c>
      <c r="D22" s="17">
        <f t="shared" si="4"/>
        <v>0</v>
      </c>
      <c r="E22" s="23" t="str">
        <f t="shared" si="5"/>
        <v>n/a</v>
      </c>
      <c r="F22" s="19">
        <v>0</v>
      </c>
      <c r="G22" s="17">
        <v>0</v>
      </c>
      <c r="H22" s="17">
        <f t="shared" si="6"/>
        <v>0</v>
      </c>
      <c r="I22" s="23" t="str">
        <f t="shared" si="7"/>
        <v>n/a</v>
      </c>
      <c r="J22" s="19">
        <v>0</v>
      </c>
      <c r="K22" s="17">
        <v>0</v>
      </c>
      <c r="L22" s="17">
        <f t="shared" si="8"/>
        <v>0</v>
      </c>
      <c r="M22" s="23" t="str">
        <f t="shared" si="9"/>
        <v>n/a</v>
      </c>
      <c r="N22" s="19">
        <v>0</v>
      </c>
      <c r="O22" s="17">
        <v>0</v>
      </c>
      <c r="P22" s="17">
        <f t="shared" si="10"/>
        <v>0</v>
      </c>
      <c r="Q22" s="323" t="str">
        <f t="shared" si="11"/>
        <v>n/a</v>
      </c>
      <c r="R22" s="301">
        <v>0</v>
      </c>
      <c r="S22" s="302">
        <v>0</v>
      </c>
      <c r="T22" s="17">
        <f t="shared" si="12"/>
        <v>0</v>
      </c>
      <c r="U22" s="37" t="str">
        <f t="shared" si="13"/>
        <v>n/a</v>
      </c>
    </row>
    <row r="23" spans="1:21" ht="12.75" customHeight="1" x14ac:dyDescent="0.25">
      <c r="A23" s="161" t="s">
        <v>47</v>
      </c>
      <c r="B23" s="87">
        <v>0</v>
      </c>
      <c r="C23" s="17">
        <v>0</v>
      </c>
      <c r="D23" s="17">
        <f t="shared" si="4"/>
        <v>0</v>
      </c>
      <c r="E23" s="23" t="str">
        <f t="shared" si="5"/>
        <v>n/a</v>
      </c>
      <c r="F23" s="19">
        <v>0</v>
      </c>
      <c r="G23" s="17">
        <v>0</v>
      </c>
      <c r="H23" s="17">
        <f t="shared" si="6"/>
        <v>0</v>
      </c>
      <c r="I23" s="23" t="str">
        <f t="shared" si="7"/>
        <v>n/a</v>
      </c>
      <c r="J23" s="19">
        <v>0</v>
      </c>
      <c r="K23" s="17">
        <v>0</v>
      </c>
      <c r="L23" s="17">
        <f t="shared" si="8"/>
        <v>0</v>
      </c>
      <c r="M23" s="23" t="str">
        <f t="shared" si="9"/>
        <v>n/a</v>
      </c>
      <c r="N23" s="19">
        <v>0</v>
      </c>
      <c r="O23" s="17">
        <v>0</v>
      </c>
      <c r="P23" s="17">
        <f t="shared" si="10"/>
        <v>0</v>
      </c>
      <c r="Q23" s="323" t="str">
        <f t="shared" si="11"/>
        <v>n/a</v>
      </c>
      <c r="R23" s="301">
        <v>0</v>
      </c>
      <c r="S23" s="302">
        <v>0</v>
      </c>
      <c r="T23" s="17">
        <f t="shared" si="12"/>
        <v>0</v>
      </c>
      <c r="U23" s="37" t="str">
        <f t="shared" si="13"/>
        <v>n/a</v>
      </c>
    </row>
    <row r="24" spans="1:21" s="3" customFormat="1" x14ac:dyDescent="0.25">
      <c r="A24" s="161" t="s">
        <v>48</v>
      </c>
      <c r="B24" s="87">
        <v>0</v>
      </c>
      <c r="C24" s="17">
        <v>0</v>
      </c>
      <c r="D24" s="17">
        <f t="shared" si="4"/>
        <v>0</v>
      </c>
      <c r="E24" s="23" t="str">
        <f t="shared" si="5"/>
        <v>n/a</v>
      </c>
      <c r="F24" s="19">
        <v>0</v>
      </c>
      <c r="G24" s="17">
        <v>0</v>
      </c>
      <c r="H24" s="17">
        <f t="shared" si="6"/>
        <v>0</v>
      </c>
      <c r="I24" s="23" t="str">
        <f t="shared" si="7"/>
        <v>n/a</v>
      </c>
      <c r="J24" s="19">
        <v>0</v>
      </c>
      <c r="K24" s="17">
        <v>0</v>
      </c>
      <c r="L24" s="17">
        <f t="shared" si="8"/>
        <v>0</v>
      </c>
      <c r="M24" s="23" t="str">
        <f t="shared" si="9"/>
        <v>n/a</v>
      </c>
      <c r="N24" s="19">
        <v>0</v>
      </c>
      <c r="O24" s="17">
        <v>0</v>
      </c>
      <c r="P24" s="17">
        <f t="shared" si="10"/>
        <v>0</v>
      </c>
      <c r="Q24" s="323" t="str">
        <f t="shared" si="11"/>
        <v>n/a</v>
      </c>
      <c r="R24" s="301">
        <v>0</v>
      </c>
      <c r="S24" s="302">
        <v>0</v>
      </c>
      <c r="T24" s="17">
        <f t="shared" si="12"/>
        <v>0</v>
      </c>
      <c r="U24" s="37" t="str">
        <f t="shared" si="13"/>
        <v>n/a</v>
      </c>
    </row>
    <row r="25" spans="1:21" x14ac:dyDescent="0.25">
      <c r="A25" s="326" t="s">
        <v>49</v>
      </c>
      <c r="B25" s="87">
        <v>1</v>
      </c>
      <c r="C25" s="17">
        <v>0</v>
      </c>
      <c r="D25" s="17">
        <f t="shared" si="4"/>
        <v>-1</v>
      </c>
      <c r="E25" s="23">
        <f t="shared" si="5"/>
        <v>-1</v>
      </c>
      <c r="F25" s="19">
        <v>1</v>
      </c>
      <c r="G25" s="17">
        <v>0</v>
      </c>
      <c r="H25" s="17">
        <f t="shared" si="6"/>
        <v>-1</v>
      </c>
      <c r="I25" s="23">
        <f t="shared" si="7"/>
        <v>-1</v>
      </c>
      <c r="J25" s="19">
        <v>1</v>
      </c>
      <c r="K25" s="17">
        <v>0</v>
      </c>
      <c r="L25" s="17">
        <f t="shared" si="8"/>
        <v>-1</v>
      </c>
      <c r="M25" s="23">
        <f t="shared" si="9"/>
        <v>-1</v>
      </c>
      <c r="N25" s="19">
        <v>0</v>
      </c>
      <c r="O25" s="17">
        <v>0</v>
      </c>
      <c r="P25" s="17">
        <f t="shared" si="10"/>
        <v>0</v>
      </c>
      <c r="Q25" s="323" t="str">
        <f t="shared" si="11"/>
        <v>n/a</v>
      </c>
      <c r="R25" s="301">
        <v>0</v>
      </c>
      <c r="S25" s="302">
        <v>0</v>
      </c>
      <c r="T25" s="17">
        <f t="shared" si="12"/>
        <v>0</v>
      </c>
      <c r="U25" s="37" t="str">
        <f t="shared" si="13"/>
        <v>n/a</v>
      </c>
    </row>
    <row r="26" spans="1:21" ht="13.8" thickBot="1" x14ac:dyDescent="0.3">
      <c r="A26" s="88" t="s">
        <v>9</v>
      </c>
      <c r="B26" s="372">
        <f>SUM(B3:B25)</f>
        <v>3</v>
      </c>
      <c r="C26" s="373">
        <f>SUM(C3:C25)</f>
        <v>3</v>
      </c>
      <c r="D26" s="374">
        <f t="shared" si="0"/>
        <v>0</v>
      </c>
      <c r="E26" s="375">
        <f t="shared" si="1"/>
        <v>0</v>
      </c>
      <c r="F26" s="376">
        <f>SUM(F3:F25)</f>
        <v>3</v>
      </c>
      <c r="G26" s="310">
        <f>SUM(G3:G25)</f>
        <v>3</v>
      </c>
      <c r="H26" s="377">
        <f>SUM(G26-F26)</f>
        <v>0</v>
      </c>
      <c r="I26" s="375">
        <f>IF(ISERROR(H26/F26),"n/a",(H26/F26))</f>
        <v>0</v>
      </c>
      <c r="J26" s="309">
        <f>SUM(J3:J25)</f>
        <v>1</v>
      </c>
      <c r="K26" s="310">
        <f>SUM(K3:K25)</f>
        <v>3</v>
      </c>
      <c r="L26" s="377">
        <f>SUM(K26-J26)</f>
        <v>2</v>
      </c>
      <c r="M26" s="375">
        <f>IF(ISERROR(L26/J26),"n/a",(L26/J26))</f>
        <v>2</v>
      </c>
      <c r="N26" s="376">
        <f>SUM(N3:N25)</f>
        <v>0</v>
      </c>
      <c r="O26" s="310">
        <f>SUM(O3:O25)</f>
        <v>0</v>
      </c>
      <c r="P26" s="377">
        <f>SUM(O26-N26)</f>
        <v>0</v>
      </c>
      <c r="Q26" s="378" t="str">
        <f>IF(ISERROR(P26/N26),"n/a",(P26/N26))</f>
        <v>n/a</v>
      </c>
      <c r="R26" s="309">
        <f>SUM(R3:R25)</f>
        <v>0</v>
      </c>
      <c r="S26" s="310">
        <f>SUM(S3:S25)</f>
        <v>0</v>
      </c>
      <c r="T26" s="377">
        <f>SUM(S26-R26)</f>
        <v>0</v>
      </c>
      <c r="U26" s="379" t="str">
        <f>IF(ISERROR(T26/R26),"n/a",(T26/R26))</f>
        <v>n/a</v>
      </c>
    </row>
    <row r="27" spans="1:21" x14ac:dyDescent="0.25">
      <c r="R27" s="3"/>
    </row>
    <row r="29" spans="1:21" ht="26.4" x14ac:dyDescent="0.25">
      <c r="A29" s="57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6" customWidth="1"/>
    <col min="2" max="2" width="7" style="2" customWidth="1"/>
    <col min="3" max="3" width="7.44140625" style="2" customWidth="1"/>
    <col min="4" max="4" width="7.21875" style="16" customWidth="1"/>
    <col min="5" max="5" width="10.21875" style="21" customWidth="1"/>
    <col min="6" max="6" width="7" style="2" customWidth="1"/>
    <col min="7" max="7" width="7.21875" style="2" customWidth="1"/>
    <col min="8" max="8" width="7.21875" style="1" customWidth="1"/>
    <col min="9" max="9" width="9.21875" style="21" customWidth="1"/>
    <col min="10" max="10" width="7.21875" style="27" customWidth="1"/>
    <col min="11" max="11" width="7" style="27" customWidth="1"/>
    <col min="12" max="12" width="6.44140625" style="16" customWidth="1"/>
    <col min="13" max="13" width="9.21875" style="21" customWidth="1"/>
    <col min="14" max="15" width="7.21875" style="27" hidden="1" customWidth="1"/>
    <col min="16" max="16" width="7.21875" style="16" hidden="1" customWidth="1"/>
    <col min="17" max="17" width="8.21875" style="21" hidden="1" customWidth="1"/>
    <col min="18" max="20" width="7.21875" style="16" hidden="1" customWidth="1"/>
    <col min="21" max="21" width="7.77734375" style="16" hidden="1" customWidth="1"/>
    <col min="22" max="26" width="8.77734375" style="16"/>
    <col min="27" max="16384" width="8.77734375" style="1"/>
  </cols>
  <sheetData>
    <row r="1" spans="1:27" s="10" customFormat="1" ht="17.25" customHeight="1" x14ac:dyDescent="0.25">
      <c r="A1" s="465">
        <f>'CHASS- 1st Yr'!A1:A2</f>
        <v>44835</v>
      </c>
      <c r="B1" s="458" t="s">
        <v>6</v>
      </c>
      <c r="C1" s="454"/>
      <c r="D1" s="454"/>
      <c r="E1" s="459"/>
      <c r="F1" s="453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5"/>
      <c r="R1" s="454" t="s">
        <v>113</v>
      </c>
      <c r="S1" s="454"/>
      <c r="T1" s="454"/>
      <c r="U1" s="455"/>
    </row>
    <row r="2" spans="1:27" s="79" customFormat="1" ht="30.75" customHeight="1" thickBot="1" x14ac:dyDescent="0.3">
      <c r="A2" s="466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78" t="s">
        <v>1</v>
      </c>
      <c r="R2" s="85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7" s="15" customFormat="1" ht="12.75" customHeight="1" x14ac:dyDescent="0.25">
      <c r="A3" s="94" t="s">
        <v>37</v>
      </c>
      <c r="B3" s="87">
        <v>32</v>
      </c>
      <c r="C3" s="17">
        <v>26</v>
      </c>
      <c r="D3" s="12">
        <f t="shared" ref="D3:D23" si="0">C3-B3</f>
        <v>-6</v>
      </c>
      <c r="E3" s="23">
        <f t="shared" ref="E3:E23" si="1">IF(ISERROR(D3/B3),"n/a",(D3/B3))</f>
        <v>-0.1875</v>
      </c>
      <c r="F3" s="18">
        <v>18</v>
      </c>
      <c r="G3" s="17">
        <v>5</v>
      </c>
      <c r="H3" s="17">
        <f>G3-F3</f>
        <v>-13</v>
      </c>
      <c r="I3" s="23">
        <f>IF(ISERROR(H3/F3),"n/a",(H3/F3))</f>
        <v>-0.72222222222222221</v>
      </c>
      <c r="J3" s="18">
        <v>10</v>
      </c>
      <c r="K3" s="17">
        <v>0</v>
      </c>
      <c r="L3" s="17">
        <f>SUM(K3-J3)</f>
        <v>-10</v>
      </c>
      <c r="M3" s="23">
        <f>IF(ISERROR(L3/J3),"n/a",(L3/J3))</f>
        <v>-1</v>
      </c>
      <c r="N3" s="18">
        <v>0</v>
      </c>
      <c r="O3" s="17">
        <v>0</v>
      </c>
      <c r="P3" s="17">
        <f t="shared" ref="P3:P25" si="2">SUM(O3-N3)</f>
        <v>0</v>
      </c>
      <c r="Q3" s="37" t="str">
        <f t="shared" ref="Q3:Q26" si="3">IF(ISERROR(P3/N3),"n/a",(P3/N3))</f>
        <v>n/a</v>
      </c>
      <c r="R3" s="325">
        <v>0</v>
      </c>
      <c r="S3" s="300">
        <v>0</v>
      </c>
      <c r="T3" s="121">
        <f>SUM(S3-R3)</f>
        <v>0</v>
      </c>
      <c r="U3" s="313" t="str">
        <f>IF(ISERROR(T3/R3),"n/a",(T3/R3))</f>
        <v>n/a</v>
      </c>
      <c r="V3" s="14"/>
      <c r="W3" s="14"/>
      <c r="X3" s="14"/>
      <c r="Y3" s="14"/>
      <c r="Z3" s="14"/>
    </row>
    <row r="4" spans="1:27" s="15" customFormat="1" ht="12.75" customHeight="1" x14ac:dyDescent="0.25">
      <c r="A4" s="94" t="s">
        <v>38</v>
      </c>
      <c r="B4" s="87">
        <v>0</v>
      </c>
      <c r="C4" s="17">
        <v>0</v>
      </c>
      <c r="D4" s="12">
        <f t="shared" ref="D4:D25" si="4">C4-B4</f>
        <v>0</v>
      </c>
      <c r="E4" s="23" t="str">
        <f t="shared" ref="E4:E25" si="5">IF(ISERROR(D4/B4),"n/a",(D4/B4))</f>
        <v>n/a</v>
      </c>
      <c r="F4" s="18">
        <v>0</v>
      </c>
      <c r="G4" s="17">
        <v>0</v>
      </c>
      <c r="H4" s="17">
        <f t="shared" ref="H4:H25" si="6">G4-F4</f>
        <v>0</v>
      </c>
      <c r="I4" s="23" t="str">
        <f t="shared" ref="I4:I25" si="7">IF(ISERROR(H4/F4),"n/a",(H4/F4))</f>
        <v>n/a</v>
      </c>
      <c r="J4" s="18">
        <v>0</v>
      </c>
      <c r="K4" s="17">
        <v>0</v>
      </c>
      <c r="L4" s="17">
        <f t="shared" ref="L4:L25" si="8">SUM(K4-J4)</f>
        <v>0</v>
      </c>
      <c r="M4" s="23" t="str">
        <f t="shared" ref="M4:M25" si="9">IF(ISERROR(L4/J4),"n/a",(L4/J4))</f>
        <v>n/a</v>
      </c>
      <c r="N4" s="18">
        <v>0</v>
      </c>
      <c r="O4" s="17">
        <v>0</v>
      </c>
      <c r="P4" s="17">
        <f t="shared" ref="P4:P25" si="10">SUM(O4-N4)</f>
        <v>0</v>
      </c>
      <c r="Q4" s="37" t="str">
        <f t="shared" ref="Q4:Q25" si="11">IF(ISERROR(P4/N4),"n/a",(P4/N4))</f>
        <v>n/a</v>
      </c>
      <c r="R4" s="386">
        <v>0</v>
      </c>
      <c r="S4" s="302">
        <v>0</v>
      </c>
      <c r="T4" s="17">
        <f t="shared" ref="T4:T25" si="12">SUM(S4-R4)</f>
        <v>0</v>
      </c>
      <c r="U4" s="37" t="str">
        <f t="shared" ref="U4:U25" si="13">IF(ISERROR(T4/R4),"n/a",(T4/R4))</f>
        <v>n/a</v>
      </c>
      <c r="V4" s="14"/>
      <c r="W4" s="14"/>
      <c r="X4" s="14"/>
      <c r="Y4" s="14"/>
      <c r="Z4" s="14"/>
      <c r="AA4" s="14"/>
    </row>
    <row r="5" spans="1:27" ht="12.75" customHeight="1" x14ac:dyDescent="0.25">
      <c r="A5" s="94" t="s">
        <v>54</v>
      </c>
      <c r="B5" s="87">
        <v>50</v>
      </c>
      <c r="C5" s="17">
        <v>48</v>
      </c>
      <c r="D5" s="12">
        <f t="shared" si="4"/>
        <v>-2</v>
      </c>
      <c r="E5" s="23">
        <f t="shared" si="5"/>
        <v>-0.04</v>
      </c>
      <c r="F5" s="18">
        <v>23</v>
      </c>
      <c r="G5" s="17">
        <v>11</v>
      </c>
      <c r="H5" s="17">
        <f t="shared" si="6"/>
        <v>-12</v>
      </c>
      <c r="I5" s="23">
        <f t="shared" si="7"/>
        <v>-0.52173913043478259</v>
      </c>
      <c r="J5" s="18">
        <v>10</v>
      </c>
      <c r="K5" s="17">
        <v>4</v>
      </c>
      <c r="L5" s="17">
        <f t="shared" si="8"/>
        <v>-6</v>
      </c>
      <c r="M5" s="23">
        <f t="shared" si="9"/>
        <v>-0.6</v>
      </c>
      <c r="N5" s="18">
        <v>0</v>
      </c>
      <c r="O5" s="17">
        <v>0</v>
      </c>
      <c r="P5" s="17">
        <f t="shared" si="10"/>
        <v>0</v>
      </c>
      <c r="Q5" s="37" t="str">
        <f t="shared" si="11"/>
        <v>n/a</v>
      </c>
      <c r="R5" s="386">
        <v>0</v>
      </c>
      <c r="S5" s="302">
        <v>0</v>
      </c>
      <c r="T5" s="17">
        <f t="shared" si="12"/>
        <v>0</v>
      </c>
      <c r="U5" s="37" t="str">
        <f t="shared" si="13"/>
        <v>n/a</v>
      </c>
    </row>
    <row r="6" spans="1:27" ht="12.75" customHeight="1" x14ac:dyDescent="0.25">
      <c r="A6" s="94" t="s">
        <v>39</v>
      </c>
      <c r="B6" s="87">
        <v>11</v>
      </c>
      <c r="C6" s="17">
        <v>10</v>
      </c>
      <c r="D6" s="12">
        <f t="shared" si="4"/>
        <v>-1</v>
      </c>
      <c r="E6" s="23">
        <f t="shared" si="5"/>
        <v>-9.0909090909090912E-2</v>
      </c>
      <c r="F6" s="18">
        <v>9</v>
      </c>
      <c r="G6" s="17">
        <v>3</v>
      </c>
      <c r="H6" s="17">
        <f t="shared" si="6"/>
        <v>-6</v>
      </c>
      <c r="I6" s="23">
        <f t="shared" si="7"/>
        <v>-0.66666666666666663</v>
      </c>
      <c r="J6" s="18">
        <v>5</v>
      </c>
      <c r="K6" s="17">
        <v>2</v>
      </c>
      <c r="L6" s="17">
        <f t="shared" si="8"/>
        <v>-3</v>
      </c>
      <c r="M6" s="23">
        <f t="shared" si="9"/>
        <v>-0.6</v>
      </c>
      <c r="N6" s="18">
        <v>0</v>
      </c>
      <c r="O6" s="17">
        <v>0</v>
      </c>
      <c r="P6" s="17">
        <f t="shared" si="10"/>
        <v>0</v>
      </c>
      <c r="Q6" s="37" t="str">
        <f t="shared" si="11"/>
        <v>n/a</v>
      </c>
      <c r="R6" s="386">
        <v>0</v>
      </c>
      <c r="S6" s="302">
        <v>0</v>
      </c>
      <c r="T6" s="17">
        <f t="shared" si="12"/>
        <v>0</v>
      </c>
      <c r="U6" s="37" t="str">
        <f t="shared" si="13"/>
        <v>n/a</v>
      </c>
    </row>
    <row r="7" spans="1:27" ht="12.75" customHeight="1" x14ac:dyDescent="0.25">
      <c r="A7" s="94" t="s">
        <v>124</v>
      </c>
      <c r="B7" s="87">
        <v>9</v>
      </c>
      <c r="C7" s="17">
        <v>0</v>
      </c>
      <c r="D7" s="12">
        <f t="shared" si="4"/>
        <v>-9</v>
      </c>
      <c r="E7" s="23">
        <f t="shared" si="5"/>
        <v>-1</v>
      </c>
      <c r="F7" s="18">
        <v>8</v>
      </c>
      <c r="G7" s="17">
        <v>0</v>
      </c>
      <c r="H7" s="17">
        <f t="shared" si="6"/>
        <v>-8</v>
      </c>
      <c r="I7" s="23">
        <f t="shared" si="7"/>
        <v>-1</v>
      </c>
      <c r="J7" s="18">
        <v>3</v>
      </c>
      <c r="K7" s="17">
        <v>0</v>
      </c>
      <c r="L7" s="17">
        <f t="shared" si="8"/>
        <v>-3</v>
      </c>
      <c r="M7" s="23">
        <f t="shared" si="9"/>
        <v>-1</v>
      </c>
      <c r="N7" s="18">
        <v>0</v>
      </c>
      <c r="O7" s="17">
        <v>0</v>
      </c>
      <c r="P7" s="17">
        <f t="shared" si="10"/>
        <v>0</v>
      </c>
      <c r="Q7" s="37" t="str">
        <f t="shared" si="11"/>
        <v>n/a</v>
      </c>
      <c r="R7" s="386">
        <v>0</v>
      </c>
      <c r="S7" s="302">
        <v>0</v>
      </c>
      <c r="T7" s="17">
        <f t="shared" si="12"/>
        <v>0</v>
      </c>
      <c r="U7" s="37" t="str">
        <f t="shared" si="13"/>
        <v>n/a</v>
      </c>
    </row>
    <row r="8" spans="1:27" ht="12.75" customHeight="1" x14ac:dyDescent="0.25">
      <c r="A8" s="94" t="s">
        <v>115</v>
      </c>
      <c r="B8" s="87">
        <v>1</v>
      </c>
      <c r="C8" s="17">
        <v>4</v>
      </c>
      <c r="D8" s="12">
        <f t="shared" si="4"/>
        <v>3</v>
      </c>
      <c r="E8" s="23">
        <f t="shared" si="5"/>
        <v>3</v>
      </c>
      <c r="F8" s="18">
        <v>0</v>
      </c>
      <c r="G8" s="17">
        <v>1</v>
      </c>
      <c r="H8" s="17">
        <f t="shared" si="6"/>
        <v>1</v>
      </c>
      <c r="I8" s="23" t="str">
        <f t="shared" si="7"/>
        <v>n/a</v>
      </c>
      <c r="J8" s="18">
        <v>0</v>
      </c>
      <c r="K8" s="17">
        <v>0</v>
      </c>
      <c r="L8" s="17">
        <f t="shared" si="8"/>
        <v>0</v>
      </c>
      <c r="M8" s="23" t="str">
        <f t="shared" si="9"/>
        <v>n/a</v>
      </c>
      <c r="N8" s="18">
        <v>0</v>
      </c>
      <c r="O8" s="17">
        <v>0</v>
      </c>
      <c r="P8" s="17">
        <f t="shared" si="10"/>
        <v>0</v>
      </c>
      <c r="Q8" s="37" t="str">
        <f t="shared" si="11"/>
        <v>n/a</v>
      </c>
      <c r="R8" s="386">
        <v>0</v>
      </c>
      <c r="S8" s="302">
        <v>0</v>
      </c>
      <c r="T8" s="17">
        <f t="shared" si="12"/>
        <v>0</v>
      </c>
      <c r="U8" s="37" t="str">
        <f t="shared" si="13"/>
        <v>n/a</v>
      </c>
    </row>
    <row r="9" spans="1:27" ht="12.75" customHeight="1" x14ac:dyDescent="0.25">
      <c r="A9" s="94" t="s">
        <v>41</v>
      </c>
      <c r="B9" s="87">
        <v>3</v>
      </c>
      <c r="C9" s="17">
        <v>2</v>
      </c>
      <c r="D9" s="12">
        <f t="shared" si="4"/>
        <v>-1</v>
      </c>
      <c r="E9" s="23">
        <f t="shared" si="5"/>
        <v>-0.33333333333333331</v>
      </c>
      <c r="F9" s="18">
        <v>1</v>
      </c>
      <c r="G9" s="17">
        <v>1</v>
      </c>
      <c r="H9" s="17">
        <f t="shared" si="6"/>
        <v>0</v>
      </c>
      <c r="I9" s="23">
        <f t="shared" si="7"/>
        <v>0</v>
      </c>
      <c r="J9" s="18">
        <v>0</v>
      </c>
      <c r="K9" s="17">
        <v>0</v>
      </c>
      <c r="L9" s="17">
        <f t="shared" si="8"/>
        <v>0</v>
      </c>
      <c r="M9" s="23" t="str">
        <f t="shared" si="9"/>
        <v>n/a</v>
      </c>
      <c r="N9" s="18">
        <v>0</v>
      </c>
      <c r="O9" s="17">
        <v>0</v>
      </c>
      <c r="P9" s="17">
        <f t="shared" si="10"/>
        <v>0</v>
      </c>
      <c r="Q9" s="37" t="str">
        <f t="shared" si="11"/>
        <v>n/a</v>
      </c>
      <c r="R9" s="386">
        <v>0</v>
      </c>
      <c r="S9" s="302">
        <v>0</v>
      </c>
      <c r="T9" s="17">
        <f t="shared" si="12"/>
        <v>0</v>
      </c>
      <c r="U9" s="37" t="str">
        <f t="shared" si="13"/>
        <v>n/a</v>
      </c>
    </row>
    <row r="10" spans="1:27" ht="12.75" customHeight="1" x14ac:dyDescent="0.25">
      <c r="A10" s="161" t="s">
        <v>123</v>
      </c>
      <c r="B10" s="87">
        <v>0</v>
      </c>
      <c r="C10" s="17">
        <v>0</v>
      </c>
      <c r="D10" s="12">
        <f t="shared" si="4"/>
        <v>0</v>
      </c>
      <c r="E10" s="23" t="str">
        <f t="shared" si="5"/>
        <v>n/a</v>
      </c>
      <c r="F10" s="18">
        <v>0</v>
      </c>
      <c r="G10" s="17">
        <v>0</v>
      </c>
      <c r="H10" s="17">
        <f t="shared" si="6"/>
        <v>0</v>
      </c>
      <c r="I10" s="23" t="str">
        <f t="shared" si="7"/>
        <v>n/a</v>
      </c>
      <c r="J10" s="18">
        <v>0</v>
      </c>
      <c r="K10" s="17">
        <v>0</v>
      </c>
      <c r="L10" s="17">
        <f t="shared" si="8"/>
        <v>0</v>
      </c>
      <c r="M10" s="23" t="str">
        <f t="shared" si="9"/>
        <v>n/a</v>
      </c>
      <c r="N10" s="18">
        <v>0</v>
      </c>
      <c r="O10" s="17">
        <v>0</v>
      </c>
      <c r="P10" s="17">
        <f t="shared" si="10"/>
        <v>0</v>
      </c>
      <c r="Q10" s="37" t="str">
        <f t="shared" si="11"/>
        <v>n/a</v>
      </c>
      <c r="R10" s="386">
        <v>0</v>
      </c>
      <c r="S10" s="302">
        <v>0</v>
      </c>
      <c r="T10" s="17">
        <f t="shared" si="12"/>
        <v>0</v>
      </c>
      <c r="U10" s="37" t="str">
        <f t="shared" si="13"/>
        <v>n/a</v>
      </c>
    </row>
    <row r="11" spans="1:27" ht="12.75" customHeight="1" x14ac:dyDescent="0.25">
      <c r="A11" s="94" t="s">
        <v>40</v>
      </c>
      <c r="B11" s="87">
        <v>13</v>
      </c>
      <c r="C11" s="17">
        <v>13</v>
      </c>
      <c r="D11" s="12">
        <f t="shared" si="4"/>
        <v>0</v>
      </c>
      <c r="E11" s="23">
        <f t="shared" si="5"/>
        <v>0</v>
      </c>
      <c r="F11" s="18">
        <v>5</v>
      </c>
      <c r="G11" s="17">
        <v>5</v>
      </c>
      <c r="H11" s="17">
        <f t="shared" si="6"/>
        <v>0</v>
      </c>
      <c r="I11" s="23">
        <f t="shared" si="7"/>
        <v>0</v>
      </c>
      <c r="J11" s="18">
        <v>2</v>
      </c>
      <c r="K11" s="17">
        <v>3</v>
      </c>
      <c r="L11" s="17">
        <f t="shared" si="8"/>
        <v>1</v>
      </c>
      <c r="M11" s="23">
        <f t="shared" si="9"/>
        <v>0.5</v>
      </c>
      <c r="N11" s="18">
        <v>0</v>
      </c>
      <c r="O11" s="17">
        <v>0</v>
      </c>
      <c r="P11" s="17">
        <f t="shared" si="10"/>
        <v>0</v>
      </c>
      <c r="Q11" s="37" t="str">
        <f t="shared" si="11"/>
        <v>n/a</v>
      </c>
      <c r="R11" s="386">
        <v>0</v>
      </c>
      <c r="S11" s="302">
        <v>0</v>
      </c>
      <c r="T11" s="17">
        <f t="shared" si="12"/>
        <v>0</v>
      </c>
      <c r="U11" s="37" t="str">
        <f t="shared" si="13"/>
        <v>n/a</v>
      </c>
    </row>
    <row r="12" spans="1:27" ht="12.75" customHeight="1" x14ac:dyDescent="0.25">
      <c r="A12" s="94" t="s">
        <v>43</v>
      </c>
      <c r="B12" s="87">
        <v>4</v>
      </c>
      <c r="C12" s="17">
        <v>1</v>
      </c>
      <c r="D12" s="12">
        <f t="shared" si="4"/>
        <v>-3</v>
      </c>
      <c r="E12" s="23">
        <f t="shared" si="5"/>
        <v>-0.75</v>
      </c>
      <c r="F12" s="18">
        <v>2</v>
      </c>
      <c r="G12" s="17">
        <v>0</v>
      </c>
      <c r="H12" s="17">
        <f t="shared" si="6"/>
        <v>-2</v>
      </c>
      <c r="I12" s="23">
        <f t="shared" si="7"/>
        <v>-1</v>
      </c>
      <c r="J12" s="18">
        <v>1</v>
      </c>
      <c r="K12" s="17">
        <v>0</v>
      </c>
      <c r="L12" s="17">
        <f t="shared" si="8"/>
        <v>-1</v>
      </c>
      <c r="M12" s="23">
        <f t="shared" si="9"/>
        <v>-1</v>
      </c>
      <c r="N12" s="18">
        <v>0</v>
      </c>
      <c r="O12" s="17">
        <v>0</v>
      </c>
      <c r="P12" s="17">
        <f t="shared" si="10"/>
        <v>0</v>
      </c>
      <c r="Q12" s="37" t="str">
        <f t="shared" si="11"/>
        <v>n/a</v>
      </c>
      <c r="R12" s="386">
        <v>0</v>
      </c>
      <c r="S12" s="302">
        <v>0</v>
      </c>
      <c r="T12" s="17">
        <f t="shared" si="12"/>
        <v>0</v>
      </c>
      <c r="U12" s="37" t="str">
        <f t="shared" si="13"/>
        <v>n/a</v>
      </c>
    </row>
    <row r="13" spans="1:27" ht="12.75" customHeight="1" x14ac:dyDescent="0.25">
      <c r="A13" s="94" t="s">
        <v>42</v>
      </c>
      <c r="B13" s="87">
        <v>0</v>
      </c>
      <c r="C13" s="17">
        <v>1</v>
      </c>
      <c r="D13" s="12">
        <f t="shared" si="4"/>
        <v>1</v>
      </c>
      <c r="E13" s="23" t="str">
        <f t="shared" si="5"/>
        <v>n/a</v>
      </c>
      <c r="F13" s="18">
        <v>0</v>
      </c>
      <c r="G13" s="17">
        <v>1</v>
      </c>
      <c r="H13" s="17">
        <f t="shared" si="6"/>
        <v>1</v>
      </c>
      <c r="I13" s="23" t="str">
        <f t="shared" si="7"/>
        <v>n/a</v>
      </c>
      <c r="J13" s="18">
        <v>0</v>
      </c>
      <c r="K13" s="17">
        <v>0</v>
      </c>
      <c r="L13" s="17">
        <f t="shared" si="8"/>
        <v>0</v>
      </c>
      <c r="M13" s="23" t="str">
        <f t="shared" si="9"/>
        <v>n/a</v>
      </c>
      <c r="N13" s="18">
        <v>0</v>
      </c>
      <c r="O13" s="17">
        <v>0</v>
      </c>
      <c r="P13" s="17">
        <f t="shared" si="10"/>
        <v>0</v>
      </c>
      <c r="Q13" s="37" t="str">
        <f t="shared" si="11"/>
        <v>n/a</v>
      </c>
      <c r="R13" s="386">
        <v>0</v>
      </c>
      <c r="S13" s="302">
        <v>0</v>
      </c>
      <c r="T13" s="17">
        <f t="shared" si="12"/>
        <v>0</v>
      </c>
      <c r="U13" s="37" t="str">
        <f t="shared" si="13"/>
        <v>n/a</v>
      </c>
    </row>
    <row r="14" spans="1:27" ht="12.75" customHeight="1" x14ac:dyDescent="0.25">
      <c r="A14" s="161" t="s">
        <v>106</v>
      </c>
      <c r="B14" s="87">
        <v>0</v>
      </c>
      <c r="C14" s="17">
        <v>2</v>
      </c>
      <c r="D14" s="12">
        <f t="shared" si="4"/>
        <v>2</v>
      </c>
      <c r="E14" s="23" t="str">
        <f t="shared" si="5"/>
        <v>n/a</v>
      </c>
      <c r="F14" s="18">
        <v>0</v>
      </c>
      <c r="G14" s="17">
        <v>2</v>
      </c>
      <c r="H14" s="17">
        <f t="shared" si="6"/>
        <v>2</v>
      </c>
      <c r="I14" s="23" t="str">
        <f t="shared" si="7"/>
        <v>n/a</v>
      </c>
      <c r="J14" s="18">
        <v>0</v>
      </c>
      <c r="K14" s="17">
        <v>2</v>
      </c>
      <c r="L14" s="17">
        <f t="shared" si="8"/>
        <v>2</v>
      </c>
      <c r="M14" s="23" t="str">
        <f t="shared" si="9"/>
        <v>n/a</v>
      </c>
      <c r="N14" s="18">
        <v>0</v>
      </c>
      <c r="O14" s="17">
        <v>0</v>
      </c>
      <c r="P14" s="17">
        <f t="shared" si="10"/>
        <v>0</v>
      </c>
      <c r="Q14" s="37" t="str">
        <f t="shared" si="11"/>
        <v>n/a</v>
      </c>
      <c r="R14" s="386">
        <v>0</v>
      </c>
      <c r="S14" s="302">
        <v>0</v>
      </c>
      <c r="T14" s="17">
        <f t="shared" si="12"/>
        <v>0</v>
      </c>
      <c r="U14" s="37" t="str">
        <f t="shared" si="13"/>
        <v>n/a</v>
      </c>
    </row>
    <row r="15" spans="1:27" ht="12.75" customHeight="1" x14ac:dyDescent="0.25">
      <c r="A15" s="94" t="s">
        <v>44</v>
      </c>
      <c r="B15" s="87">
        <v>20</v>
      </c>
      <c r="C15" s="17">
        <v>23</v>
      </c>
      <c r="D15" s="12">
        <f t="shared" si="4"/>
        <v>3</v>
      </c>
      <c r="E15" s="23">
        <f t="shared" si="5"/>
        <v>0.15</v>
      </c>
      <c r="F15" s="18">
        <v>12</v>
      </c>
      <c r="G15" s="17">
        <v>11</v>
      </c>
      <c r="H15" s="17">
        <f t="shared" si="6"/>
        <v>-1</v>
      </c>
      <c r="I15" s="23">
        <f t="shared" si="7"/>
        <v>-8.3333333333333329E-2</v>
      </c>
      <c r="J15" s="18">
        <v>5</v>
      </c>
      <c r="K15" s="17">
        <v>2</v>
      </c>
      <c r="L15" s="17">
        <f t="shared" si="8"/>
        <v>-3</v>
      </c>
      <c r="M15" s="23">
        <f t="shared" si="9"/>
        <v>-0.6</v>
      </c>
      <c r="N15" s="18">
        <v>0</v>
      </c>
      <c r="O15" s="17">
        <v>0</v>
      </c>
      <c r="P15" s="17">
        <f t="shared" si="10"/>
        <v>0</v>
      </c>
      <c r="Q15" s="37" t="str">
        <f t="shared" si="11"/>
        <v>n/a</v>
      </c>
      <c r="R15" s="386">
        <v>0</v>
      </c>
      <c r="S15" s="302">
        <v>0</v>
      </c>
      <c r="T15" s="17">
        <f t="shared" si="12"/>
        <v>0</v>
      </c>
      <c r="U15" s="37" t="str">
        <f t="shared" si="13"/>
        <v>n/a</v>
      </c>
    </row>
    <row r="16" spans="1:27" ht="12.75" customHeight="1" x14ac:dyDescent="0.25">
      <c r="A16" s="94" t="s">
        <v>46</v>
      </c>
      <c r="B16" s="87">
        <v>4</v>
      </c>
      <c r="C16" s="17">
        <v>2</v>
      </c>
      <c r="D16" s="12">
        <f t="shared" si="4"/>
        <v>-2</v>
      </c>
      <c r="E16" s="23">
        <f t="shared" si="5"/>
        <v>-0.5</v>
      </c>
      <c r="F16" s="18">
        <v>2</v>
      </c>
      <c r="G16" s="17">
        <v>1</v>
      </c>
      <c r="H16" s="17">
        <f t="shared" si="6"/>
        <v>-1</v>
      </c>
      <c r="I16" s="23">
        <f t="shared" si="7"/>
        <v>-0.5</v>
      </c>
      <c r="J16" s="18">
        <v>2</v>
      </c>
      <c r="K16" s="17">
        <v>1</v>
      </c>
      <c r="L16" s="17">
        <f t="shared" si="8"/>
        <v>-1</v>
      </c>
      <c r="M16" s="23">
        <f t="shared" si="9"/>
        <v>-0.5</v>
      </c>
      <c r="N16" s="18">
        <v>0</v>
      </c>
      <c r="O16" s="17">
        <v>0</v>
      </c>
      <c r="P16" s="17">
        <f t="shared" si="10"/>
        <v>0</v>
      </c>
      <c r="Q16" s="37" t="str">
        <f t="shared" si="11"/>
        <v>n/a</v>
      </c>
      <c r="R16" s="386">
        <v>0</v>
      </c>
      <c r="S16" s="302">
        <v>0</v>
      </c>
      <c r="T16" s="17">
        <f t="shared" si="12"/>
        <v>0</v>
      </c>
      <c r="U16" s="37" t="str">
        <f t="shared" si="13"/>
        <v>n/a</v>
      </c>
    </row>
    <row r="17" spans="1:26" ht="12.75" customHeight="1" x14ac:dyDescent="0.25">
      <c r="A17" s="94" t="s">
        <v>45</v>
      </c>
      <c r="B17" s="87">
        <v>16</v>
      </c>
      <c r="C17" s="17">
        <v>18</v>
      </c>
      <c r="D17" s="12">
        <f t="shared" si="4"/>
        <v>2</v>
      </c>
      <c r="E17" s="23">
        <f t="shared" si="5"/>
        <v>0.125</v>
      </c>
      <c r="F17" s="18">
        <v>7</v>
      </c>
      <c r="G17" s="17">
        <v>8</v>
      </c>
      <c r="H17" s="17">
        <f t="shared" si="6"/>
        <v>1</v>
      </c>
      <c r="I17" s="23">
        <f t="shared" si="7"/>
        <v>0.14285714285714285</v>
      </c>
      <c r="J17" s="18">
        <v>4</v>
      </c>
      <c r="K17" s="17">
        <v>4</v>
      </c>
      <c r="L17" s="17">
        <f t="shared" si="8"/>
        <v>0</v>
      </c>
      <c r="M17" s="23">
        <f t="shared" si="9"/>
        <v>0</v>
      </c>
      <c r="N17" s="18">
        <v>0</v>
      </c>
      <c r="O17" s="17">
        <v>0</v>
      </c>
      <c r="P17" s="17">
        <f t="shared" si="10"/>
        <v>0</v>
      </c>
      <c r="Q17" s="37" t="str">
        <f t="shared" si="11"/>
        <v>n/a</v>
      </c>
      <c r="R17" s="386">
        <v>0</v>
      </c>
      <c r="S17" s="302">
        <v>0</v>
      </c>
      <c r="T17" s="17">
        <f t="shared" si="12"/>
        <v>0</v>
      </c>
      <c r="U17" s="37" t="str">
        <f t="shared" si="13"/>
        <v>n/a</v>
      </c>
    </row>
    <row r="18" spans="1:26" ht="12.75" customHeight="1" x14ac:dyDescent="0.25">
      <c r="A18" s="94" t="s">
        <v>50</v>
      </c>
      <c r="B18" s="87">
        <v>14</v>
      </c>
      <c r="C18" s="17">
        <v>20</v>
      </c>
      <c r="D18" s="12">
        <f t="shared" si="4"/>
        <v>6</v>
      </c>
      <c r="E18" s="23">
        <f t="shared" si="5"/>
        <v>0.42857142857142855</v>
      </c>
      <c r="F18" s="18">
        <v>5</v>
      </c>
      <c r="G18" s="17">
        <v>4</v>
      </c>
      <c r="H18" s="17">
        <f t="shared" si="6"/>
        <v>-1</v>
      </c>
      <c r="I18" s="23">
        <f t="shared" si="7"/>
        <v>-0.2</v>
      </c>
      <c r="J18" s="18">
        <v>2</v>
      </c>
      <c r="K18" s="17">
        <v>2</v>
      </c>
      <c r="L18" s="17">
        <f t="shared" si="8"/>
        <v>0</v>
      </c>
      <c r="M18" s="23">
        <f t="shared" si="9"/>
        <v>0</v>
      </c>
      <c r="N18" s="18">
        <v>0</v>
      </c>
      <c r="O18" s="17">
        <v>0</v>
      </c>
      <c r="P18" s="17">
        <f t="shared" si="10"/>
        <v>0</v>
      </c>
      <c r="Q18" s="37" t="str">
        <f t="shared" si="11"/>
        <v>n/a</v>
      </c>
      <c r="R18" s="386">
        <v>0</v>
      </c>
      <c r="S18" s="302">
        <v>0</v>
      </c>
      <c r="T18" s="17">
        <f t="shared" si="12"/>
        <v>0</v>
      </c>
      <c r="U18" s="37" t="str">
        <f t="shared" si="13"/>
        <v>n/a</v>
      </c>
    </row>
    <row r="19" spans="1:26" ht="12.75" customHeight="1" x14ac:dyDescent="0.25">
      <c r="A19" s="94" t="s">
        <v>51</v>
      </c>
      <c r="B19" s="87">
        <v>0</v>
      </c>
      <c r="C19" s="17">
        <v>0</v>
      </c>
      <c r="D19" s="12">
        <f t="shared" si="4"/>
        <v>0</v>
      </c>
      <c r="E19" s="23" t="str">
        <f t="shared" si="5"/>
        <v>n/a</v>
      </c>
      <c r="F19" s="18">
        <v>0</v>
      </c>
      <c r="G19" s="17">
        <v>0</v>
      </c>
      <c r="H19" s="17">
        <f t="shared" si="6"/>
        <v>0</v>
      </c>
      <c r="I19" s="23" t="str">
        <f t="shared" si="7"/>
        <v>n/a</v>
      </c>
      <c r="J19" s="18">
        <v>0</v>
      </c>
      <c r="K19" s="17">
        <v>0</v>
      </c>
      <c r="L19" s="17">
        <f t="shared" si="8"/>
        <v>0</v>
      </c>
      <c r="M19" s="23" t="str">
        <f t="shared" si="9"/>
        <v>n/a</v>
      </c>
      <c r="N19" s="18">
        <v>0</v>
      </c>
      <c r="O19" s="17">
        <v>0</v>
      </c>
      <c r="P19" s="17">
        <f t="shared" si="10"/>
        <v>0</v>
      </c>
      <c r="Q19" s="37" t="str">
        <f t="shared" si="11"/>
        <v>n/a</v>
      </c>
      <c r="R19" s="386">
        <v>0</v>
      </c>
      <c r="S19" s="302">
        <v>0</v>
      </c>
      <c r="T19" s="17">
        <f t="shared" si="12"/>
        <v>0</v>
      </c>
      <c r="U19" s="37" t="str">
        <f t="shared" si="13"/>
        <v>n/a</v>
      </c>
    </row>
    <row r="20" spans="1:26" ht="12.75" customHeight="1" x14ac:dyDescent="0.25">
      <c r="A20" s="94" t="s">
        <v>52</v>
      </c>
      <c r="B20" s="87">
        <v>2</v>
      </c>
      <c r="C20" s="17">
        <v>8</v>
      </c>
      <c r="D20" s="12">
        <f t="shared" si="4"/>
        <v>6</v>
      </c>
      <c r="E20" s="23">
        <f t="shared" si="5"/>
        <v>3</v>
      </c>
      <c r="F20" s="18">
        <v>1</v>
      </c>
      <c r="G20" s="17">
        <v>1</v>
      </c>
      <c r="H20" s="17">
        <f t="shared" si="6"/>
        <v>0</v>
      </c>
      <c r="I20" s="23">
        <f t="shared" si="7"/>
        <v>0</v>
      </c>
      <c r="J20" s="18">
        <v>1</v>
      </c>
      <c r="K20" s="17">
        <v>0</v>
      </c>
      <c r="L20" s="17">
        <f t="shared" si="8"/>
        <v>-1</v>
      </c>
      <c r="M20" s="23">
        <f t="shared" si="9"/>
        <v>-1</v>
      </c>
      <c r="N20" s="18">
        <v>0</v>
      </c>
      <c r="O20" s="17">
        <v>0</v>
      </c>
      <c r="P20" s="17">
        <f t="shared" si="10"/>
        <v>0</v>
      </c>
      <c r="Q20" s="37" t="str">
        <f t="shared" si="11"/>
        <v>n/a</v>
      </c>
      <c r="R20" s="386">
        <v>0</v>
      </c>
      <c r="S20" s="302">
        <v>0</v>
      </c>
      <c r="T20" s="17">
        <f t="shared" si="12"/>
        <v>0</v>
      </c>
      <c r="U20" s="37" t="str">
        <f t="shared" si="13"/>
        <v>n/a</v>
      </c>
    </row>
    <row r="21" spans="1:26" s="279" customFormat="1" ht="12.75" customHeight="1" x14ac:dyDescent="0.25">
      <c r="A21" s="94" t="s">
        <v>53</v>
      </c>
      <c r="B21" s="87">
        <v>1</v>
      </c>
      <c r="C21" s="17">
        <v>10</v>
      </c>
      <c r="D21" s="12">
        <f t="shared" si="4"/>
        <v>9</v>
      </c>
      <c r="E21" s="23">
        <f t="shared" si="5"/>
        <v>9</v>
      </c>
      <c r="F21" s="18">
        <v>0</v>
      </c>
      <c r="G21" s="17">
        <v>5</v>
      </c>
      <c r="H21" s="17">
        <f t="shared" si="6"/>
        <v>5</v>
      </c>
      <c r="I21" s="23" t="str">
        <f t="shared" si="7"/>
        <v>n/a</v>
      </c>
      <c r="J21" s="18">
        <v>0</v>
      </c>
      <c r="K21" s="17">
        <v>1</v>
      </c>
      <c r="L21" s="17">
        <f t="shared" si="8"/>
        <v>1</v>
      </c>
      <c r="M21" s="23" t="str">
        <f t="shared" si="9"/>
        <v>n/a</v>
      </c>
      <c r="N21" s="18">
        <v>0</v>
      </c>
      <c r="O21" s="17">
        <v>0</v>
      </c>
      <c r="P21" s="17">
        <f t="shared" si="10"/>
        <v>0</v>
      </c>
      <c r="Q21" s="37" t="str">
        <f t="shared" si="11"/>
        <v>n/a</v>
      </c>
      <c r="R21" s="386">
        <v>0</v>
      </c>
      <c r="S21" s="302">
        <v>0</v>
      </c>
      <c r="T21" s="17">
        <f t="shared" si="12"/>
        <v>0</v>
      </c>
      <c r="U21" s="37" t="str">
        <f t="shared" si="13"/>
        <v>n/a</v>
      </c>
      <c r="V21" s="282"/>
      <c r="W21" s="282"/>
      <c r="X21" s="282"/>
      <c r="Y21" s="282"/>
      <c r="Z21" s="282"/>
    </row>
    <row r="22" spans="1:26" s="279" customFormat="1" ht="12.75" customHeight="1" x14ac:dyDescent="0.25">
      <c r="A22" s="94" t="s">
        <v>127</v>
      </c>
      <c r="B22" s="87">
        <v>0</v>
      </c>
      <c r="C22" s="17">
        <v>0</v>
      </c>
      <c r="D22" s="12">
        <f t="shared" si="4"/>
        <v>0</v>
      </c>
      <c r="E22" s="23" t="str">
        <f t="shared" si="5"/>
        <v>n/a</v>
      </c>
      <c r="F22" s="18">
        <v>0</v>
      </c>
      <c r="G22" s="17">
        <v>0</v>
      </c>
      <c r="H22" s="17">
        <f t="shared" si="6"/>
        <v>0</v>
      </c>
      <c r="I22" s="23" t="str">
        <f t="shared" si="7"/>
        <v>n/a</v>
      </c>
      <c r="J22" s="18">
        <v>0</v>
      </c>
      <c r="K22" s="17">
        <v>0</v>
      </c>
      <c r="L22" s="17">
        <f t="shared" si="8"/>
        <v>0</v>
      </c>
      <c r="M22" s="23" t="str">
        <f t="shared" si="9"/>
        <v>n/a</v>
      </c>
      <c r="N22" s="18">
        <v>0</v>
      </c>
      <c r="O22" s="17">
        <v>0</v>
      </c>
      <c r="P22" s="17">
        <f t="shared" si="10"/>
        <v>0</v>
      </c>
      <c r="Q22" s="37" t="str">
        <f t="shared" si="11"/>
        <v>n/a</v>
      </c>
      <c r="R22" s="386">
        <v>0</v>
      </c>
      <c r="S22" s="302">
        <v>0</v>
      </c>
      <c r="T22" s="17">
        <f t="shared" si="12"/>
        <v>0</v>
      </c>
      <c r="U22" s="37" t="str">
        <f t="shared" si="13"/>
        <v>n/a</v>
      </c>
      <c r="V22" s="282"/>
      <c r="W22" s="282"/>
      <c r="X22" s="282"/>
      <c r="Y22" s="282"/>
      <c r="Z22" s="282"/>
    </row>
    <row r="23" spans="1:26" ht="12.75" customHeight="1" x14ac:dyDescent="0.25">
      <c r="A23" s="161" t="s">
        <v>47</v>
      </c>
      <c r="B23" s="87">
        <v>0</v>
      </c>
      <c r="C23" s="17">
        <v>1</v>
      </c>
      <c r="D23" s="12">
        <f t="shared" si="4"/>
        <v>1</v>
      </c>
      <c r="E23" s="23" t="str">
        <f t="shared" si="5"/>
        <v>n/a</v>
      </c>
      <c r="F23" s="18">
        <v>0</v>
      </c>
      <c r="G23" s="17">
        <v>0</v>
      </c>
      <c r="H23" s="17">
        <f t="shared" si="6"/>
        <v>0</v>
      </c>
      <c r="I23" s="23" t="str">
        <f t="shared" si="7"/>
        <v>n/a</v>
      </c>
      <c r="J23" s="18">
        <v>0</v>
      </c>
      <c r="K23" s="17">
        <v>0</v>
      </c>
      <c r="L23" s="17">
        <f t="shared" si="8"/>
        <v>0</v>
      </c>
      <c r="M23" s="23" t="str">
        <f t="shared" si="9"/>
        <v>n/a</v>
      </c>
      <c r="N23" s="18">
        <v>0</v>
      </c>
      <c r="O23" s="17">
        <v>0</v>
      </c>
      <c r="P23" s="17">
        <f t="shared" si="10"/>
        <v>0</v>
      </c>
      <c r="Q23" s="37" t="str">
        <f t="shared" si="11"/>
        <v>n/a</v>
      </c>
      <c r="R23" s="386">
        <v>0</v>
      </c>
      <c r="S23" s="302">
        <v>0</v>
      </c>
      <c r="T23" s="17">
        <f t="shared" si="12"/>
        <v>0</v>
      </c>
      <c r="U23" s="37" t="str">
        <f t="shared" si="13"/>
        <v>n/a</v>
      </c>
    </row>
    <row r="24" spans="1:26" ht="12.75" customHeight="1" x14ac:dyDescent="0.25">
      <c r="A24" s="94" t="s">
        <v>48</v>
      </c>
      <c r="B24" s="87">
        <v>0</v>
      </c>
      <c r="C24" s="17">
        <v>1</v>
      </c>
      <c r="D24" s="12">
        <f t="shared" si="4"/>
        <v>1</v>
      </c>
      <c r="E24" s="23" t="str">
        <f t="shared" si="5"/>
        <v>n/a</v>
      </c>
      <c r="F24" s="18">
        <v>0</v>
      </c>
      <c r="G24" s="17">
        <v>1</v>
      </c>
      <c r="H24" s="17">
        <f t="shared" si="6"/>
        <v>1</v>
      </c>
      <c r="I24" s="23" t="str">
        <f t="shared" si="7"/>
        <v>n/a</v>
      </c>
      <c r="J24" s="18">
        <v>0</v>
      </c>
      <c r="K24" s="17">
        <v>0</v>
      </c>
      <c r="L24" s="17">
        <f t="shared" si="8"/>
        <v>0</v>
      </c>
      <c r="M24" s="23" t="str">
        <f t="shared" si="9"/>
        <v>n/a</v>
      </c>
      <c r="N24" s="18">
        <v>0</v>
      </c>
      <c r="O24" s="17">
        <v>0</v>
      </c>
      <c r="P24" s="17">
        <f t="shared" si="10"/>
        <v>0</v>
      </c>
      <c r="Q24" s="37" t="str">
        <f t="shared" si="11"/>
        <v>n/a</v>
      </c>
      <c r="R24" s="386">
        <v>0</v>
      </c>
      <c r="S24" s="302">
        <v>0</v>
      </c>
      <c r="T24" s="17">
        <f t="shared" si="12"/>
        <v>0</v>
      </c>
      <c r="U24" s="37" t="str">
        <f t="shared" si="13"/>
        <v>n/a</v>
      </c>
    </row>
    <row r="25" spans="1:26" ht="12.75" customHeight="1" thickBot="1" x14ac:dyDescent="0.3">
      <c r="A25" s="95" t="s">
        <v>49</v>
      </c>
      <c r="B25" s="87">
        <v>0</v>
      </c>
      <c r="C25" s="17">
        <v>0</v>
      </c>
      <c r="D25" s="12">
        <f t="shared" si="4"/>
        <v>0</v>
      </c>
      <c r="E25" s="23" t="str">
        <f t="shared" si="5"/>
        <v>n/a</v>
      </c>
      <c r="F25" s="18">
        <v>0</v>
      </c>
      <c r="G25" s="17">
        <v>0</v>
      </c>
      <c r="H25" s="17">
        <f t="shared" si="6"/>
        <v>0</v>
      </c>
      <c r="I25" s="23" t="str">
        <f t="shared" si="7"/>
        <v>n/a</v>
      </c>
      <c r="J25" s="18">
        <v>0</v>
      </c>
      <c r="K25" s="17">
        <v>0</v>
      </c>
      <c r="L25" s="17">
        <f t="shared" si="8"/>
        <v>0</v>
      </c>
      <c r="M25" s="23" t="str">
        <f t="shared" si="9"/>
        <v>n/a</v>
      </c>
      <c r="N25" s="18">
        <v>0</v>
      </c>
      <c r="O25" s="17">
        <v>0</v>
      </c>
      <c r="P25" s="17">
        <f t="shared" si="10"/>
        <v>0</v>
      </c>
      <c r="Q25" s="37" t="str">
        <f t="shared" si="11"/>
        <v>n/a</v>
      </c>
      <c r="R25" s="386">
        <v>0</v>
      </c>
      <c r="S25" s="302">
        <v>0</v>
      </c>
      <c r="T25" s="17">
        <f t="shared" si="12"/>
        <v>0</v>
      </c>
      <c r="U25" s="37" t="str">
        <f t="shared" si="13"/>
        <v>n/a</v>
      </c>
    </row>
    <row r="26" spans="1:26" s="3" customFormat="1" ht="18.75" customHeight="1" thickTop="1" thickBot="1" x14ac:dyDescent="0.3">
      <c r="A26" s="86" t="s">
        <v>9</v>
      </c>
      <c r="B26" s="73">
        <f>SUM(B3:B25)</f>
        <v>180</v>
      </c>
      <c r="C26" s="40">
        <f>SUM(C3:C25)</f>
        <v>190</v>
      </c>
      <c r="D26" s="50">
        <f>C26-B26</f>
        <v>10</v>
      </c>
      <c r="E26" s="51">
        <f>IF(ISERROR(D26/B26),"n/a",(D26/B26))</f>
        <v>5.5555555555555552E-2</v>
      </c>
      <c r="F26" s="324">
        <f>SUM(F3:F25)</f>
        <v>93</v>
      </c>
      <c r="G26" s="319">
        <f>SUM(G3:G25)</f>
        <v>60</v>
      </c>
      <c r="H26" s="320">
        <f>SUM(G26-F26)</f>
        <v>-33</v>
      </c>
      <c r="I26" s="334">
        <f>IF(ISERROR(H26/F26),"n/a",(H26/F26))</f>
        <v>-0.35483870967741937</v>
      </c>
      <c r="J26" s="324">
        <f>SUM(J3:J25)</f>
        <v>45</v>
      </c>
      <c r="K26" s="319">
        <f>SUM(K3:K25)</f>
        <v>21</v>
      </c>
      <c r="L26" s="52">
        <f>SUM(K26-J26)</f>
        <v>-24</v>
      </c>
      <c r="M26" s="51">
        <f>IF(ISERROR(L26/J26),"n/a",(L26/J26))</f>
        <v>-0.53333333333333333</v>
      </c>
      <c r="N26" s="324">
        <f>SUM(N3:N25)</f>
        <v>0</v>
      </c>
      <c r="O26" s="319">
        <f>SUM(O3:O25)</f>
        <v>0</v>
      </c>
      <c r="P26" s="52">
        <f>SUM(O26-N26)</f>
        <v>0</v>
      </c>
      <c r="Q26" s="53" t="str">
        <f t="shared" si="3"/>
        <v>n/a</v>
      </c>
      <c r="R26" s="73">
        <f>SUM(R3:R25)</f>
        <v>0</v>
      </c>
      <c r="S26" s="38">
        <f>SUM(S3:S25)</f>
        <v>0</v>
      </c>
      <c r="T26" s="320">
        <f>SUM(S26-R26)</f>
        <v>0</v>
      </c>
      <c r="U26" s="321" t="str">
        <f t="shared" ref="U5:U26" si="14">IF(ISERROR(T26/R26),"n/a",(T26/R26))</f>
        <v>n/a</v>
      </c>
      <c r="V26" s="26"/>
      <c r="W26" s="26"/>
      <c r="X26" s="26"/>
      <c r="Y26" s="26"/>
      <c r="Z26" s="26"/>
    </row>
    <row r="30" spans="1:26" ht="26.4" x14ac:dyDescent="0.25">
      <c r="A30" s="57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6" customWidth="1"/>
    <col min="2" max="2" width="7.44140625" style="2" customWidth="1"/>
    <col min="3" max="3" width="7.44140625" style="2" bestFit="1" customWidth="1"/>
    <col min="4" max="4" width="7.44140625" style="16" customWidth="1"/>
    <col min="5" max="5" width="9.77734375" style="21" customWidth="1"/>
    <col min="6" max="6" width="7.77734375" style="2" customWidth="1"/>
    <col min="7" max="7" width="7.44140625" style="2" customWidth="1"/>
    <col min="8" max="8" width="7.44140625" style="1" customWidth="1"/>
    <col min="9" max="9" width="8.77734375" style="21" customWidth="1"/>
    <col min="10" max="10" width="7.21875" style="27" customWidth="1"/>
    <col min="11" max="11" width="7" style="27" customWidth="1"/>
    <col min="12" max="12" width="7.21875" style="16" customWidth="1"/>
    <col min="13" max="13" width="8.21875" style="16" customWidth="1"/>
    <col min="14" max="15" width="7.21875" style="27" hidden="1" customWidth="1"/>
    <col min="16" max="16" width="7.21875" style="16" hidden="1" customWidth="1"/>
    <col min="17" max="17" width="7.77734375" style="16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3" s="10" customFormat="1" x14ac:dyDescent="0.25">
      <c r="A1" s="456">
        <f>'CHASS- 1st Yr'!A1:A2</f>
        <v>44835</v>
      </c>
      <c r="B1" s="458" t="s">
        <v>6</v>
      </c>
      <c r="C1" s="454"/>
      <c r="D1" s="454"/>
      <c r="E1" s="459"/>
      <c r="F1" s="453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4"/>
      <c r="R1" s="453" t="s">
        <v>113</v>
      </c>
      <c r="S1" s="454"/>
      <c r="T1" s="454"/>
      <c r="U1" s="455"/>
      <c r="V1" s="24"/>
      <c r="W1" s="24"/>
    </row>
    <row r="2" spans="1:23" s="79" customFormat="1" ht="32.25" customHeight="1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314" t="s">
        <v>1</v>
      </c>
      <c r="R2" s="91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3" s="15" customFormat="1" ht="12.75" customHeight="1" x14ac:dyDescent="0.25">
      <c r="A3" s="161" t="s">
        <v>37</v>
      </c>
      <c r="B3" s="72">
        <f>'CNAS - 1st Yr'!B3+'CNAS - TR'!B3</f>
        <v>33</v>
      </c>
      <c r="C3" s="11">
        <f>'CNAS - 1st Yr'!C3+'CNAS - TR'!C3</f>
        <v>27</v>
      </c>
      <c r="D3" s="11">
        <f t="shared" ref="D3" si="0">C3-B3</f>
        <v>-6</v>
      </c>
      <c r="E3" s="122">
        <f t="shared" ref="E3" si="1">IF(ISERROR(D3/B3),"n/a",(D3/B3))</f>
        <v>-0.18181818181818182</v>
      </c>
      <c r="F3" s="92">
        <f>'CNAS - 1st Yr'!F3+'CNAS - TR'!F3</f>
        <v>19</v>
      </c>
      <c r="G3" s="11">
        <f>'CNAS - 1st Yr'!G3+'CNAS - TR'!G3</f>
        <v>6</v>
      </c>
      <c r="H3" s="11">
        <f t="shared" ref="H3" si="2">G3-F3</f>
        <v>-13</v>
      </c>
      <c r="I3" s="135">
        <f t="shared" ref="I3" si="3">IF(ISERROR(H3/F3),"n/a",(H3/F3))</f>
        <v>-0.68421052631578949</v>
      </c>
      <c r="J3" s="92">
        <f>'CNAS - 1st Yr'!J3+'CNAS - TR'!J3</f>
        <v>10</v>
      </c>
      <c r="K3" s="11">
        <f>'CNAS - 1st Yr'!K3+'CNAS - TR'!K3</f>
        <v>1</v>
      </c>
      <c r="L3" s="11">
        <f t="shared" ref="L3" si="4">K3-J3</f>
        <v>-9</v>
      </c>
      <c r="M3" s="135">
        <f t="shared" ref="M3" si="5">IF(ISERROR(L3/J3),"n/a",(L3/J3))</f>
        <v>-0.9</v>
      </c>
      <c r="N3" s="92">
        <f>'CNAS - 1st Yr'!N3+'CNAS - TR'!N3</f>
        <v>0</v>
      </c>
      <c r="O3" s="11">
        <f>'CNAS - 1st Yr'!O3+'CNAS - TR'!O3</f>
        <v>0</v>
      </c>
      <c r="P3" s="17">
        <f t="shared" ref="P3" si="6">SUM(O3-N3)</f>
        <v>0</v>
      </c>
      <c r="Q3" s="323" t="str">
        <f t="shared" ref="Q3" si="7">IF(ISERROR(P3/N3),"n/a",(P3/N3))</f>
        <v>n/a</v>
      </c>
      <c r="R3" s="92">
        <f>'CNAS - 1st Yr'!R3+'CNAS - TR'!R3</f>
        <v>0</v>
      </c>
      <c r="S3" s="11">
        <f>'CNAS - 1st Yr'!S3+'CNAS - TR'!S3</f>
        <v>0</v>
      </c>
      <c r="T3" s="17">
        <f t="shared" ref="T3:T4" si="8">SUM(S3-R3)</f>
        <v>0</v>
      </c>
      <c r="U3" s="37" t="str">
        <f t="shared" ref="U3:U4" si="9">IF(ISERROR(T3/R3),"n/a",(T3/R3))</f>
        <v>n/a</v>
      </c>
    </row>
    <row r="4" spans="1:23" s="15" customFormat="1" ht="12.75" customHeight="1" x14ac:dyDescent="0.25">
      <c r="A4" s="161" t="s">
        <v>38</v>
      </c>
      <c r="B4" s="72">
        <f>'CNAS - 1st Yr'!B4+'CNAS - TR'!B4</f>
        <v>0</v>
      </c>
      <c r="C4" s="11">
        <f>'CNAS - 1st Yr'!C4+'CNAS - TR'!C4</f>
        <v>1</v>
      </c>
      <c r="D4" s="11">
        <f t="shared" ref="D4:D25" si="10">C4-B4</f>
        <v>1</v>
      </c>
      <c r="E4" s="122" t="str">
        <f t="shared" ref="E4:E25" si="11">IF(ISERROR(D4/B4),"n/a",(D4/B4))</f>
        <v>n/a</v>
      </c>
      <c r="F4" s="92">
        <f>'CNAS - 1st Yr'!F4+'CNAS - TR'!F4</f>
        <v>0</v>
      </c>
      <c r="G4" s="11">
        <f>'CNAS - 1st Yr'!G4+'CNAS - TR'!G4</f>
        <v>1</v>
      </c>
      <c r="H4" s="11">
        <f t="shared" ref="H4:H25" si="12">G4-F4</f>
        <v>1</v>
      </c>
      <c r="I4" s="135" t="str">
        <f t="shared" ref="I4:I25" si="13">IF(ISERROR(H4/F4),"n/a",(H4/F4))</f>
        <v>n/a</v>
      </c>
      <c r="J4" s="92">
        <f>'CNAS - 1st Yr'!J4+'CNAS - TR'!J4</f>
        <v>0</v>
      </c>
      <c r="K4" s="11">
        <f>'CNAS - 1st Yr'!K4+'CNAS - TR'!K4</f>
        <v>1</v>
      </c>
      <c r="L4" s="11">
        <f t="shared" ref="L4:L25" si="14">K4-J4</f>
        <v>1</v>
      </c>
      <c r="M4" s="135" t="str">
        <f t="shared" ref="M4:M25" si="15">IF(ISERROR(L4/J4),"n/a",(L4/J4))</f>
        <v>n/a</v>
      </c>
      <c r="N4" s="92">
        <f>'CNAS - 1st Yr'!N4+'CNAS - TR'!N4</f>
        <v>0</v>
      </c>
      <c r="O4" s="11">
        <f>'CNAS - 1st Yr'!O4+'CNAS - TR'!O4</f>
        <v>0</v>
      </c>
      <c r="P4" s="17">
        <f t="shared" ref="P4:P25" si="16">SUM(O4-N4)</f>
        <v>0</v>
      </c>
      <c r="Q4" s="323" t="str">
        <f t="shared" ref="Q4:Q25" si="17">IF(ISERROR(P4/N4),"n/a",(P4/N4))</f>
        <v>n/a</v>
      </c>
      <c r="R4" s="92">
        <f>'CNAS - 1st Yr'!R4+'CNAS - TR'!R4</f>
        <v>0</v>
      </c>
      <c r="S4" s="11">
        <f>'CNAS - 1st Yr'!S4+'CNAS - TR'!S4</f>
        <v>0</v>
      </c>
      <c r="T4" s="17">
        <f t="shared" si="8"/>
        <v>0</v>
      </c>
      <c r="U4" s="37" t="str">
        <f t="shared" si="9"/>
        <v>n/a</v>
      </c>
    </row>
    <row r="5" spans="1:23" ht="12.75" customHeight="1" x14ac:dyDescent="0.25">
      <c r="A5" s="161" t="s">
        <v>54</v>
      </c>
      <c r="B5" s="72">
        <f>'CNAS - 1st Yr'!B5+'CNAS - TR'!B5</f>
        <v>50</v>
      </c>
      <c r="C5" s="11">
        <f>'CNAS - 1st Yr'!C5+'CNAS - TR'!C5</f>
        <v>48</v>
      </c>
      <c r="D5" s="11">
        <f t="shared" si="10"/>
        <v>-2</v>
      </c>
      <c r="E5" s="122">
        <f t="shared" si="11"/>
        <v>-0.04</v>
      </c>
      <c r="F5" s="92">
        <f>'CNAS - 1st Yr'!F5+'CNAS - TR'!F5</f>
        <v>23</v>
      </c>
      <c r="G5" s="11">
        <f>'CNAS - 1st Yr'!G5+'CNAS - TR'!G5</f>
        <v>11</v>
      </c>
      <c r="H5" s="11">
        <f t="shared" si="12"/>
        <v>-12</v>
      </c>
      <c r="I5" s="135">
        <f t="shared" si="13"/>
        <v>-0.52173913043478259</v>
      </c>
      <c r="J5" s="92">
        <f>'CNAS - 1st Yr'!J5+'CNAS - TR'!J5</f>
        <v>10</v>
      </c>
      <c r="K5" s="11">
        <f>'CNAS - 1st Yr'!K5+'CNAS - TR'!K5</f>
        <v>4</v>
      </c>
      <c r="L5" s="11">
        <f t="shared" si="14"/>
        <v>-6</v>
      </c>
      <c r="M5" s="135">
        <f t="shared" si="15"/>
        <v>-0.6</v>
      </c>
      <c r="N5" s="92">
        <f>'CNAS - 1st Yr'!N5+'CNAS - TR'!N5</f>
        <v>0</v>
      </c>
      <c r="O5" s="11">
        <f>'CNAS - 1st Yr'!O5+'CNAS - TR'!O5</f>
        <v>0</v>
      </c>
      <c r="P5" s="17">
        <f t="shared" si="16"/>
        <v>0</v>
      </c>
      <c r="Q5" s="323" t="str">
        <f t="shared" si="17"/>
        <v>n/a</v>
      </c>
      <c r="R5" s="92">
        <f>'CNAS - 1st Yr'!R5+'CNAS - TR'!R5</f>
        <v>0</v>
      </c>
      <c r="S5" s="11">
        <f>'CNAS - 1st Yr'!S5+'CNAS - TR'!S5</f>
        <v>0</v>
      </c>
      <c r="T5" s="17">
        <f t="shared" ref="T5:T25" si="18">SUM(S5-R5)</f>
        <v>0</v>
      </c>
      <c r="U5" s="37" t="str">
        <f t="shared" ref="U5:U25" si="19">IF(ISERROR(T5/R5),"n/a",(T5/R5))</f>
        <v>n/a</v>
      </c>
    </row>
    <row r="6" spans="1:23" ht="12.75" customHeight="1" x14ac:dyDescent="0.25">
      <c r="A6" s="161" t="s">
        <v>39</v>
      </c>
      <c r="B6" s="72">
        <f>'CNAS - 1st Yr'!B6+'CNAS - TR'!B6</f>
        <v>11</v>
      </c>
      <c r="C6" s="11">
        <f>'CNAS - 1st Yr'!C6+'CNAS - TR'!C6</f>
        <v>10</v>
      </c>
      <c r="D6" s="11">
        <f t="shared" si="10"/>
        <v>-1</v>
      </c>
      <c r="E6" s="122">
        <f t="shared" si="11"/>
        <v>-9.0909090909090912E-2</v>
      </c>
      <c r="F6" s="92">
        <f>'CNAS - 1st Yr'!F6+'CNAS - TR'!F6</f>
        <v>9</v>
      </c>
      <c r="G6" s="11">
        <f>'CNAS - 1st Yr'!G6+'CNAS - TR'!G6</f>
        <v>3</v>
      </c>
      <c r="H6" s="11">
        <f t="shared" si="12"/>
        <v>-6</v>
      </c>
      <c r="I6" s="135">
        <f t="shared" si="13"/>
        <v>-0.66666666666666663</v>
      </c>
      <c r="J6" s="92">
        <f>'CNAS - 1st Yr'!J6+'CNAS - TR'!J6</f>
        <v>5</v>
      </c>
      <c r="K6" s="11">
        <f>'CNAS - 1st Yr'!K6+'CNAS - TR'!K6</f>
        <v>2</v>
      </c>
      <c r="L6" s="11">
        <f t="shared" si="14"/>
        <v>-3</v>
      </c>
      <c r="M6" s="135">
        <f t="shared" si="15"/>
        <v>-0.6</v>
      </c>
      <c r="N6" s="92">
        <f>'CNAS - 1st Yr'!N6+'CNAS - TR'!N6</f>
        <v>0</v>
      </c>
      <c r="O6" s="11">
        <f>'CNAS - 1st Yr'!O6+'CNAS - TR'!O6</f>
        <v>0</v>
      </c>
      <c r="P6" s="17">
        <f t="shared" si="16"/>
        <v>0</v>
      </c>
      <c r="Q6" s="323" t="str">
        <f t="shared" si="17"/>
        <v>n/a</v>
      </c>
      <c r="R6" s="92">
        <f>'CNAS - 1st Yr'!R6+'CNAS - TR'!R6</f>
        <v>0</v>
      </c>
      <c r="S6" s="11">
        <f>'CNAS - 1st Yr'!S6+'CNAS - TR'!S6</f>
        <v>0</v>
      </c>
      <c r="T6" s="17">
        <f t="shared" si="18"/>
        <v>0</v>
      </c>
      <c r="U6" s="37" t="str">
        <f t="shared" si="19"/>
        <v>n/a</v>
      </c>
    </row>
    <row r="7" spans="1:23" ht="12.75" customHeight="1" x14ac:dyDescent="0.25">
      <c r="A7" s="161" t="s">
        <v>124</v>
      </c>
      <c r="B7" s="72">
        <f>'CNAS - 1st Yr'!B7+'CNAS - TR'!B7</f>
        <v>9</v>
      </c>
      <c r="C7" s="11">
        <f>'CNAS - 1st Yr'!C7+'CNAS - TR'!C7</f>
        <v>0</v>
      </c>
      <c r="D7" s="11">
        <f t="shared" ref="D7" si="20">C7-B7</f>
        <v>-9</v>
      </c>
      <c r="E7" s="122">
        <f t="shared" ref="E7" si="21">IF(ISERROR(D7/B7),"n/a",(D7/B7))</f>
        <v>-1</v>
      </c>
      <c r="F7" s="92">
        <f>'CNAS - 1st Yr'!F7+'CNAS - TR'!F7</f>
        <v>8</v>
      </c>
      <c r="G7" s="11">
        <f>'CNAS - 1st Yr'!G7+'CNAS - TR'!G7</f>
        <v>0</v>
      </c>
      <c r="H7" s="11">
        <f t="shared" ref="H7" si="22">G7-F7</f>
        <v>-8</v>
      </c>
      <c r="I7" s="135">
        <f t="shared" ref="I7" si="23">IF(ISERROR(H7/F7),"n/a",(H7/F7))</f>
        <v>-1</v>
      </c>
      <c r="J7" s="92">
        <f>'CNAS - 1st Yr'!J7+'CNAS - TR'!J7</f>
        <v>3</v>
      </c>
      <c r="K7" s="11">
        <f>'CNAS - 1st Yr'!K7+'CNAS - TR'!K7</f>
        <v>0</v>
      </c>
      <c r="L7" s="11">
        <f t="shared" ref="L7" si="24">K7-J7</f>
        <v>-3</v>
      </c>
      <c r="M7" s="135">
        <f t="shared" ref="M7" si="25">IF(ISERROR(L7/J7),"n/a",(L7/J7))</f>
        <v>-1</v>
      </c>
      <c r="N7" s="92">
        <f>'CNAS - 1st Yr'!N7+'CNAS - TR'!N7</f>
        <v>0</v>
      </c>
      <c r="O7" s="11">
        <f>'CNAS - 1st Yr'!O7+'CNAS - TR'!O7</f>
        <v>0</v>
      </c>
      <c r="P7" s="17">
        <f t="shared" ref="P7" si="26">SUM(O7-N7)</f>
        <v>0</v>
      </c>
      <c r="Q7" s="323" t="str">
        <f t="shared" ref="Q7" si="27">IF(ISERROR(P7/N7),"n/a",(P7/N7))</f>
        <v>n/a</v>
      </c>
      <c r="R7" s="92">
        <f>'CNAS - 1st Yr'!R7+'CNAS - TR'!R7</f>
        <v>0</v>
      </c>
      <c r="S7" s="11">
        <f>'CNAS - 1st Yr'!S7+'CNAS - TR'!S7</f>
        <v>0</v>
      </c>
      <c r="T7" s="17">
        <f t="shared" ref="T7" si="28">SUM(S7-R7)</f>
        <v>0</v>
      </c>
      <c r="U7" s="37" t="str">
        <f t="shared" ref="U7" si="29">IF(ISERROR(T7/R7),"n/a",(T7/R7))</f>
        <v>n/a</v>
      </c>
    </row>
    <row r="8" spans="1:23" ht="12.75" customHeight="1" x14ac:dyDescent="0.25">
      <c r="A8" s="161" t="s">
        <v>116</v>
      </c>
      <c r="B8" s="72">
        <f>'CNAS - 1st Yr'!B8+'CNAS - TR'!B8</f>
        <v>1</v>
      </c>
      <c r="C8" s="11">
        <f>'CNAS - 1st Yr'!C8+'CNAS - TR'!C8</f>
        <v>4</v>
      </c>
      <c r="D8" s="11">
        <f t="shared" ref="D8" si="30">C8-B8</f>
        <v>3</v>
      </c>
      <c r="E8" s="122">
        <f t="shared" ref="E8" si="31">IF(ISERROR(D8/B8),"n/a",(D8/B8))</f>
        <v>3</v>
      </c>
      <c r="F8" s="92">
        <f>'CNAS - 1st Yr'!F8+'CNAS - TR'!F8</f>
        <v>0</v>
      </c>
      <c r="G8" s="11">
        <f>'CNAS - 1st Yr'!G8+'CNAS - TR'!G8</f>
        <v>1</v>
      </c>
      <c r="H8" s="11">
        <f t="shared" ref="H8" si="32">G8-F8</f>
        <v>1</v>
      </c>
      <c r="I8" s="135" t="str">
        <f t="shared" ref="I8" si="33">IF(ISERROR(H8/F8),"n/a",(H8/F8))</f>
        <v>n/a</v>
      </c>
      <c r="J8" s="92">
        <f>'CNAS - 1st Yr'!J8+'CNAS - TR'!J8</f>
        <v>0</v>
      </c>
      <c r="K8" s="11">
        <f>'CNAS - 1st Yr'!K8+'CNAS - TR'!K8</f>
        <v>0</v>
      </c>
      <c r="L8" s="11">
        <f t="shared" ref="L8" si="34">K8-J8</f>
        <v>0</v>
      </c>
      <c r="M8" s="135" t="str">
        <f t="shared" ref="M8" si="35">IF(ISERROR(L8/J8),"n/a",(L8/J8))</f>
        <v>n/a</v>
      </c>
      <c r="N8" s="92">
        <f>'CNAS - 1st Yr'!N8+'CNAS - TR'!N8</f>
        <v>0</v>
      </c>
      <c r="O8" s="11">
        <f>'CNAS - 1st Yr'!O8+'CNAS - TR'!O8</f>
        <v>0</v>
      </c>
      <c r="P8" s="17">
        <f t="shared" ref="P8" si="36">SUM(O8-N8)</f>
        <v>0</v>
      </c>
      <c r="Q8" s="323" t="str">
        <f t="shared" ref="Q8" si="37">IF(ISERROR(P8/N8),"n/a",(P8/N8))</f>
        <v>n/a</v>
      </c>
      <c r="R8" s="92">
        <f>'CNAS - 1st Yr'!R8+'CNAS - TR'!R8</f>
        <v>0</v>
      </c>
      <c r="S8" s="11">
        <f>'CNAS - 1st Yr'!S8+'CNAS - TR'!S8</f>
        <v>0</v>
      </c>
      <c r="T8" s="17">
        <f t="shared" ref="T8" si="38">SUM(S8-R8)</f>
        <v>0</v>
      </c>
      <c r="U8" s="37" t="str">
        <f t="shared" ref="U8" si="39">IF(ISERROR(T8/R8),"n/a",(T8/R8))</f>
        <v>n/a</v>
      </c>
    </row>
    <row r="9" spans="1:23" ht="12.75" customHeight="1" x14ac:dyDescent="0.25">
      <c r="A9" s="161" t="s">
        <v>41</v>
      </c>
      <c r="B9" s="72">
        <f>'CNAS - 1st Yr'!B9+'CNAS - TR'!B9</f>
        <v>3</v>
      </c>
      <c r="C9" s="11">
        <f>'CNAS - 1st Yr'!C9+'CNAS - TR'!C9</f>
        <v>2</v>
      </c>
      <c r="D9" s="11">
        <f t="shared" si="10"/>
        <v>-1</v>
      </c>
      <c r="E9" s="122">
        <f t="shared" si="11"/>
        <v>-0.33333333333333331</v>
      </c>
      <c r="F9" s="92">
        <f>'CNAS - 1st Yr'!F9+'CNAS - TR'!F9</f>
        <v>1</v>
      </c>
      <c r="G9" s="11">
        <f>'CNAS - 1st Yr'!G9+'CNAS - TR'!G9</f>
        <v>1</v>
      </c>
      <c r="H9" s="11">
        <f t="shared" si="12"/>
        <v>0</v>
      </c>
      <c r="I9" s="135">
        <f t="shared" si="13"/>
        <v>0</v>
      </c>
      <c r="J9" s="92">
        <f>'CNAS - 1st Yr'!J9+'CNAS - TR'!J9</f>
        <v>0</v>
      </c>
      <c r="K9" s="11">
        <f>'CNAS - 1st Yr'!K9+'CNAS - TR'!K9</f>
        <v>0</v>
      </c>
      <c r="L9" s="11">
        <f t="shared" si="14"/>
        <v>0</v>
      </c>
      <c r="M9" s="135" t="str">
        <f t="shared" si="15"/>
        <v>n/a</v>
      </c>
      <c r="N9" s="92">
        <f>'CNAS - 1st Yr'!N9+'CNAS - TR'!N9</f>
        <v>0</v>
      </c>
      <c r="O9" s="11">
        <f>'CNAS - 1st Yr'!O9+'CNAS - TR'!O9</f>
        <v>0</v>
      </c>
      <c r="P9" s="17">
        <f t="shared" si="16"/>
        <v>0</v>
      </c>
      <c r="Q9" s="323" t="str">
        <f t="shared" si="17"/>
        <v>n/a</v>
      </c>
      <c r="R9" s="92">
        <f>'CNAS - 1st Yr'!R9+'CNAS - TR'!R9</f>
        <v>0</v>
      </c>
      <c r="S9" s="11">
        <f>'CNAS - 1st Yr'!S9+'CNAS - TR'!S9</f>
        <v>0</v>
      </c>
      <c r="T9" s="17">
        <f t="shared" si="18"/>
        <v>0</v>
      </c>
      <c r="U9" s="37" t="str">
        <f t="shared" si="19"/>
        <v>n/a</v>
      </c>
    </row>
    <row r="10" spans="1:23" ht="12.75" customHeight="1" x14ac:dyDescent="0.25">
      <c r="A10" s="161" t="s">
        <v>123</v>
      </c>
      <c r="B10" s="72">
        <f>'CNAS - 1st Yr'!B10+'CNAS - TR'!B10</f>
        <v>0</v>
      </c>
      <c r="C10" s="11">
        <f>'CNAS - 1st Yr'!C10+'CNAS - TR'!C10</f>
        <v>0</v>
      </c>
      <c r="D10" s="11">
        <f t="shared" ref="D10" si="40">C10-B10</f>
        <v>0</v>
      </c>
      <c r="E10" s="122" t="str">
        <f t="shared" ref="E10" si="41">IF(ISERROR(D10/B10),"n/a",(D10/B10))</f>
        <v>n/a</v>
      </c>
      <c r="F10" s="92">
        <f>'CNAS - 1st Yr'!F10+'CNAS - TR'!F10</f>
        <v>0</v>
      </c>
      <c r="G10" s="11">
        <f>'CNAS - 1st Yr'!G10+'CNAS - TR'!G10</f>
        <v>0</v>
      </c>
      <c r="H10" s="11">
        <f t="shared" ref="H10" si="42">G10-F10</f>
        <v>0</v>
      </c>
      <c r="I10" s="135" t="str">
        <f t="shared" ref="I10" si="43">IF(ISERROR(H10/F10),"n/a",(H10/F10))</f>
        <v>n/a</v>
      </c>
      <c r="J10" s="92">
        <f>'CNAS - 1st Yr'!J10+'CNAS - TR'!J10</f>
        <v>0</v>
      </c>
      <c r="K10" s="11">
        <f>'CNAS - 1st Yr'!K10+'CNAS - TR'!K10</f>
        <v>0</v>
      </c>
      <c r="L10" s="11">
        <f t="shared" ref="L10" si="44">K10-J10</f>
        <v>0</v>
      </c>
      <c r="M10" s="135" t="str">
        <f t="shared" ref="M10" si="45">IF(ISERROR(L10/J10),"n/a",(L10/J10))</f>
        <v>n/a</v>
      </c>
      <c r="N10" s="92">
        <f>'CNAS - 1st Yr'!N10+'CNAS - TR'!N10</f>
        <v>0</v>
      </c>
      <c r="O10" s="11">
        <f>'CNAS - 1st Yr'!O10+'CNAS - TR'!O10</f>
        <v>0</v>
      </c>
      <c r="P10" s="17">
        <f t="shared" ref="P10" si="46">SUM(O10-N10)</f>
        <v>0</v>
      </c>
      <c r="Q10" s="323" t="str">
        <f t="shared" ref="Q10" si="47">IF(ISERROR(P10/N10),"n/a",(P10/N10))</f>
        <v>n/a</v>
      </c>
      <c r="R10" s="92">
        <f>'CNAS - 1st Yr'!R10+'CNAS - TR'!R10</f>
        <v>0</v>
      </c>
      <c r="S10" s="11">
        <f>'CNAS - 1st Yr'!S10+'CNAS - TR'!S10</f>
        <v>0</v>
      </c>
      <c r="T10" s="17">
        <f t="shared" ref="T10" si="48">SUM(S10-R10)</f>
        <v>0</v>
      </c>
      <c r="U10" s="37" t="str">
        <f t="shared" ref="U10" si="49">IF(ISERROR(T10/R10),"n/a",(T10/R10))</f>
        <v>n/a</v>
      </c>
    </row>
    <row r="11" spans="1:23" ht="12.75" customHeight="1" x14ac:dyDescent="0.25">
      <c r="A11" s="161" t="s">
        <v>40</v>
      </c>
      <c r="B11" s="72">
        <f>'CNAS - 1st Yr'!B11+'CNAS - TR'!B11</f>
        <v>14</v>
      </c>
      <c r="C11" s="11">
        <f>'CNAS - 1st Yr'!C11+'CNAS - TR'!C11</f>
        <v>13</v>
      </c>
      <c r="D11" s="11">
        <f t="shared" si="10"/>
        <v>-1</v>
      </c>
      <c r="E11" s="122">
        <f t="shared" si="11"/>
        <v>-7.1428571428571425E-2</v>
      </c>
      <c r="F11" s="92">
        <f>'CNAS - 1st Yr'!F11+'CNAS - TR'!F11</f>
        <v>6</v>
      </c>
      <c r="G11" s="11">
        <f>'CNAS - 1st Yr'!G11+'CNAS - TR'!G11</f>
        <v>5</v>
      </c>
      <c r="H11" s="11">
        <f t="shared" si="12"/>
        <v>-1</v>
      </c>
      <c r="I11" s="135">
        <f t="shared" si="13"/>
        <v>-0.16666666666666666</v>
      </c>
      <c r="J11" s="92">
        <f>'CNAS - 1st Yr'!J11+'CNAS - TR'!J11</f>
        <v>2</v>
      </c>
      <c r="K11" s="11">
        <f>'CNAS - 1st Yr'!K11+'CNAS - TR'!K11</f>
        <v>3</v>
      </c>
      <c r="L11" s="11">
        <f t="shared" si="14"/>
        <v>1</v>
      </c>
      <c r="M11" s="135">
        <f t="shared" si="15"/>
        <v>0.5</v>
      </c>
      <c r="N11" s="92">
        <f>'CNAS - 1st Yr'!N11+'CNAS - TR'!N11</f>
        <v>0</v>
      </c>
      <c r="O11" s="11">
        <f>'CNAS - 1st Yr'!O11+'CNAS - TR'!O11</f>
        <v>0</v>
      </c>
      <c r="P11" s="17">
        <f t="shared" si="16"/>
        <v>0</v>
      </c>
      <c r="Q11" s="323" t="str">
        <f t="shared" si="17"/>
        <v>n/a</v>
      </c>
      <c r="R11" s="92">
        <f>'CNAS - 1st Yr'!R11+'CNAS - TR'!R11</f>
        <v>0</v>
      </c>
      <c r="S11" s="11">
        <f>'CNAS - 1st Yr'!S11+'CNAS - TR'!S11</f>
        <v>0</v>
      </c>
      <c r="T11" s="17">
        <f t="shared" si="18"/>
        <v>0</v>
      </c>
      <c r="U11" s="37" t="str">
        <f t="shared" si="19"/>
        <v>n/a</v>
      </c>
    </row>
    <row r="12" spans="1:23" ht="12.75" customHeight="1" x14ac:dyDescent="0.25">
      <c r="A12" s="161" t="s">
        <v>43</v>
      </c>
      <c r="B12" s="72">
        <f>'CNAS - 1st Yr'!B12+'CNAS - TR'!B12</f>
        <v>4</v>
      </c>
      <c r="C12" s="11">
        <f>'CNAS - 1st Yr'!C12+'CNAS - TR'!C12</f>
        <v>1</v>
      </c>
      <c r="D12" s="11">
        <f t="shared" si="10"/>
        <v>-3</v>
      </c>
      <c r="E12" s="122">
        <f t="shared" si="11"/>
        <v>-0.75</v>
      </c>
      <c r="F12" s="92">
        <f>'CNAS - 1st Yr'!F12+'CNAS - TR'!F12</f>
        <v>2</v>
      </c>
      <c r="G12" s="11">
        <f>'CNAS - 1st Yr'!G12+'CNAS - TR'!G12</f>
        <v>0</v>
      </c>
      <c r="H12" s="11">
        <f t="shared" si="12"/>
        <v>-2</v>
      </c>
      <c r="I12" s="135">
        <f t="shared" si="13"/>
        <v>-1</v>
      </c>
      <c r="J12" s="92">
        <f>'CNAS - 1st Yr'!J12+'CNAS - TR'!J12</f>
        <v>1</v>
      </c>
      <c r="K12" s="11">
        <f>'CNAS - 1st Yr'!K12+'CNAS - TR'!K12</f>
        <v>0</v>
      </c>
      <c r="L12" s="11">
        <f t="shared" si="14"/>
        <v>-1</v>
      </c>
      <c r="M12" s="135">
        <f t="shared" si="15"/>
        <v>-1</v>
      </c>
      <c r="N12" s="92">
        <f>'CNAS - 1st Yr'!N12+'CNAS - TR'!N12</f>
        <v>0</v>
      </c>
      <c r="O12" s="11">
        <f>'CNAS - 1st Yr'!O12+'CNAS - TR'!O12</f>
        <v>0</v>
      </c>
      <c r="P12" s="17">
        <f t="shared" si="16"/>
        <v>0</v>
      </c>
      <c r="Q12" s="323" t="str">
        <f t="shared" si="17"/>
        <v>n/a</v>
      </c>
      <c r="R12" s="92">
        <f>'CNAS - 1st Yr'!R12+'CNAS - TR'!R12</f>
        <v>0</v>
      </c>
      <c r="S12" s="11">
        <f>'CNAS - 1st Yr'!S12+'CNAS - TR'!S12</f>
        <v>0</v>
      </c>
      <c r="T12" s="17">
        <f t="shared" si="18"/>
        <v>0</v>
      </c>
      <c r="U12" s="37" t="str">
        <f t="shared" si="19"/>
        <v>n/a</v>
      </c>
    </row>
    <row r="13" spans="1:23" ht="12.75" customHeight="1" x14ac:dyDescent="0.25">
      <c r="A13" s="161" t="s">
        <v>42</v>
      </c>
      <c r="B13" s="72">
        <f>'CNAS - 1st Yr'!B13+'CNAS - TR'!B13</f>
        <v>0</v>
      </c>
      <c r="C13" s="11">
        <f>'CNAS - 1st Yr'!C13+'CNAS - TR'!C13</f>
        <v>1</v>
      </c>
      <c r="D13" s="11">
        <f t="shared" si="10"/>
        <v>1</v>
      </c>
      <c r="E13" s="122" t="str">
        <f t="shared" si="11"/>
        <v>n/a</v>
      </c>
      <c r="F13" s="92">
        <f>'CNAS - 1st Yr'!F13+'CNAS - TR'!F13</f>
        <v>0</v>
      </c>
      <c r="G13" s="11">
        <f>'CNAS - 1st Yr'!G13+'CNAS - TR'!G13</f>
        <v>1</v>
      </c>
      <c r="H13" s="11">
        <f t="shared" si="12"/>
        <v>1</v>
      </c>
      <c r="I13" s="135" t="str">
        <f t="shared" si="13"/>
        <v>n/a</v>
      </c>
      <c r="J13" s="92">
        <f>'CNAS - 1st Yr'!J13+'CNAS - TR'!J13</f>
        <v>0</v>
      </c>
      <c r="K13" s="11">
        <f>'CNAS - 1st Yr'!K13+'CNAS - TR'!K13</f>
        <v>0</v>
      </c>
      <c r="L13" s="11">
        <f t="shared" si="14"/>
        <v>0</v>
      </c>
      <c r="M13" s="135" t="str">
        <f t="shared" si="15"/>
        <v>n/a</v>
      </c>
      <c r="N13" s="92">
        <f>'CNAS - 1st Yr'!N13+'CNAS - TR'!N13</f>
        <v>0</v>
      </c>
      <c r="O13" s="11">
        <f>'CNAS - 1st Yr'!O13+'CNAS - TR'!O13</f>
        <v>0</v>
      </c>
      <c r="P13" s="17">
        <f t="shared" si="16"/>
        <v>0</v>
      </c>
      <c r="Q13" s="323" t="str">
        <f t="shared" si="17"/>
        <v>n/a</v>
      </c>
      <c r="R13" s="92">
        <f>'CNAS - 1st Yr'!R13+'CNAS - TR'!R13</f>
        <v>0</v>
      </c>
      <c r="S13" s="11">
        <f>'CNAS - 1st Yr'!S13+'CNAS - TR'!S13</f>
        <v>0</v>
      </c>
      <c r="T13" s="17">
        <f t="shared" si="18"/>
        <v>0</v>
      </c>
      <c r="U13" s="37" t="str">
        <f t="shared" si="19"/>
        <v>n/a</v>
      </c>
    </row>
    <row r="14" spans="1:23" ht="12.75" customHeight="1" x14ac:dyDescent="0.25">
      <c r="A14" s="161" t="s">
        <v>106</v>
      </c>
      <c r="B14" s="72">
        <f>'CNAS - 1st Yr'!B14+'CNAS - TR'!B14</f>
        <v>0</v>
      </c>
      <c r="C14" s="11">
        <f>'CNAS - 1st Yr'!C14+'CNAS - TR'!C14</f>
        <v>2</v>
      </c>
      <c r="D14" s="11">
        <f t="shared" si="10"/>
        <v>2</v>
      </c>
      <c r="E14" s="122" t="str">
        <f t="shared" si="11"/>
        <v>n/a</v>
      </c>
      <c r="F14" s="92">
        <f>'CNAS - 1st Yr'!F14+'CNAS - TR'!F14</f>
        <v>0</v>
      </c>
      <c r="G14" s="11">
        <f>'CNAS - 1st Yr'!G14+'CNAS - TR'!G14</f>
        <v>2</v>
      </c>
      <c r="H14" s="11">
        <f t="shared" si="12"/>
        <v>2</v>
      </c>
      <c r="I14" s="135" t="str">
        <f t="shared" si="13"/>
        <v>n/a</v>
      </c>
      <c r="J14" s="92">
        <f>'CNAS - 1st Yr'!J14+'CNAS - TR'!J14</f>
        <v>0</v>
      </c>
      <c r="K14" s="11">
        <f>'CNAS - 1st Yr'!K14+'CNAS - TR'!K14</f>
        <v>2</v>
      </c>
      <c r="L14" s="11">
        <f t="shared" si="14"/>
        <v>2</v>
      </c>
      <c r="M14" s="135" t="str">
        <f t="shared" si="15"/>
        <v>n/a</v>
      </c>
      <c r="N14" s="92">
        <f>'CNAS - 1st Yr'!N14+'CNAS - TR'!N14</f>
        <v>0</v>
      </c>
      <c r="O14" s="11">
        <f>'CNAS - 1st Yr'!O14+'CNAS - TR'!O14</f>
        <v>0</v>
      </c>
      <c r="P14" s="17">
        <f t="shared" si="16"/>
        <v>0</v>
      </c>
      <c r="Q14" s="323" t="str">
        <f t="shared" si="17"/>
        <v>n/a</v>
      </c>
      <c r="R14" s="92">
        <f>'CNAS - 1st Yr'!R14+'CNAS - TR'!R14</f>
        <v>0</v>
      </c>
      <c r="S14" s="11">
        <f>'CNAS - 1st Yr'!S14+'CNAS - TR'!S14</f>
        <v>0</v>
      </c>
      <c r="T14" s="17">
        <f t="shared" si="18"/>
        <v>0</v>
      </c>
      <c r="U14" s="37" t="str">
        <f t="shared" si="19"/>
        <v>n/a</v>
      </c>
    </row>
    <row r="15" spans="1:23" ht="12.75" customHeight="1" x14ac:dyDescent="0.25">
      <c r="A15" s="161" t="s">
        <v>44</v>
      </c>
      <c r="B15" s="72">
        <f>'CNAS - 1st Yr'!B15+'CNAS - TR'!B15</f>
        <v>20</v>
      </c>
      <c r="C15" s="11">
        <f>'CNAS - 1st Yr'!C15+'CNAS - TR'!C15</f>
        <v>23</v>
      </c>
      <c r="D15" s="11">
        <f t="shared" si="10"/>
        <v>3</v>
      </c>
      <c r="E15" s="122">
        <f t="shared" si="11"/>
        <v>0.15</v>
      </c>
      <c r="F15" s="92">
        <f>'CNAS - 1st Yr'!F15+'CNAS - TR'!F15</f>
        <v>12</v>
      </c>
      <c r="G15" s="11">
        <f>'CNAS - 1st Yr'!G15+'CNAS - TR'!G15</f>
        <v>11</v>
      </c>
      <c r="H15" s="11">
        <f t="shared" si="12"/>
        <v>-1</v>
      </c>
      <c r="I15" s="135">
        <f t="shared" si="13"/>
        <v>-8.3333333333333329E-2</v>
      </c>
      <c r="J15" s="92">
        <f>'CNAS - 1st Yr'!J15+'CNAS - TR'!J15</f>
        <v>5</v>
      </c>
      <c r="K15" s="11">
        <f>'CNAS - 1st Yr'!K15+'CNAS - TR'!K15</f>
        <v>2</v>
      </c>
      <c r="L15" s="11">
        <f t="shared" si="14"/>
        <v>-3</v>
      </c>
      <c r="M15" s="135">
        <f t="shared" si="15"/>
        <v>-0.6</v>
      </c>
      <c r="N15" s="92">
        <f>'CNAS - 1st Yr'!N15+'CNAS - TR'!N15</f>
        <v>0</v>
      </c>
      <c r="O15" s="11">
        <f>'CNAS - 1st Yr'!O15+'CNAS - TR'!O15</f>
        <v>0</v>
      </c>
      <c r="P15" s="17">
        <f t="shared" si="16"/>
        <v>0</v>
      </c>
      <c r="Q15" s="323" t="str">
        <f t="shared" si="17"/>
        <v>n/a</v>
      </c>
      <c r="R15" s="92">
        <f>'CNAS - 1st Yr'!R15+'CNAS - TR'!R15</f>
        <v>0</v>
      </c>
      <c r="S15" s="11">
        <f>'CNAS - 1st Yr'!S15+'CNAS - TR'!S15</f>
        <v>0</v>
      </c>
      <c r="T15" s="17">
        <f t="shared" si="18"/>
        <v>0</v>
      </c>
      <c r="U15" s="37" t="str">
        <f t="shared" si="19"/>
        <v>n/a</v>
      </c>
    </row>
    <row r="16" spans="1:23" ht="12.75" customHeight="1" x14ac:dyDescent="0.25">
      <c r="A16" s="161" t="s">
        <v>46</v>
      </c>
      <c r="B16" s="72">
        <f>'CNAS - 1st Yr'!B16+'CNAS - TR'!B16</f>
        <v>4</v>
      </c>
      <c r="C16" s="11">
        <f>'CNAS - 1st Yr'!C16+'CNAS - TR'!C16</f>
        <v>2</v>
      </c>
      <c r="D16" s="11">
        <f t="shared" si="10"/>
        <v>-2</v>
      </c>
      <c r="E16" s="122">
        <f t="shared" si="11"/>
        <v>-0.5</v>
      </c>
      <c r="F16" s="92">
        <f>'CNAS - 1st Yr'!F16+'CNAS - TR'!F16</f>
        <v>2</v>
      </c>
      <c r="G16" s="11">
        <f>'CNAS - 1st Yr'!G16+'CNAS - TR'!G16</f>
        <v>1</v>
      </c>
      <c r="H16" s="11">
        <f t="shared" si="12"/>
        <v>-1</v>
      </c>
      <c r="I16" s="135">
        <f t="shared" si="13"/>
        <v>-0.5</v>
      </c>
      <c r="J16" s="92">
        <f>'CNAS - 1st Yr'!J16+'CNAS - TR'!J16</f>
        <v>2</v>
      </c>
      <c r="K16" s="11">
        <f>'CNAS - 1st Yr'!K16+'CNAS - TR'!K16</f>
        <v>1</v>
      </c>
      <c r="L16" s="11">
        <f t="shared" si="14"/>
        <v>-1</v>
      </c>
      <c r="M16" s="135">
        <f t="shared" si="15"/>
        <v>-0.5</v>
      </c>
      <c r="N16" s="92">
        <f>'CNAS - 1st Yr'!N16+'CNAS - TR'!N16</f>
        <v>0</v>
      </c>
      <c r="O16" s="11">
        <f>'CNAS - 1st Yr'!O16+'CNAS - TR'!O16</f>
        <v>0</v>
      </c>
      <c r="P16" s="17">
        <f t="shared" si="16"/>
        <v>0</v>
      </c>
      <c r="Q16" s="323" t="str">
        <f t="shared" si="17"/>
        <v>n/a</v>
      </c>
      <c r="R16" s="92">
        <f>'CNAS - 1st Yr'!R16+'CNAS - TR'!R16</f>
        <v>0</v>
      </c>
      <c r="S16" s="11">
        <f>'CNAS - 1st Yr'!S16+'CNAS - TR'!S16</f>
        <v>0</v>
      </c>
      <c r="T16" s="17">
        <f t="shared" si="18"/>
        <v>0</v>
      </c>
      <c r="U16" s="37" t="str">
        <f t="shared" si="19"/>
        <v>n/a</v>
      </c>
    </row>
    <row r="17" spans="1:21" ht="12.75" customHeight="1" x14ac:dyDescent="0.25">
      <c r="A17" s="161" t="s">
        <v>45</v>
      </c>
      <c r="B17" s="72">
        <f>'CNAS - 1st Yr'!B17+'CNAS - TR'!B17</f>
        <v>16</v>
      </c>
      <c r="C17" s="11">
        <f>'CNAS - 1st Yr'!C17+'CNAS - TR'!C17</f>
        <v>18</v>
      </c>
      <c r="D17" s="11">
        <f t="shared" si="10"/>
        <v>2</v>
      </c>
      <c r="E17" s="122">
        <f t="shared" si="11"/>
        <v>0.125</v>
      </c>
      <c r="F17" s="92">
        <f>'CNAS - 1st Yr'!F17+'CNAS - TR'!F17</f>
        <v>7</v>
      </c>
      <c r="G17" s="11">
        <f>'CNAS - 1st Yr'!G17+'CNAS - TR'!G17</f>
        <v>8</v>
      </c>
      <c r="H17" s="11">
        <f t="shared" si="12"/>
        <v>1</v>
      </c>
      <c r="I17" s="135">
        <f t="shared" si="13"/>
        <v>0.14285714285714285</v>
      </c>
      <c r="J17" s="92">
        <f>'CNAS - 1st Yr'!J17+'CNAS - TR'!J17</f>
        <v>4</v>
      </c>
      <c r="K17" s="11">
        <f>'CNAS - 1st Yr'!K17+'CNAS - TR'!K17</f>
        <v>4</v>
      </c>
      <c r="L17" s="11">
        <f t="shared" si="14"/>
        <v>0</v>
      </c>
      <c r="M17" s="135">
        <f t="shared" si="15"/>
        <v>0</v>
      </c>
      <c r="N17" s="92">
        <f>'CNAS - 1st Yr'!N17+'CNAS - TR'!N17</f>
        <v>0</v>
      </c>
      <c r="O17" s="11">
        <f>'CNAS - 1st Yr'!O17+'CNAS - TR'!O17</f>
        <v>0</v>
      </c>
      <c r="P17" s="17">
        <f t="shared" si="16"/>
        <v>0</v>
      </c>
      <c r="Q17" s="323" t="str">
        <f t="shared" si="17"/>
        <v>n/a</v>
      </c>
      <c r="R17" s="92">
        <f>'CNAS - 1st Yr'!R17+'CNAS - TR'!R17</f>
        <v>0</v>
      </c>
      <c r="S17" s="11">
        <f>'CNAS - 1st Yr'!S17+'CNAS - TR'!S17</f>
        <v>0</v>
      </c>
      <c r="T17" s="17">
        <f t="shared" si="18"/>
        <v>0</v>
      </c>
      <c r="U17" s="37" t="str">
        <f t="shared" si="19"/>
        <v>n/a</v>
      </c>
    </row>
    <row r="18" spans="1:21" ht="12.75" customHeight="1" x14ac:dyDescent="0.25">
      <c r="A18" s="161" t="s">
        <v>50</v>
      </c>
      <c r="B18" s="72">
        <f>'CNAS - 1st Yr'!B18+'CNAS - TR'!B18</f>
        <v>14</v>
      </c>
      <c r="C18" s="11">
        <f>'CNAS - 1st Yr'!C18+'CNAS - TR'!C18</f>
        <v>21</v>
      </c>
      <c r="D18" s="11">
        <f t="shared" si="10"/>
        <v>7</v>
      </c>
      <c r="E18" s="122">
        <f t="shared" si="11"/>
        <v>0.5</v>
      </c>
      <c r="F18" s="92">
        <f>'CNAS - 1st Yr'!F18+'CNAS - TR'!F18</f>
        <v>5</v>
      </c>
      <c r="G18" s="11">
        <f>'CNAS - 1st Yr'!G18+'CNAS - TR'!G18</f>
        <v>5</v>
      </c>
      <c r="H18" s="11">
        <f t="shared" si="12"/>
        <v>0</v>
      </c>
      <c r="I18" s="135">
        <f t="shared" si="13"/>
        <v>0</v>
      </c>
      <c r="J18" s="92">
        <f>'CNAS - 1st Yr'!J18+'CNAS - TR'!J18</f>
        <v>2</v>
      </c>
      <c r="K18" s="11">
        <f>'CNAS - 1st Yr'!K18+'CNAS - TR'!K18</f>
        <v>3</v>
      </c>
      <c r="L18" s="11">
        <f t="shared" si="14"/>
        <v>1</v>
      </c>
      <c r="M18" s="135">
        <f t="shared" si="15"/>
        <v>0.5</v>
      </c>
      <c r="N18" s="92">
        <f>'CNAS - 1st Yr'!N18+'CNAS - TR'!N18</f>
        <v>0</v>
      </c>
      <c r="O18" s="11">
        <f>'CNAS - 1st Yr'!O18+'CNAS - TR'!O18</f>
        <v>0</v>
      </c>
      <c r="P18" s="17">
        <f t="shared" si="16"/>
        <v>0</v>
      </c>
      <c r="Q18" s="323" t="str">
        <f t="shared" si="17"/>
        <v>n/a</v>
      </c>
      <c r="R18" s="92">
        <f>'CNAS - 1st Yr'!R18+'CNAS - TR'!R18</f>
        <v>0</v>
      </c>
      <c r="S18" s="11">
        <f>'CNAS - 1st Yr'!S18+'CNAS - TR'!S18</f>
        <v>0</v>
      </c>
      <c r="T18" s="17">
        <f t="shared" si="18"/>
        <v>0</v>
      </c>
      <c r="U18" s="37" t="str">
        <f t="shared" si="19"/>
        <v>n/a</v>
      </c>
    </row>
    <row r="19" spans="1:21" ht="12.75" customHeight="1" x14ac:dyDescent="0.25">
      <c r="A19" s="161" t="s">
        <v>51</v>
      </c>
      <c r="B19" s="72">
        <f>'CNAS - 1st Yr'!B19+'CNAS - TR'!B19</f>
        <v>0</v>
      </c>
      <c r="C19" s="11">
        <f>'CNAS - 1st Yr'!C19+'CNAS - TR'!C19</f>
        <v>0</v>
      </c>
      <c r="D19" s="11">
        <f t="shared" si="10"/>
        <v>0</v>
      </c>
      <c r="E19" s="122" t="str">
        <f t="shared" si="11"/>
        <v>n/a</v>
      </c>
      <c r="F19" s="92">
        <f>'CNAS - 1st Yr'!F19+'CNAS - TR'!F19</f>
        <v>0</v>
      </c>
      <c r="G19" s="11">
        <f>'CNAS - 1st Yr'!G19+'CNAS - TR'!G19</f>
        <v>0</v>
      </c>
      <c r="H19" s="11">
        <f t="shared" si="12"/>
        <v>0</v>
      </c>
      <c r="I19" s="135" t="str">
        <f t="shared" si="13"/>
        <v>n/a</v>
      </c>
      <c r="J19" s="92">
        <f>'CNAS - 1st Yr'!J19+'CNAS - TR'!J19</f>
        <v>0</v>
      </c>
      <c r="K19" s="11">
        <f>'CNAS - 1st Yr'!K19+'CNAS - TR'!K19</f>
        <v>0</v>
      </c>
      <c r="L19" s="11">
        <f t="shared" si="14"/>
        <v>0</v>
      </c>
      <c r="M19" s="135" t="str">
        <f t="shared" si="15"/>
        <v>n/a</v>
      </c>
      <c r="N19" s="92">
        <f>'CNAS - 1st Yr'!N19+'CNAS - TR'!N19</f>
        <v>0</v>
      </c>
      <c r="O19" s="11">
        <f>'CNAS - 1st Yr'!O19+'CNAS - TR'!O19</f>
        <v>0</v>
      </c>
      <c r="P19" s="17">
        <f t="shared" si="16"/>
        <v>0</v>
      </c>
      <c r="Q19" s="323" t="str">
        <f t="shared" si="17"/>
        <v>n/a</v>
      </c>
      <c r="R19" s="92">
        <f>'CNAS - 1st Yr'!R19+'CNAS - TR'!R19</f>
        <v>0</v>
      </c>
      <c r="S19" s="11">
        <f>'CNAS - 1st Yr'!S19+'CNAS - TR'!S19</f>
        <v>0</v>
      </c>
      <c r="T19" s="17">
        <f t="shared" si="18"/>
        <v>0</v>
      </c>
      <c r="U19" s="37" t="str">
        <f t="shared" si="19"/>
        <v>n/a</v>
      </c>
    </row>
    <row r="20" spans="1:21" ht="12.75" customHeight="1" x14ac:dyDescent="0.25">
      <c r="A20" s="161" t="s">
        <v>52</v>
      </c>
      <c r="B20" s="72">
        <f>'CNAS - 1st Yr'!B20+'CNAS - TR'!B20</f>
        <v>2</v>
      </c>
      <c r="C20" s="11">
        <f>'CNAS - 1st Yr'!C20+'CNAS - TR'!C20</f>
        <v>8</v>
      </c>
      <c r="D20" s="11">
        <f t="shared" si="10"/>
        <v>6</v>
      </c>
      <c r="E20" s="122">
        <f t="shared" si="11"/>
        <v>3</v>
      </c>
      <c r="F20" s="92">
        <f>'CNAS - 1st Yr'!F20+'CNAS - TR'!F20</f>
        <v>1</v>
      </c>
      <c r="G20" s="11">
        <f>'CNAS - 1st Yr'!G20+'CNAS - TR'!G20</f>
        <v>1</v>
      </c>
      <c r="H20" s="11">
        <f t="shared" si="12"/>
        <v>0</v>
      </c>
      <c r="I20" s="135">
        <f t="shared" si="13"/>
        <v>0</v>
      </c>
      <c r="J20" s="92">
        <f>'CNAS - 1st Yr'!J20+'CNAS - TR'!J20</f>
        <v>1</v>
      </c>
      <c r="K20" s="11">
        <f>'CNAS - 1st Yr'!K20+'CNAS - TR'!K20</f>
        <v>0</v>
      </c>
      <c r="L20" s="11">
        <f t="shared" si="14"/>
        <v>-1</v>
      </c>
      <c r="M20" s="135">
        <f t="shared" si="15"/>
        <v>-1</v>
      </c>
      <c r="N20" s="92">
        <f>'CNAS - 1st Yr'!N20+'CNAS - TR'!N20</f>
        <v>0</v>
      </c>
      <c r="O20" s="11">
        <f>'CNAS - 1st Yr'!O20+'CNAS - TR'!O20</f>
        <v>0</v>
      </c>
      <c r="P20" s="17">
        <f t="shared" si="16"/>
        <v>0</v>
      </c>
      <c r="Q20" s="323" t="str">
        <f t="shared" si="17"/>
        <v>n/a</v>
      </c>
      <c r="R20" s="92">
        <f>'CNAS - 1st Yr'!R20+'CNAS - TR'!R20</f>
        <v>0</v>
      </c>
      <c r="S20" s="11">
        <f>'CNAS - 1st Yr'!S20+'CNAS - TR'!S20</f>
        <v>0</v>
      </c>
      <c r="T20" s="17">
        <f t="shared" si="18"/>
        <v>0</v>
      </c>
      <c r="U20" s="37" t="str">
        <f t="shared" si="19"/>
        <v>n/a</v>
      </c>
    </row>
    <row r="21" spans="1:21" ht="12.75" customHeight="1" x14ac:dyDescent="0.25">
      <c r="A21" s="161" t="s">
        <v>53</v>
      </c>
      <c r="B21" s="72">
        <f>'CNAS - 1st Yr'!B21+'CNAS - TR'!B21</f>
        <v>1</v>
      </c>
      <c r="C21" s="11">
        <f>'CNAS - 1st Yr'!C21+'CNAS - TR'!C21</f>
        <v>10</v>
      </c>
      <c r="D21" s="11">
        <f t="shared" si="10"/>
        <v>9</v>
      </c>
      <c r="E21" s="122">
        <f t="shared" si="11"/>
        <v>9</v>
      </c>
      <c r="F21" s="92">
        <f>'CNAS - 1st Yr'!F21+'CNAS - TR'!F21</f>
        <v>0</v>
      </c>
      <c r="G21" s="11">
        <f>'CNAS - 1st Yr'!G21+'CNAS - TR'!G21</f>
        <v>5</v>
      </c>
      <c r="H21" s="11">
        <f t="shared" si="12"/>
        <v>5</v>
      </c>
      <c r="I21" s="135" t="str">
        <f t="shared" si="13"/>
        <v>n/a</v>
      </c>
      <c r="J21" s="92">
        <f>'CNAS - 1st Yr'!J21+'CNAS - TR'!J21</f>
        <v>0</v>
      </c>
      <c r="K21" s="11">
        <f>'CNAS - 1st Yr'!K21+'CNAS - TR'!K21</f>
        <v>1</v>
      </c>
      <c r="L21" s="11">
        <f t="shared" si="14"/>
        <v>1</v>
      </c>
      <c r="M21" s="135" t="str">
        <f t="shared" si="15"/>
        <v>n/a</v>
      </c>
      <c r="N21" s="92">
        <f>'CNAS - 1st Yr'!N21+'CNAS - TR'!N21</f>
        <v>0</v>
      </c>
      <c r="O21" s="11">
        <f>'CNAS - 1st Yr'!O21+'CNAS - TR'!O21</f>
        <v>0</v>
      </c>
      <c r="P21" s="17">
        <f t="shared" si="16"/>
        <v>0</v>
      </c>
      <c r="Q21" s="323" t="str">
        <f t="shared" si="17"/>
        <v>n/a</v>
      </c>
      <c r="R21" s="92">
        <f>'CNAS - 1st Yr'!R21+'CNAS - TR'!R21</f>
        <v>0</v>
      </c>
      <c r="S21" s="11">
        <f>'CNAS - 1st Yr'!S21+'CNAS - TR'!S21</f>
        <v>0</v>
      </c>
      <c r="T21" s="17">
        <f t="shared" si="18"/>
        <v>0</v>
      </c>
      <c r="U21" s="37" t="str">
        <f t="shared" si="19"/>
        <v>n/a</v>
      </c>
    </row>
    <row r="22" spans="1:21" ht="12.75" customHeight="1" x14ac:dyDescent="0.25">
      <c r="A22" s="161" t="s">
        <v>127</v>
      </c>
      <c r="B22" s="72">
        <f>'CNAS - 1st Yr'!B22+'CNAS - TR'!B22</f>
        <v>0</v>
      </c>
      <c r="C22" s="11">
        <f>'CNAS - 1st Yr'!C22+'CNAS - TR'!C22</f>
        <v>0</v>
      </c>
      <c r="D22" s="11">
        <f t="shared" ref="D22" si="50">C22-B22</f>
        <v>0</v>
      </c>
      <c r="E22" s="122" t="str">
        <f t="shared" ref="E22" si="51">IF(ISERROR(D22/B22),"n/a",(D22/B22))</f>
        <v>n/a</v>
      </c>
      <c r="F22" s="92">
        <f>'CNAS - 1st Yr'!F22+'CNAS - TR'!F22</f>
        <v>0</v>
      </c>
      <c r="G22" s="11">
        <f>'CNAS - 1st Yr'!G22+'CNAS - TR'!G22</f>
        <v>0</v>
      </c>
      <c r="H22" s="11">
        <f t="shared" ref="H22" si="52">G22-F22</f>
        <v>0</v>
      </c>
      <c r="I22" s="135" t="str">
        <f t="shared" ref="I22" si="53">IF(ISERROR(H22/F22),"n/a",(H22/F22))</f>
        <v>n/a</v>
      </c>
      <c r="J22" s="92">
        <f>'CNAS - 1st Yr'!J22+'CNAS - TR'!J22</f>
        <v>0</v>
      </c>
      <c r="K22" s="11">
        <f>'CNAS - 1st Yr'!K22+'CNAS - TR'!K22</f>
        <v>0</v>
      </c>
      <c r="L22" s="11">
        <f t="shared" ref="L22" si="54">K22-J22</f>
        <v>0</v>
      </c>
      <c r="M22" s="135" t="str">
        <f t="shared" ref="M22" si="55">IF(ISERROR(L22/J22),"n/a",(L22/J22))</f>
        <v>n/a</v>
      </c>
      <c r="N22" s="92">
        <f>'CNAS - 1st Yr'!N22+'CNAS - TR'!N22</f>
        <v>0</v>
      </c>
      <c r="O22" s="11">
        <f>'CNAS - 1st Yr'!O22+'CNAS - TR'!O22</f>
        <v>0</v>
      </c>
      <c r="P22" s="17">
        <f t="shared" ref="P22" si="56">SUM(O22-N22)</f>
        <v>0</v>
      </c>
      <c r="Q22" s="323" t="str">
        <f t="shared" ref="Q22" si="57">IF(ISERROR(P22/N22),"n/a",(P22/N22))</f>
        <v>n/a</v>
      </c>
      <c r="R22" s="92">
        <f>'CNAS - 1st Yr'!R22+'CNAS - TR'!R22</f>
        <v>0</v>
      </c>
      <c r="S22" s="11">
        <f>'CNAS - 1st Yr'!S22+'CNAS - TR'!S22</f>
        <v>0</v>
      </c>
      <c r="T22" s="17">
        <f t="shared" ref="T22" si="58">SUM(S22-R22)</f>
        <v>0</v>
      </c>
      <c r="U22" s="37" t="str">
        <f t="shared" ref="U22" si="59">IF(ISERROR(T22/R22),"n/a",(T22/R22))</f>
        <v>n/a</v>
      </c>
    </row>
    <row r="23" spans="1:21" ht="12.75" customHeight="1" x14ac:dyDescent="0.25">
      <c r="A23" s="161" t="s">
        <v>47</v>
      </c>
      <c r="B23" s="72">
        <f>'CNAS - 1st Yr'!B23+'CNAS - TR'!B23</f>
        <v>0</v>
      </c>
      <c r="C23" s="11">
        <f>'CNAS - 1st Yr'!C23+'CNAS - TR'!C23</f>
        <v>1</v>
      </c>
      <c r="D23" s="11">
        <f t="shared" si="10"/>
        <v>1</v>
      </c>
      <c r="E23" s="122" t="str">
        <f t="shared" si="11"/>
        <v>n/a</v>
      </c>
      <c r="F23" s="92">
        <f>'CNAS - 1st Yr'!F23+'CNAS - TR'!F23</f>
        <v>0</v>
      </c>
      <c r="G23" s="11">
        <f>'CNAS - 1st Yr'!G23+'CNAS - TR'!G23</f>
        <v>0</v>
      </c>
      <c r="H23" s="11">
        <f t="shared" si="12"/>
        <v>0</v>
      </c>
      <c r="I23" s="135" t="str">
        <f t="shared" si="13"/>
        <v>n/a</v>
      </c>
      <c r="J23" s="92">
        <f>'CNAS - 1st Yr'!J23+'CNAS - TR'!J23</f>
        <v>0</v>
      </c>
      <c r="K23" s="11">
        <f>'CNAS - 1st Yr'!K23+'CNAS - TR'!K23</f>
        <v>0</v>
      </c>
      <c r="L23" s="11">
        <f t="shared" si="14"/>
        <v>0</v>
      </c>
      <c r="M23" s="135" t="str">
        <f t="shared" si="15"/>
        <v>n/a</v>
      </c>
      <c r="N23" s="92">
        <f>'CNAS - 1st Yr'!N23+'CNAS - TR'!N23</f>
        <v>0</v>
      </c>
      <c r="O23" s="11">
        <f>'CNAS - 1st Yr'!O23+'CNAS - TR'!O23</f>
        <v>0</v>
      </c>
      <c r="P23" s="17">
        <f t="shared" si="16"/>
        <v>0</v>
      </c>
      <c r="Q23" s="323" t="str">
        <f t="shared" si="17"/>
        <v>n/a</v>
      </c>
      <c r="R23" s="92">
        <f>'CNAS - 1st Yr'!R23+'CNAS - TR'!R23</f>
        <v>0</v>
      </c>
      <c r="S23" s="11">
        <f>'CNAS - 1st Yr'!S23+'CNAS - TR'!S23</f>
        <v>0</v>
      </c>
      <c r="T23" s="17">
        <f t="shared" si="18"/>
        <v>0</v>
      </c>
      <c r="U23" s="37" t="str">
        <f t="shared" si="19"/>
        <v>n/a</v>
      </c>
    </row>
    <row r="24" spans="1:21" s="3" customFormat="1" x14ac:dyDescent="0.25">
      <c r="A24" s="161" t="s">
        <v>48</v>
      </c>
      <c r="B24" s="72">
        <f>'CNAS - 1st Yr'!B24+'CNAS - TR'!B24</f>
        <v>0</v>
      </c>
      <c r="C24" s="11">
        <f>'CNAS - 1st Yr'!C24+'CNAS - TR'!C24</f>
        <v>1</v>
      </c>
      <c r="D24" s="11">
        <f t="shared" si="10"/>
        <v>1</v>
      </c>
      <c r="E24" s="122" t="str">
        <f t="shared" si="11"/>
        <v>n/a</v>
      </c>
      <c r="F24" s="92">
        <f>'CNAS - 1st Yr'!F24+'CNAS - TR'!F24</f>
        <v>0</v>
      </c>
      <c r="G24" s="11">
        <f>'CNAS - 1st Yr'!G24+'CNAS - TR'!G24</f>
        <v>1</v>
      </c>
      <c r="H24" s="11">
        <f t="shared" si="12"/>
        <v>1</v>
      </c>
      <c r="I24" s="135" t="str">
        <f t="shared" si="13"/>
        <v>n/a</v>
      </c>
      <c r="J24" s="92">
        <f>'CNAS - 1st Yr'!J24+'CNAS - TR'!J24</f>
        <v>0</v>
      </c>
      <c r="K24" s="11">
        <f>'CNAS - 1st Yr'!K24+'CNAS - TR'!K24</f>
        <v>0</v>
      </c>
      <c r="L24" s="11">
        <f t="shared" si="14"/>
        <v>0</v>
      </c>
      <c r="M24" s="135" t="str">
        <f t="shared" si="15"/>
        <v>n/a</v>
      </c>
      <c r="N24" s="92">
        <f>'CNAS - 1st Yr'!N24+'CNAS - TR'!N24</f>
        <v>0</v>
      </c>
      <c r="O24" s="11">
        <f>'CNAS - 1st Yr'!O24+'CNAS - TR'!O24</f>
        <v>0</v>
      </c>
      <c r="P24" s="17">
        <f t="shared" si="16"/>
        <v>0</v>
      </c>
      <c r="Q24" s="323" t="str">
        <f t="shared" si="17"/>
        <v>n/a</v>
      </c>
      <c r="R24" s="92">
        <f>'CNAS - 1st Yr'!R24+'CNAS - TR'!R24</f>
        <v>0</v>
      </c>
      <c r="S24" s="11">
        <f>'CNAS - 1st Yr'!S24+'CNAS - TR'!S24</f>
        <v>0</v>
      </c>
      <c r="T24" s="17">
        <f t="shared" si="18"/>
        <v>0</v>
      </c>
      <c r="U24" s="37" t="str">
        <f t="shared" si="19"/>
        <v>n/a</v>
      </c>
    </row>
    <row r="25" spans="1:21" ht="13.8" thickBot="1" x14ac:dyDescent="0.3">
      <c r="A25" s="326" t="s">
        <v>49</v>
      </c>
      <c r="B25" s="327">
        <f>'CNAS - 1st Yr'!B25+'CNAS - TR'!B25</f>
        <v>1</v>
      </c>
      <c r="C25" s="328">
        <f>'CNAS - 1st Yr'!C25+'CNAS - TR'!C25</f>
        <v>0</v>
      </c>
      <c r="D25" s="328">
        <f t="shared" si="10"/>
        <v>-1</v>
      </c>
      <c r="E25" s="329">
        <f t="shared" si="11"/>
        <v>-1</v>
      </c>
      <c r="F25" s="330">
        <f>'CNAS - 1st Yr'!F25+'CNAS - TR'!F25</f>
        <v>1</v>
      </c>
      <c r="G25" s="328">
        <f>'CNAS - 1st Yr'!G25+'CNAS - TR'!G25</f>
        <v>0</v>
      </c>
      <c r="H25" s="328">
        <f t="shared" si="12"/>
        <v>-1</v>
      </c>
      <c r="I25" s="331">
        <f t="shared" si="13"/>
        <v>-1</v>
      </c>
      <c r="J25" s="330">
        <f>'CNAS - 1st Yr'!J25+'CNAS - TR'!J25</f>
        <v>1</v>
      </c>
      <c r="K25" s="328">
        <f>'CNAS - 1st Yr'!K25+'CNAS - TR'!K25</f>
        <v>0</v>
      </c>
      <c r="L25" s="328">
        <f t="shared" si="14"/>
        <v>-1</v>
      </c>
      <c r="M25" s="331">
        <f t="shared" si="15"/>
        <v>-1</v>
      </c>
      <c r="N25" s="330">
        <f>'CNAS - 1st Yr'!N25+'CNAS - TR'!N25</f>
        <v>0</v>
      </c>
      <c r="O25" s="328">
        <f>'CNAS - 1st Yr'!O25+'CNAS - TR'!O25</f>
        <v>0</v>
      </c>
      <c r="P25" s="317">
        <f t="shared" si="16"/>
        <v>0</v>
      </c>
      <c r="Q25" s="336" t="str">
        <f t="shared" si="17"/>
        <v>n/a</v>
      </c>
      <c r="R25" s="92">
        <f>'CNAS - 1st Yr'!R25+'CNAS - TR'!R25</f>
        <v>0</v>
      </c>
      <c r="S25" s="11">
        <f>'CNAS - 1st Yr'!S25+'CNAS - TR'!S25</f>
        <v>0</v>
      </c>
      <c r="T25" s="17">
        <f t="shared" si="18"/>
        <v>0</v>
      </c>
      <c r="U25" s="37" t="str">
        <f t="shared" si="19"/>
        <v>n/a</v>
      </c>
    </row>
    <row r="26" spans="1:21" ht="14.4" thickTop="1" thickBot="1" x14ac:dyDescent="0.3">
      <c r="A26" s="332" t="s">
        <v>9</v>
      </c>
      <c r="B26" s="318">
        <f>SUM(B3:B25)</f>
        <v>183</v>
      </c>
      <c r="C26" s="333">
        <f>SUM(C3:C25)</f>
        <v>193</v>
      </c>
      <c r="D26" s="320">
        <f>SUM(C26-B26)</f>
        <v>10</v>
      </c>
      <c r="E26" s="334">
        <f>IF(ISERROR(D26/B26),"n/a",(D26/B26))</f>
        <v>5.4644808743169397E-2</v>
      </c>
      <c r="F26" s="335">
        <f>SUM(F3:F25)</f>
        <v>96</v>
      </c>
      <c r="G26" s="333">
        <f>SUM(G3:G25)</f>
        <v>63</v>
      </c>
      <c r="H26" s="320">
        <f>SUM(G26-F26)</f>
        <v>-33</v>
      </c>
      <c r="I26" s="334">
        <f>IF(ISERROR(H26/F26),"n/a",(H26/F26))</f>
        <v>-0.34375</v>
      </c>
      <c r="J26" s="324">
        <f>SUM(J3:J25)</f>
        <v>46</v>
      </c>
      <c r="K26" s="333">
        <f>SUM(K3:K25)</f>
        <v>24</v>
      </c>
      <c r="L26" s="320">
        <f>SUM(K26-J26)</f>
        <v>-22</v>
      </c>
      <c r="M26" s="334">
        <f>IF(ISERROR(L26/J26),"n/a",(L26/J26))</f>
        <v>-0.47826086956521741</v>
      </c>
      <c r="N26" s="335">
        <f>SUM(N3:N25)</f>
        <v>0</v>
      </c>
      <c r="O26" s="333">
        <f>SUM(O3:O25)</f>
        <v>0</v>
      </c>
      <c r="P26" s="320">
        <f>SUM(O26-N26)</f>
        <v>0</v>
      </c>
      <c r="Q26" s="337" t="str">
        <f>IF(ISERROR(P26/N26),"n/a",(P26/N26))</f>
        <v>n/a</v>
      </c>
      <c r="R26" s="324">
        <f>SUM(R3:R25)</f>
        <v>0</v>
      </c>
      <c r="S26" s="333">
        <f>SUM(S3:S25)</f>
        <v>0</v>
      </c>
      <c r="T26" s="320">
        <f>SUM(S26-R26)</f>
        <v>0</v>
      </c>
      <c r="U26" s="321" t="str">
        <f>IF(ISERROR(T26/R26),"n/a",(T26/R26))</f>
        <v>n/a</v>
      </c>
    </row>
    <row r="27" spans="1:21" x14ac:dyDescent="0.25">
      <c r="D27" s="27"/>
      <c r="E27" s="28"/>
    </row>
    <row r="28" spans="1:21" x14ac:dyDescent="0.25">
      <c r="E28" s="28"/>
    </row>
    <row r="29" spans="1:21" x14ac:dyDescent="0.25">
      <c r="E29" s="28"/>
    </row>
    <row r="30" spans="1:21" ht="26.4" x14ac:dyDescent="0.25">
      <c r="A30" s="57" t="s">
        <v>121</v>
      </c>
      <c r="E30" s="28"/>
    </row>
    <row r="31" spans="1:21" x14ac:dyDescent="0.25">
      <c r="E31" s="28"/>
    </row>
    <row r="32" spans="1:21" x14ac:dyDescent="0.25">
      <c r="E32" s="28"/>
    </row>
    <row r="33" spans="5:5" x14ac:dyDescent="0.25">
      <c r="E33" s="28"/>
    </row>
    <row r="34" spans="5:5" x14ac:dyDescent="0.25">
      <c r="E34" s="28"/>
    </row>
    <row r="35" spans="5:5" x14ac:dyDescent="0.25">
      <c r="E35" s="28"/>
    </row>
    <row r="36" spans="5:5" x14ac:dyDescent="0.25">
      <c r="E36" s="28"/>
    </row>
    <row r="37" spans="5:5" x14ac:dyDescent="0.25">
      <c r="E37" s="28"/>
    </row>
    <row r="38" spans="5:5" x14ac:dyDescent="0.25">
      <c r="E38" s="28"/>
    </row>
    <row r="39" spans="5:5" x14ac:dyDescent="0.25">
      <c r="E39" s="28"/>
    </row>
    <row r="40" spans="5:5" x14ac:dyDescent="0.25">
      <c r="E40" s="28"/>
    </row>
    <row r="41" spans="5:5" x14ac:dyDescent="0.25">
      <c r="E41" s="28"/>
    </row>
    <row r="42" spans="5:5" x14ac:dyDescent="0.25">
      <c r="E42" s="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6" customWidth="1"/>
    <col min="2" max="2" width="7.5546875" style="27" customWidth="1"/>
    <col min="3" max="3" width="7.21875" style="2" customWidth="1"/>
    <col min="4" max="4" width="7.21875" style="1" customWidth="1"/>
    <col min="5" max="5" width="10.77734375" style="4" customWidth="1"/>
    <col min="6" max="6" width="6.77734375" style="2" customWidth="1"/>
    <col min="7" max="7" width="7.21875" style="2" customWidth="1"/>
    <col min="8" max="8" width="7.21875" style="1" customWidth="1"/>
    <col min="9" max="9" width="8.21875" style="29" customWidth="1"/>
    <col min="10" max="10" width="7" style="2" customWidth="1"/>
    <col min="11" max="11" width="6.77734375" style="2" customWidth="1"/>
    <col min="12" max="12" width="7.21875" style="1" customWidth="1"/>
    <col min="13" max="13" width="8.21875" style="1" customWidth="1"/>
    <col min="14" max="15" width="7.44140625" style="2" hidden="1" customWidth="1"/>
    <col min="16" max="16" width="7.44140625" style="1" hidden="1" customWidth="1"/>
    <col min="17" max="17" width="8.21875" style="1" hidden="1" customWidth="1"/>
    <col min="18" max="20" width="7.44140625" style="16" hidden="1" customWidth="1"/>
    <col min="21" max="21" width="8.21875" style="16" hidden="1" customWidth="1"/>
    <col min="22" max="16384" width="8.77734375" style="16"/>
  </cols>
  <sheetData>
    <row r="1" spans="1:21" s="10" customFormat="1" x14ac:dyDescent="0.25">
      <c r="A1" s="456">
        <f>'CHASS- 1st Yr'!A1:A2</f>
        <v>44835</v>
      </c>
      <c r="B1" s="458" t="s">
        <v>6</v>
      </c>
      <c r="C1" s="454"/>
      <c r="D1" s="454"/>
      <c r="E1" s="459"/>
      <c r="F1" s="458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5"/>
      <c r="R1" s="454" t="s">
        <v>113</v>
      </c>
      <c r="S1" s="454"/>
      <c r="T1" s="454"/>
      <c r="U1" s="455"/>
    </row>
    <row r="2" spans="1:21" s="79" customFormat="1" ht="29.25" customHeight="1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78" t="s">
        <v>1</v>
      </c>
      <c r="R2" s="85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1" ht="16.5" customHeight="1" thickBot="1" x14ac:dyDescent="0.3">
      <c r="A3" s="254" t="s">
        <v>129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55"/>
      <c r="S3" s="255"/>
      <c r="T3" s="255"/>
      <c r="U3" s="256"/>
    </row>
    <row r="4" spans="1:21" x14ac:dyDescent="0.25">
      <c r="A4" s="259" t="s">
        <v>28</v>
      </c>
      <c r="B4" s="238">
        <v>0</v>
      </c>
      <c r="C4" s="8">
        <v>0</v>
      </c>
      <c r="D4" s="234">
        <f>C4-B4</f>
        <v>0</v>
      </c>
      <c r="E4" s="235" t="str">
        <f>IF(ISERROR(D4/B4),"n/a",(D4/B4))</f>
        <v>n/a</v>
      </c>
      <c r="F4" s="8">
        <v>0</v>
      </c>
      <c r="G4" s="8">
        <v>0</v>
      </c>
      <c r="H4" s="236">
        <f>G4-F4</f>
        <v>0</v>
      </c>
      <c r="I4" s="235" t="str">
        <f>IF(ISERROR(H4/F4),"n/a",(H4/F4))</f>
        <v>n/a</v>
      </c>
      <c r="J4" s="8">
        <v>0</v>
      </c>
      <c r="K4" s="8">
        <v>0</v>
      </c>
      <c r="L4" s="236">
        <f>K4-J4</f>
        <v>0</v>
      </c>
      <c r="M4" s="22" t="str">
        <f>IF(ISERROR(L4/J4),"n/a",(L4/J4))</f>
        <v>n/a</v>
      </c>
      <c r="N4" s="8">
        <v>0</v>
      </c>
      <c r="O4" s="8">
        <v>0</v>
      </c>
      <c r="P4" s="236">
        <f t="shared" ref="P4:P14" si="0">O4-N4</f>
        <v>0</v>
      </c>
      <c r="Q4" s="237" t="str">
        <f>IF(ISERROR(P4/N4),"n/a",(P4/N4))</f>
        <v>n/a</v>
      </c>
      <c r="R4" s="8">
        <v>0</v>
      </c>
      <c r="S4" s="8">
        <v>0</v>
      </c>
      <c r="T4" s="236">
        <f t="shared" ref="T4:T21" si="1">S4-R4</f>
        <v>0</v>
      </c>
      <c r="U4" s="237" t="str">
        <f>IF(ISERROR(T4/R4),"n/a",(T4/R4))</f>
        <v>n/a</v>
      </c>
    </row>
    <row r="5" spans="1:21" x14ac:dyDescent="0.25">
      <c r="A5" s="260" t="s">
        <v>29</v>
      </c>
      <c r="B5" s="238">
        <v>0</v>
      </c>
      <c r="C5" s="8">
        <v>0</v>
      </c>
      <c r="D5" s="234">
        <f t="shared" ref="D5:D22" si="2">C5-B5</f>
        <v>0</v>
      </c>
      <c r="E5" s="235" t="str">
        <f t="shared" ref="E5:E22" si="3">IF(ISERROR(D5/B5),"n/a",(D5/B5))</f>
        <v>n/a</v>
      </c>
      <c r="F5" s="8">
        <v>0</v>
      </c>
      <c r="G5" s="8">
        <v>0</v>
      </c>
      <c r="H5" s="236">
        <f t="shared" ref="H5:H22" si="4">G5-F5</f>
        <v>0</v>
      </c>
      <c r="I5" s="235" t="str">
        <f t="shared" ref="I5:I22" si="5">IF(ISERROR(H5/F5),"n/a",(H5/F5))</f>
        <v>n/a</v>
      </c>
      <c r="J5" s="8">
        <v>0</v>
      </c>
      <c r="K5" s="8">
        <v>0</v>
      </c>
      <c r="L5" s="236">
        <f t="shared" ref="L5:L22" si="6">K5-J5</f>
        <v>0</v>
      </c>
      <c r="M5" s="22" t="str">
        <f t="shared" ref="M5:M22" si="7">IF(ISERROR(L5/J5),"n/a",(L5/J5))</f>
        <v>n/a</v>
      </c>
      <c r="N5" s="8">
        <v>0</v>
      </c>
      <c r="O5" s="8">
        <v>0</v>
      </c>
      <c r="P5" s="236">
        <f t="shared" ref="P5:P22" si="8">O5-N5</f>
        <v>0</v>
      </c>
      <c r="Q5" s="237" t="str">
        <f t="shared" ref="Q5:Q22" si="9">IF(ISERROR(P5/N5),"n/a",(P5/N5))</f>
        <v>n/a</v>
      </c>
      <c r="R5" s="8">
        <v>0</v>
      </c>
      <c r="S5" s="8">
        <v>0</v>
      </c>
      <c r="T5" s="236">
        <f t="shared" ref="T5:T22" si="10">S5-R5</f>
        <v>0</v>
      </c>
      <c r="U5" s="237" t="str">
        <f t="shared" ref="U5:U22" si="11">IF(ISERROR(T5/R5),"n/a",(T5/R5))</f>
        <v>n/a</v>
      </c>
    </row>
    <row r="6" spans="1:21" x14ac:dyDescent="0.25">
      <c r="A6" s="260" t="s">
        <v>21</v>
      </c>
      <c r="B6" s="238">
        <v>0</v>
      </c>
      <c r="C6" s="8">
        <v>0</v>
      </c>
      <c r="D6" s="234">
        <f t="shared" si="2"/>
        <v>0</v>
      </c>
      <c r="E6" s="235" t="str">
        <f t="shared" si="3"/>
        <v>n/a</v>
      </c>
      <c r="F6" s="8">
        <v>0</v>
      </c>
      <c r="G6" s="8">
        <v>0</v>
      </c>
      <c r="H6" s="236">
        <f t="shared" si="4"/>
        <v>0</v>
      </c>
      <c r="I6" s="235" t="str">
        <f t="shared" si="5"/>
        <v>n/a</v>
      </c>
      <c r="J6" s="8">
        <v>0</v>
      </c>
      <c r="K6" s="8">
        <v>0</v>
      </c>
      <c r="L6" s="236">
        <f t="shared" si="6"/>
        <v>0</v>
      </c>
      <c r="M6" s="22" t="str">
        <f t="shared" si="7"/>
        <v>n/a</v>
      </c>
      <c r="N6" s="8">
        <v>0</v>
      </c>
      <c r="O6" s="8">
        <v>0</v>
      </c>
      <c r="P6" s="236">
        <f t="shared" si="8"/>
        <v>0</v>
      </c>
      <c r="Q6" s="237" t="str">
        <f t="shared" si="9"/>
        <v>n/a</v>
      </c>
      <c r="R6" s="8">
        <v>0</v>
      </c>
      <c r="S6" s="8">
        <v>0</v>
      </c>
      <c r="T6" s="236">
        <f t="shared" si="10"/>
        <v>0</v>
      </c>
      <c r="U6" s="237" t="str">
        <f t="shared" si="11"/>
        <v>n/a</v>
      </c>
    </row>
    <row r="7" spans="1:21" x14ac:dyDescent="0.25">
      <c r="A7" s="260" t="s">
        <v>20</v>
      </c>
      <c r="B7" s="238">
        <v>0</v>
      </c>
      <c r="C7" s="8">
        <v>0</v>
      </c>
      <c r="D7" s="234">
        <f t="shared" si="2"/>
        <v>0</v>
      </c>
      <c r="E7" s="235" t="str">
        <f t="shared" si="3"/>
        <v>n/a</v>
      </c>
      <c r="F7" s="8">
        <v>0</v>
      </c>
      <c r="G7" s="8">
        <v>0</v>
      </c>
      <c r="H7" s="236">
        <f t="shared" si="4"/>
        <v>0</v>
      </c>
      <c r="I7" s="235" t="str">
        <f t="shared" si="5"/>
        <v>n/a</v>
      </c>
      <c r="J7" s="8">
        <v>0</v>
      </c>
      <c r="K7" s="8">
        <v>0</v>
      </c>
      <c r="L7" s="236">
        <f t="shared" si="6"/>
        <v>0</v>
      </c>
      <c r="M7" s="22" t="str">
        <f t="shared" si="7"/>
        <v>n/a</v>
      </c>
      <c r="N7" s="8">
        <v>0</v>
      </c>
      <c r="O7" s="8">
        <v>0</v>
      </c>
      <c r="P7" s="236">
        <f t="shared" si="8"/>
        <v>0</v>
      </c>
      <c r="Q7" s="237" t="str">
        <f t="shared" si="9"/>
        <v>n/a</v>
      </c>
      <c r="R7" s="8">
        <v>0</v>
      </c>
      <c r="S7" s="8">
        <v>0</v>
      </c>
      <c r="T7" s="236">
        <f t="shared" si="10"/>
        <v>0</v>
      </c>
      <c r="U7" s="237" t="str">
        <f t="shared" si="11"/>
        <v>n/a</v>
      </c>
    </row>
    <row r="8" spans="1:21" x14ac:dyDescent="0.25">
      <c r="A8" s="260" t="s">
        <v>32</v>
      </c>
      <c r="B8" s="238">
        <v>1</v>
      </c>
      <c r="C8" s="8">
        <v>0</v>
      </c>
      <c r="D8" s="234">
        <f t="shared" si="2"/>
        <v>-1</v>
      </c>
      <c r="E8" s="235">
        <f t="shared" si="3"/>
        <v>-1</v>
      </c>
      <c r="F8" s="8">
        <v>0</v>
      </c>
      <c r="G8" s="8">
        <v>0</v>
      </c>
      <c r="H8" s="236">
        <f t="shared" si="4"/>
        <v>0</v>
      </c>
      <c r="I8" s="235" t="str">
        <f t="shared" si="5"/>
        <v>n/a</v>
      </c>
      <c r="J8" s="8">
        <v>0</v>
      </c>
      <c r="K8" s="8">
        <v>0</v>
      </c>
      <c r="L8" s="236">
        <f t="shared" si="6"/>
        <v>0</v>
      </c>
      <c r="M8" s="22" t="str">
        <f t="shared" si="7"/>
        <v>n/a</v>
      </c>
      <c r="N8" s="8">
        <v>0</v>
      </c>
      <c r="O8" s="8">
        <v>0</v>
      </c>
      <c r="P8" s="236">
        <f t="shared" si="8"/>
        <v>0</v>
      </c>
      <c r="Q8" s="237" t="str">
        <f t="shared" si="9"/>
        <v>n/a</v>
      </c>
      <c r="R8" s="8">
        <v>0</v>
      </c>
      <c r="S8" s="8">
        <v>0</v>
      </c>
      <c r="T8" s="236">
        <f t="shared" si="10"/>
        <v>0</v>
      </c>
      <c r="U8" s="237" t="str">
        <f t="shared" si="11"/>
        <v>n/a</v>
      </c>
    </row>
    <row r="9" spans="1:21" x14ac:dyDescent="0.25">
      <c r="A9" s="260" t="s">
        <v>22</v>
      </c>
      <c r="B9" s="238">
        <v>0</v>
      </c>
      <c r="C9" s="8">
        <v>0</v>
      </c>
      <c r="D9" s="234">
        <f t="shared" si="2"/>
        <v>0</v>
      </c>
      <c r="E9" s="235" t="str">
        <f t="shared" si="3"/>
        <v>n/a</v>
      </c>
      <c r="F9" s="8">
        <v>0</v>
      </c>
      <c r="G9" s="8">
        <v>0</v>
      </c>
      <c r="H9" s="236">
        <f t="shared" si="4"/>
        <v>0</v>
      </c>
      <c r="I9" s="235" t="str">
        <f t="shared" si="5"/>
        <v>n/a</v>
      </c>
      <c r="J9" s="8">
        <v>0</v>
      </c>
      <c r="K9" s="8">
        <v>0</v>
      </c>
      <c r="L9" s="236">
        <f t="shared" si="6"/>
        <v>0</v>
      </c>
      <c r="M9" s="22" t="str">
        <f t="shared" si="7"/>
        <v>n/a</v>
      </c>
      <c r="N9" s="8">
        <v>0</v>
      </c>
      <c r="O9" s="8">
        <v>0</v>
      </c>
      <c r="P9" s="236">
        <f t="shared" si="8"/>
        <v>0</v>
      </c>
      <c r="Q9" s="237" t="str">
        <f t="shared" si="9"/>
        <v>n/a</v>
      </c>
      <c r="R9" s="8">
        <v>0</v>
      </c>
      <c r="S9" s="8">
        <v>0</v>
      </c>
      <c r="T9" s="236">
        <f t="shared" si="10"/>
        <v>0</v>
      </c>
      <c r="U9" s="237" t="str">
        <f t="shared" si="11"/>
        <v>n/a</v>
      </c>
    </row>
    <row r="10" spans="1:21" x14ac:dyDescent="0.25">
      <c r="A10" s="283" t="s">
        <v>111</v>
      </c>
      <c r="B10" s="238">
        <v>0</v>
      </c>
      <c r="C10" s="8">
        <v>0</v>
      </c>
      <c r="D10" s="234">
        <f t="shared" si="2"/>
        <v>0</v>
      </c>
      <c r="E10" s="235" t="str">
        <f t="shared" si="3"/>
        <v>n/a</v>
      </c>
      <c r="F10" s="8">
        <v>0</v>
      </c>
      <c r="G10" s="8">
        <v>0</v>
      </c>
      <c r="H10" s="236">
        <f t="shared" si="4"/>
        <v>0</v>
      </c>
      <c r="I10" s="235" t="str">
        <f t="shared" si="5"/>
        <v>n/a</v>
      </c>
      <c r="J10" s="8">
        <v>0</v>
      </c>
      <c r="K10" s="8">
        <v>0</v>
      </c>
      <c r="L10" s="236">
        <f t="shared" si="6"/>
        <v>0</v>
      </c>
      <c r="M10" s="22" t="str">
        <f t="shared" si="7"/>
        <v>n/a</v>
      </c>
      <c r="N10" s="8">
        <v>0</v>
      </c>
      <c r="O10" s="8">
        <v>0</v>
      </c>
      <c r="P10" s="236">
        <f t="shared" si="8"/>
        <v>0</v>
      </c>
      <c r="Q10" s="237" t="str">
        <f t="shared" si="9"/>
        <v>n/a</v>
      </c>
      <c r="R10" s="8">
        <v>0</v>
      </c>
      <c r="S10" s="8">
        <v>0</v>
      </c>
      <c r="T10" s="236">
        <f t="shared" si="10"/>
        <v>0</v>
      </c>
      <c r="U10" s="237" t="str">
        <f t="shared" si="11"/>
        <v>n/a</v>
      </c>
    </row>
    <row r="11" spans="1:21" x14ac:dyDescent="0.25">
      <c r="A11" s="260" t="s">
        <v>26</v>
      </c>
      <c r="B11" s="238">
        <v>4</v>
      </c>
      <c r="C11" s="8">
        <v>0</v>
      </c>
      <c r="D11" s="234">
        <f t="shared" si="2"/>
        <v>-4</v>
      </c>
      <c r="E11" s="235">
        <f t="shared" si="3"/>
        <v>-1</v>
      </c>
      <c r="F11" s="8">
        <v>4</v>
      </c>
      <c r="G11" s="8">
        <v>0</v>
      </c>
      <c r="H11" s="236">
        <f t="shared" si="4"/>
        <v>-4</v>
      </c>
      <c r="I11" s="235">
        <f t="shared" si="5"/>
        <v>-1</v>
      </c>
      <c r="J11" s="8">
        <v>1</v>
      </c>
      <c r="K11" s="8">
        <v>0</v>
      </c>
      <c r="L11" s="236">
        <f t="shared" si="6"/>
        <v>-1</v>
      </c>
      <c r="M11" s="22">
        <f t="shared" si="7"/>
        <v>-1</v>
      </c>
      <c r="N11" s="8">
        <v>0</v>
      </c>
      <c r="O11" s="8">
        <v>0</v>
      </c>
      <c r="P11" s="236">
        <f t="shared" si="8"/>
        <v>0</v>
      </c>
      <c r="Q11" s="237" t="str">
        <f t="shared" si="9"/>
        <v>n/a</v>
      </c>
      <c r="R11" s="8">
        <v>0</v>
      </c>
      <c r="S11" s="8">
        <v>0</v>
      </c>
      <c r="T11" s="236">
        <f t="shared" si="10"/>
        <v>0</v>
      </c>
      <c r="U11" s="237" t="str">
        <f t="shared" si="11"/>
        <v>n/a</v>
      </c>
    </row>
    <row r="12" spans="1:21" x14ac:dyDescent="0.25">
      <c r="A12" s="260" t="s">
        <v>34</v>
      </c>
      <c r="B12" s="238">
        <v>0</v>
      </c>
      <c r="C12" s="8">
        <v>0</v>
      </c>
      <c r="D12" s="234">
        <f t="shared" si="2"/>
        <v>0</v>
      </c>
      <c r="E12" s="235" t="str">
        <f t="shared" si="3"/>
        <v>n/a</v>
      </c>
      <c r="F12" s="8">
        <v>0</v>
      </c>
      <c r="G12" s="8">
        <v>0</v>
      </c>
      <c r="H12" s="236">
        <f t="shared" si="4"/>
        <v>0</v>
      </c>
      <c r="I12" s="235" t="str">
        <f t="shared" si="5"/>
        <v>n/a</v>
      </c>
      <c r="J12" s="8">
        <v>0</v>
      </c>
      <c r="K12" s="8">
        <v>0</v>
      </c>
      <c r="L12" s="236">
        <f t="shared" si="6"/>
        <v>0</v>
      </c>
      <c r="M12" s="22" t="str">
        <f t="shared" si="7"/>
        <v>n/a</v>
      </c>
      <c r="N12" s="8">
        <v>0</v>
      </c>
      <c r="O12" s="8">
        <v>0</v>
      </c>
      <c r="P12" s="236">
        <f t="shared" si="8"/>
        <v>0</v>
      </c>
      <c r="Q12" s="237" t="str">
        <f t="shared" si="9"/>
        <v>n/a</v>
      </c>
      <c r="R12" s="8">
        <v>0</v>
      </c>
      <c r="S12" s="8">
        <v>0</v>
      </c>
      <c r="T12" s="236">
        <f t="shared" si="10"/>
        <v>0</v>
      </c>
      <c r="U12" s="237" t="str">
        <f t="shared" si="11"/>
        <v>n/a</v>
      </c>
    </row>
    <row r="13" spans="1:21" x14ac:dyDescent="0.25">
      <c r="A13" s="266" t="s">
        <v>125</v>
      </c>
      <c r="B13" s="238">
        <v>0</v>
      </c>
      <c r="C13" s="8">
        <v>0</v>
      </c>
      <c r="D13" s="234">
        <f t="shared" si="2"/>
        <v>0</v>
      </c>
      <c r="E13" s="235" t="str">
        <f t="shared" si="3"/>
        <v>n/a</v>
      </c>
      <c r="F13" s="8">
        <v>0</v>
      </c>
      <c r="G13" s="8">
        <v>0</v>
      </c>
      <c r="H13" s="236">
        <f t="shared" si="4"/>
        <v>0</v>
      </c>
      <c r="I13" s="235" t="str">
        <f t="shared" si="5"/>
        <v>n/a</v>
      </c>
      <c r="J13" s="8">
        <v>0</v>
      </c>
      <c r="K13" s="8">
        <v>0</v>
      </c>
      <c r="L13" s="236">
        <f t="shared" si="6"/>
        <v>0</v>
      </c>
      <c r="M13" s="22" t="str">
        <f t="shared" si="7"/>
        <v>n/a</v>
      </c>
      <c r="N13" s="8">
        <v>0</v>
      </c>
      <c r="O13" s="8">
        <v>0</v>
      </c>
      <c r="P13" s="236">
        <f t="shared" si="8"/>
        <v>0</v>
      </c>
      <c r="Q13" s="237" t="str">
        <f t="shared" si="9"/>
        <v>n/a</v>
      </c>
      <c r="R13" s="8">
        <v>0</v>
      </c>
      <c r="S13" s="8">
        <v>0</v>
      </c>
      <c r="T13" s="236">
        <f t="shared" si="10"/>
        <v>0</v>
      </c>
      <c r="U13" s="237" t="str">
        <f t="shared" si="11"/>
        <v>n/a</v>
      </c>
    </row>
    <row r="14" spans="1:21" x14ac:dyDescent="0.25">
      <c r="A14" s="260" t="s">
        <v>24</v>
      </c>
      <c r="B14" s="238">
        <v>0</v>
      </c>
      <c r="C14" s="8">
        <v>0</v>
      </c>
      <c r="D14" s="234">
        <f t="shared" si="2"/>
        <v>0</v>
      </c>
      <c r="E14" s="235" t="str">
        <f t="shared" si="3"/>
        <v>n/a</v>
      </c>
      <c r="F14" s="8">
        <v>0</v>
      </c>
      <c r="G14" s="8">
        <v>0</v>
      </c>
      <c r="H14" s="236">
        <f t="shared" si="4"/>
        <v>0</v>
      </c>
      <c r="I14" s="235" t="str">
        <f t="shared" si="5"/>
        <v>n/a</v>
      </c>
      <c r="J14" s="8">
        <v>0</v>
      </c>
      <c r="K14" s="8">
        <v>0</v>
      </c>
      <c r="L14" s="236">
        <f t="shared" si="6"/>
        <v>0</v>
      </c>
      <c r="M14" s="22" t="str">
        <f t="shared" si="7"/>
        <v>n/a</v>
      </c>
      <c r="N14" s="8">
        <v>0</v>
      </c>
      <c r="O14" s="8">
        <v>0</v>
      </c>
      <c r="P14" s="236">
        <f t="shared" si="8"/>
        <v>0</v>
      </c>
      <c r="Q14" s="237" t="str">
        <f t="shared" si="9"/>
        <v>n/a</v>
      </c>
      <c r="R14" s="8">
        <v>0</v>
      </c>
      <c r="S14" s="8">
        <v>0</v>
      </c>
      <c r="T14" s="236">
        <f t="shared" si="10"/>
        <v>0</v>
      </c>
      <c r="U14" s="237" t="str">
        <f t="shared" si="11"/>
        <v>n/a</v>
      </c>
    </row>
    <row r="15" spans="1:21" x14ac:dyDescent="0.25">
      <c r="A15" s="260" t="s">
        <v>23</v>
      </c>
      <c r="B15" s="238">
        <v>0</v>
      </c>
      <c r="C15" s="8">
        <v>0</v>
      </c>
      <c r="D15" s="234">
        <f t="shared" si="2"/>
        <v>0</v>
      </c>
      <c r="E15" s="235" t="str">
        <f t="shared" si="3"/>
        <v>n/a</v>
      </c>
      <c r="F15" s="8">
        <v>0</v>
      </c>
      <c r="G15" s="8">
        <v>0</v>
      </c>
      <c r="H15" s="236">
        <f t="shared" si="4"/>
        <v>0</v>
      </c>
      <c r="I15" s="235" t="str">
        <f t="shared" si="5"/>
        <v>n/a</v>
      </c>
      <c r="J15" s="8">
        <v>0</v>
      </c>
      <c r="K15" s="8">
        <v>0</v>
      </c>
      <c r="L15" s="236">
        <f t="shared" si="6"/>
        <v>0</v>
      </c>
      <c r="M15" s="22" t="str">
        <f t="shared" si="7"/>
        <v>n/a</v>
      </c>
      <c r="N15" s="8">
        <v>0</v>
      </c>
      <c r="O15" s="8">
        <v>0</v>
      </c>
      <c r="P15" s="236">
        <f t="shared" si="8"/>
        <v>0</v>
      </c>
      <c r="Q15" s="237" t="str">
        <f t="shared" si="9"/>
        <v>n/a</v>
      </c>
      <c r="R15" s="8">
        <v>0</v>
      </c>
      <c r="S15" s="8">
        <v>0</v>
      </c>
      <c r="T15" s="236">
        <f t="shared" si="10"/>
        <v>0</v>
      </c>
      <c r="U15" s="237" t="str">
        <f t="shared" si="11"/>
        <v>n/a</v>
      </c>
    </row>
    <row r="16" spans="1:21" x14ac:dyDescent="0.25">
      <c r="A16" s="260" t="s">
        <v>120</v>
      </c>
      <c r="B16" s="238">
        <v>0</v>
      </c>
      <c r="C16" s="8">
        <v>0</v>
      </c>
      <c r="D16" s="234">
        <f t="shared" si="2"/>
        <v>0</v>
      </c>
      <c r="E16" s="235" t="str">
        <f t="shared" si="3"/>
        <v>n/a</v>
      </c>
      <c r="F16" s="8">
        <v>0</v>
      </c>
      <c r="G16" s="8">
        <v>0</v>
      </c>
      <c r="H16" s="236">
        <f t="shared" si="4"/>
        <v>0</v>
      </c>
      <c r="I16" s="235" t="str">
        <f t="shared" si="5"/>
        <v>n/a</v>
      </c>
      <c r="J16" s="8">
        <v>0</v>
      </c>
      <c r="K16" s="8">
        <v>0</v>
      </c>
      <c r="L16" s="236">
        <f t="shared" si="6"/>
        <v>0</v>
      </c>
      <c r="M16" s="22" t="str">
        <f t="shared" si="7"/>
        <v>n/a</v>
      </c>
      <c r="N16" s="8">
        <v>0</v>
      </c>
      <c r="O16" s="8">
        <v>0</v>
      </c>
      <c r="P16" s="236">
        <f t="shared" si="8"/>
        <v>0</v>
      </c>
      <c r="Q16" s="237" t="str">
        <f t="shared" si="9"/>
        <v>n/a</v>
      </c>
      <c r="R16" s="8">
        <v>0</v>
      </c>
      <c r="S16" s="8">
        <v>0</v>
      </c>
      <c r="T16" s="236">
        <f t="shared" si="10"/>
        <v>0</v>
      </c>
      <c r="U16" s="237" t="str">
        <f t="shared" si="11"/>
        <v>n/a</v>
      </c>
    </row>
    <row r="17" spans="1:21" x14ac:dyDescent="0.25">
      <c r="A17" s="260" t="s">
        <v>27</v>
      </c>
      <c r="B17" s="238">
        <v>0</v>
      </c>
      <c r="C17" s="8">
        <v>0</v>
      </c>
      <c r="D17" s="234">
        <f t="shared" si="2"/>
        <v>0</v>
      </c>
      <c r="E17" s="235" t="str">
        <f t="shared" si="3"/>
        <v>n/a</v>
      </c>
      <c r="F17" s="8">
        <v>0</v>
      </c>
      <c r="G17" s="8">
        <v>0</v>
      </c>
      <c r="H17" s="236">
        <f t="shared" si="4"/>
        <v>0</v>
      </c>
      <c r="I17" s="235" t="str">
        <f t="shared" si="5"/>
        <v>n/a</v>
      </c>
      <c r="J17" s="8">
        <v>0</v>
      </c>
      <c r="K17" s="8">
        <v>0</v>
      </c>
      <c r="L17" s="236">
        <f t="shared" si="6"/>
        <v>0</v>
      </c>
      <c r="M17" s="22" t="str">
        <f t="shared" si="7"/>
        <v>n/a</v>
      </c>
      <c r="N17" s="8">
        <v>0</v>
      </c>
      <c r="O17" s="8">
        <v>0</v>
      </c>
      <c r="P17" s="236">
        <f t="shared" si="8"/>
        <v>0</v>
      </c>
      <c r="Q17" s="237" t="str">
        <f t="shared" si="9"/>
        <v>n/a</v>
      </c>
      <c r="R17" s="8">
        <v>0</v>
      </c>
      <c r="S17" s="8">
        <v>0</v>
      </c>
      <c r="T17" s="236">
        <f t="shared" si="10"/>
        <v>0</v>
      </c>
      <c r="U17" s="237" t="str">
        <f t="shared" si="11"/>
        <v>n/a</v>
      </c>
    </row>
    <row r="18" spans="1:21" x14ac:dyDescent="0.25">
      <c r="A18" s="260" t="s">
        <v>25</v>
      </c>
      <c r="B18" s="238">
        <v>0</v>
      </c>
      <c r="C18" s="8">
        <v>0</v>
      </c>
      <c r="D18" s="234">
        <f t="shared" si="2"/>
        <v>0</v>
      </c>
      <c r="E18" s="235" t="str">
        <f t="shared" si="3"/>
        <v>n/a</v>
      </c>
      <c r="F18" s="8">
        <v>0</v>
      </c>
      <c r="G18" s="8">
        <v>0</v>
      </c>
      <c r="H18" s="236">
        <f t="shared" si="4"/>
        <v>0</v>
      </c>
      <c r="I18" s="235" t="str">
        <f t="shared" si="5"/>
        <v>n/a</v>
      </c>
      <c r="J18" s="8">
        <v>0</v>
      </c>
      <c r="K18" s="8">
        <v>0</v>
      </c>
      <c r="L18" s="236">
        <f t="shared" si="6"/>
        <v>0</v>
      </c>
      <c r="M18" s="22" t="str">
        <f t="shared" si="7"/>
        <v>n/a</v>
      </c>
      <c r="N18" s="8">
        <v>0</v>
      </c>
      <c r="O18" s="8">
        <v>0</v>
      </c>
      <c r="P18" s="236">
        <f t="shared" si="8"/>
        <v>0</v>
      </c>
      <c r="Q18" s="237" t="str">
        <f t="shared" si="9"/>
        <v>n/a</v>
      </c>
      <c r="R18" s="8">
        <v>0</v>
      </c>
      <c r="S18" s="8">
        <v>0</v>
      </c>
      <c r="T18" s="236">
        <f t="shared" si="10"/>
        <v>0</v>
      </c>
      <c r="U18" s="237" t="str">
        <f t="shared" si="11"/>
        <v>n/a</v>
      </c>
    </row>
    <row r="19" spans="1:21" x14ac:dyDescent="0.25">
      <c r="A19" s="261" t="s">
        <v>33</v>
      </c>
      <c r="B19" s="238">
        <v>1</v>
      </c>
      <c r="C19" s="8">
        <v>0</v>
      </c>
      <c r="D19" s="234">
        <f t="shared" si="2"/>
        <v>-1</v>
      </c>
      <c r="E19" s="235">
        <f t="shared" si="3"/>
        <v>-1</v>
      </c>
      <c r="F19" s="8">
        <v>1</v>
      </c>
      <c r="G19" s="8">
        <v>0</v>
      </c>
      <c r="H19" s="236">
        <f t="shared" si="4"/>
        <v>-1</v>
      </c>
      <c r="I19" s="235">
        <f t="shared" si="5"/>
        <v>-1</v>
      </c>
      <c r="J19" s="8">
        <v>1</v>
      </c>
      <c r="K19" s="8">
        <v>0</v>
      </c>
      <c r="L19" s="236">
        <f t="shared" si="6"/>
        <v>-1</v>
      </c>
      <c r="M19" s="22">
        <f t="shared" si="7"/>
        <v>-1</v>
      </c>
      <c r="N19" s="8">
        <v>0</v>
      </c>
      <c r="O19" s="8">
        <v>0</v>
      </c>
      <c r="P19" s="236">
        <f t="shared" si="8"/>
        <v>0</v>
      </c>
      <c r="Q19" s="237" t="str">
        <f t="shared" si="9"/>
        <v>n/a</v>
      </c>
      <c r="R19" s="8">
        <v>0</v>
      </c>
      <c r="S19" s="8">
        <v>0</v>
      </c>
      <c r="T19" s="236">
        <f t="shared" si="10"/>
        <v>0</v>
      </c>
      <c r="U19" s="237" t="str">
        <f t="shared" si="11"/>
        <v>n/a</v>
      </c>
    </row>
    <row r="20" spans="1:21" x14ac:dyDescent="0.25">
      <c r="A20" s="262" t="s">
        <v>30</v>
      </c>
      <c r="B20" s="238">
        <v>0</v>
      </c>
      <c r="C20" s="8">
        <v>1</v>
      </c>
      <c r="D20" s="234">
        <f t="shared" si="2"/>
        <v>1</v>
      </c>
      <c r="E20" s="235" t="str">
        <f t="shared" si="3"/>
        <v>n/a</v>
      </c>
      <c r="F20" s="8">
        <v>0</v>
      </c>
      <c r="G20" s="8">
        <v>1</v>
      </c>
      <c r="H20" s="236">
        <f t="shared" si="4"/>
        <v>1</v>
      </c>
      <c r="I20" s="235" t="str">
        <f t="shared" si="5"/>
        <v>n/a</v>
      </c>
      <c r="J20" s="8">
        <v>0</v>
      </c>
      <c r="K20" s="8">
        <v>1</v>
      </c>
      <c r="L20" s="236">
        <f t="shared" si="6"/>
        <v>1</v>
      </c>
      <c r="M20" s="22" t="str">
        <f t="shared" si="7"/>
        <v>n/a</v>
      </c>
      <c r="N20" s="8">
        <v>0</v>
      </c>
      <c r="O20" s="8">
        <v>0</v>
      </c>
      <c r="P20" s="236">
        <f t="shared" si="8"/>
        <v>0</v>
      </c>
      <c r="Q20" s="237" t="str">
        <f t="shared" si="9"/>
        <v>n/a</v>
      </c>
      <c r="R20" s="8">
        <v>0</v>
      </c>
      <c r="S20" s="8">
        <v>0</v>
      </c>
      <c r="T20" s="236">
        <f t="shared" si="10"/>
        <v>0</v>
      </c>
      <c r="U20" s="237" t="str">
        <f t="shared" si="11"/>
        <v>n/a</v>
      </c>
    </row>
    <row r="21" spans="1:21" x14ac:dyDescent="0.25">
      <c r="A21" s="262" t="s">
        <v>31</v>
      </c>
      <c r="B21" s="238">
        <v>0</v>
      </c>
      <c r="C21" s="8">
        <v>0</v>
      </c>
      <c r="D21" s="234">
        <f t="shared" si="2"/>
        <v>0</v>
      </c>
      <c r="E21" s="235" t="str">
        <f t="shared" si="3"/>
        <v>n/a</v>
      </c>
      <c r="F21" s="8">
        <v>0</v>
      </c>
      <c r="G21" s="8">
        <v>0</v>
      </c>
      <c r="H21" s="236">
        <f t="shared" si="4"/>
        <v>0</v>
      </c>
      <c r="I21" s="235" t="str">
        <f t="shared" si="5"/>
        <v>n/a</v>
      </c>
      <c r="J21" s="8">
        <v>0</v>
      </c>
      <c r="K21" s="8">
        <v>0</v>
      </c>
      <c r="L21" s="236">
        <f t="shared" si="6"/>
        <v>0</v>
      </c>
      <c r="M21" s="22" t="str">
        <f t="shared" si="7"/>
        <v>n/a</v>
      </c>
      <c r="N21" s="8">
        <v>0</v>
      </c>
      <c r="O21" s="8">
        <v>0</v>
      </c>
      <c r="P21" s="236">
        <f t="shared" si="8"/>
        <v>0</v>
      </c>
      <c r="Q21" s="237" t="str">
        <f t="shared" si="9"/>
        <v>n/a</v>
      </c>
      <c r="R21" s="8">
        <v>0</v>
      </c>
      <c r="S21" s="8">
        <v>0</v>
      </c>
      <c r="T21" s="236">
        <f t="shared" si="10"/>
        <v>0</v>
      </c>
      <c r="U21" s="237" t="str">
        <f t="shared" si="11"/>
        <v>n/a</v>
      </c>
    </row>
    <row r="22" spans="1:21" ht="13.8" thickBot="1" x14ac:dyDescent="0.3">
      <c r="A22" s="268" t="s">
        <v>131</v>
      </c>
      <c r="B22" s="238">
        <v>0</v>
      </c>
      <c r="C22" s="8">
        <v>0</v>
      </c>
      <c r="D22" s="234">
        <f t="shared" si="2"/>
        <v>0</v>
      </c>
      <c r="E22" s="235" t="str">
        <f t="shared" si="3"/>
        <v>n/a</v>
      </c>
      <c r="F22" s="8">
        <v>0</v>
      </c>
      <c r="G22" s="8">
        <v>0</v>
      </c>
      <c r="H22" s="236">
        <f t="shared" si="4"/>
        <v>0</v>
      </c>
      <c r="I22" s="235" t="str">
        <f t="shared" si="5"/>
        <v>n/a</v>
      </c>
      <c r="J22" s="8">
        <v>0</v>
      </c>
      <c r="K22" s="8">
        <v>0</v>
      </c>
      <c r="L22" s="236">
        <f t="shared" si="6"/>
        <v>0</v>
      </c>
      <c r="M22" s="22" t="str">
        <f t="shared" si="7"/>
        <v>n/a</v>
      </c>
      <c r="N22" s="8">
        <v>0</v>
      </c>
      <c r="O22" s="8">
        <v>0</v>
      </c>
      <c r="P22" s="236">
        <f t="shared" si="8"/>
        <v>0</v>
      </c>
      <c r="Q22" s="237" t="str">
        <f t="shared" si="9"/>
        <v>n/a</v>
      </c>
      <c r="R22" s="8">
        <v>0</v>
      </c>
      <c r="S22" s="8">
        <v>0</v>
      </c>
      <c r="T22" s="236">
        <f t="shared" si="10"/>
        <v>0</v>
      </c>
      <c r="U22" s="237" t="str">
        <f t="shared" si="11"/>
        <v>n/a</v>
      </c>
    </row>
    <row r="23" spans="1:21" s="26" customFormat="1" ht="14.4" thickTop="1" thickBot="1" x14ac:dyDescent="0.3">
      <c r="A23" s="269" t="s">
        <v>2</v>
      </c>
      <c r="B23" s="144">
        <f>SUM(B4:B22)</f>
        <v>6</v>
      </c>
      <c r="C23" s="145">
        <f>SUM(C4:C22)</f>
        <v>1</v>
      </c>
      <c r="D23" s="146">
        <f>C23-B23</f>
        <v>-5</v>
      </c>
      <c r="E23" s="147">
        <f>IF(ISERROR(D23/B23),"n/a",(D23/B23))</f>
        <v>-0.83333333333333337</v>
      </c>
      <c r="F23" s="148">
        <f>SUM(F4:F22)</f>
        <v>5</v>
      </c>
      <c r="G23" s="145">
        <f>SUM(G4:G22)</f>
        <v>1</v>
      </c>
      <c r="H23" s="149">
        <f>G23-F23</f>
        <v>-4</v>
      </c>
      <c r="I23" s="147">
        <f>IF(ISERROR(H23/F23),"n/a",(H23/F23))</f>
        <v>-0.8</v>
      </c>
      <c r="J23" s="148">
        <f>SUM(J4:J22)</f>
        <v>2</v>
      </c>
      <c r="K23" s="145">
        <f>SUM(K4:K22)</f>
        <v>1</v>
      </c>
      <c r="L23" s="149">
        <f>K23-J23</f>
        <v>-1</v>
      </c>
      <c r="M23" s="150">
        <f>IF(ISERROR(L23/J23),"n/a",(L23/J23))</f>
        <v>-0.5</v>
      </c>
      <c r="N23" s="151">
        <f>SUM(N4:N22)</f>
        <v>0</v>
      </c>
      <c r="O23" s="145">
        <f>SUM(O4:O22)</f>
        <v>0</v>
      </c>
      <c r="P23" s="149">
        <f>O23-N23</f>
        <v>0</v>
      </c>
      <c r="Q23" s="152" t="str">
        <f t="shared" ref="Q17:Q23" si="12">IF(ISERROR(P23/N23),"n/a",(P23/N23))</f>
        <v>n/a</v>
      </c>
      <c r="R23" s="151">
        <f>SUM(R4:R22)</f>
        <v>0</v>
      </c>
      <c r="S23" s="145">
        <f>SUM(S4:S22)</f>
        <v>0</v>
      </c>
      <c r="T23" s="149">
        <f>S23-R23</f>
        <v>0</v>
      </c>
      <c r="U23" s="152" t="str">
        <f t="shared" ref="U15:U23" si="13">IF(ISERROR(T23/R23),"n/a",(T23/R23))</f>
        <v>n/a</v>
      </c>
    </row>
    <row r="24" spans="1:21" s="26" customFormat="1" ht="16.5" customHeight="1" thickBot="1" x14ac:dyDescent="0.3">
      <c r="A24" s="43"/>
      <c r="B24" s="44"/>
      <c r="C24" s="44"/>
      <c r="D24" s="45"/>
      <c r="E24" s="46"/>
      <c r="F24" s="44"/>
      <c r="G24" s="44"/>
      <c r="H24" s="47"/>
      <c r="I24" s="46"/>
      <c r="J24" s="44"/>
      <c r="K24" s="44"/>
      <c r="L24" s="47"/>
      <c r="M24" s="46"/>
      <c r="N24" s="44"/>
      <c r="O24" s="44"/>
      <c r="P24" s="47"/>
      <c r="Q24" s="46"/>
      <c r="R24" s="44"/>
      <c r="S24" s="44"/>
      <c r="T24" s="47"/>
      <c r="U24" s="46"/>
    </row>
    <row r="25" spans="1:21" ht="16.05" customHeight="1" thickBot="1" x14ac:dyDescent="0.3">
      <c r="A25" s="254" t="s">
        <v>10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6"/>
      <c r="R25" s="255"/>
      <c r="S25" s="255"/>
      <c r="T25" s="255"/>
      <c r="U25" s="256"/>
    </row>
    <row r="26" spans="1:21" s="160" customFormat="1" x14ac:dyDescent="0.25">
      <c r="A26" s="259" t="s">
        <v>28</v>
      </c>
      <c r="B26" s="220">
        <v>8</v>
      </c>
      <c r="C26" s="221">
        <v>14</v>
      </c>
      <c r="D26" s="222">
        <f>C26-B26</f>
        <v>6</v>
      </c>
      <c r="E26" s="223">
        <f>IF(ISERROR(D26/B26),"n/a",(D26/B26))</f>
        <v>0.75</v>
      </c>
      <c r="F26" s="221">
        <v>4</v>
      </c>
      <c r="G26" s="221">
        <v>3</v>
      </c>
      <c r="H26" s="224">
        <f>G26-F26</f>
        <v>-1</v>
      </c>
      <c r="I26" s="223">
        <f>IF(ISERROR(H26/F26),"n/a",(H26/F26))</f>
        <v>-0.25</v>
      </c>
      <c r="J26" s="221">
        <v>2</v>
      </c>
      <c r="K26" s="221">
        <v>1</v>
      </c>
      <c r="L26" s="224">
        <f>K26-J26</f>
        <v>-1</v>
      </c>
      <c r="M26" s="225">
        <f>IF(ISERROR(L26/J26),"n/a",(L26/J26))</f>
        <v>-0.5</v>
      </c>
      <c r="N26" s="221">
        <v>0</v>
      </c>
      <c r="O26" s="221">
        <v>0</v>
      </c>
      <c r="P26" s="224">
        <f>O26-N26</f>
        <v>0</v>
      </c>
      <c r="Q26" s="226" t="str">
        <f t="shared" ref="Q26:Q36" si="14">IF(ISERROR(P26/N26),"n/a",(P26/N26))</f>
        <v>n/a</v>
      </c>
      <c r="R26" s="221">
        <v>0</v>
      </c>
      <c r="S26" s="221">
        <v>0</v>
      </c>
      <c r="T26" s="224">
        <f>S26-R26</f>
        <v>0</v>
      </c>
      <c r="U26" s="226" t="str">
        <f t="shared" ref="U26:U43" si="15">IF(ISERROR(T26/R26),"n/a",(T26/R26))</f>
        <v>n/a</v>
      </c>
    </row>
    <row r="27" spans="1:21" s="160" customFormat="1" x14ac:dyDescent="0.25">
      <c r="A27" s="260" t="s">
        <v>29</v>
      </c>
      <c r="B27" s="247">
        <v>0</v>
      </c>
      <c r="C27" s="246">
        <v>0</v>
      </c>
      <c r="D27" s="248">
        <f t="shared" ref="D27:D43" si="16">C27-B27</f>
        <v>0</v>
      </c>
      <c r="E27" s="249" t="str">
        <f>IF(ISERROR(D27/B27),"n/a",(D27/B27))</f>
        <v>n/a</v>
      </c>
      <c r="F27" s="246">
        <v>0</v>
      </c>
      <c r="G27" s="246">
        <v>0</v>
      </c>
      <c r="H27" s="250">
        <f>G27-F27</f>
        <v>0</v>
      </c>
      <c r="I27" s="249" t="str">
        <f>IF(ISERROR(H27/F27),"n/a",(H27/F27))</f>
        <v>n/a</v>
      </c>
      <c r="J27" s="246">
        <v>0</v>
      </c>
      <c r="K27" s="246">
        <v>0</v>
      </c>
      <c r="L27" s="250">
        <f>K27-J27</f>
        <v>0</v>
      </c>
      <c r="M27" s="251" t="str">
        <f>IF(ISERROR(L27/J27),"n/a",(L27/J27))</f>
        <v>n/a</v>
      </c>
      <c r="N27" s="246">
        <v>0</v>
      </c>
      <c r="O27" s="246">
        <v>0</v>
      </c>
      <c r="P27" s="250">
        <f>O27-N27</f>
        <v>0</v>
      </c>
      <c r="Q27" s="252" t="str">
        <f t="shared" si="14"/>
        <v>n/a</v>
      </c>
      <c r="R27" s="246">
        <v>0</v>
      </c>
      <c r="S27" s="246">
        <v>0</v>
      </c>
      <c r="T27" s="250">
        <f>S27-R27</f>
        <v>0</v>
      </c>
      <c r="U27" s="252" t="str">
        <f t="shared" si="15"/>
        <v>n/a</v>
      </c>
    </row>
    <row r="28" spans="1:21" s="160" customFormat="1" x14ac:dyDescent="0.25">
      <c r="A28" s="260" t="s">
        <v>21</v>
      </c>
      <c r="B28" s="164">
        <v>9</v>
      </c>
      <c r="C28" s="158">
        <v>9</v>
      </c>
      <c r="D28" s="163">
        <f t="shared" si="16"/>
        <v>0</v>
      </c>
      <c r="E28" s="165">
        <f t="shared" ref="E28:E42" si="17">IF(ISERROR(D28/B28),"n/a",(D28/B28))</f>
        <v>0</v>
      </c>
      <c r="F28" s="158">
        <v>4</v>
      </c>
      <c r="G28" s="158">
        <v>5</v>
      </c>
      <c r="H28" s="166">
        <f t="shared" ref="H28:H42" si="18">G28-F28</f>
        <v>1</v>
      </c>
      <c r="I28" s="165">
        <f t="shared" ref="I28:I42" si="19">IF(ISERROR(H28/F28),"n/a",(H28/F28))</f>
        <v>0.25</v>
      </c>
      <c r="J28" s="158">
        <v>3</v>
      </c>
      <c r="K28" s="158">
        <v>0</v>
      </c>
      <c r="L28" s="166">
        <f t="shared" ref="L28:L42" si="20">K28-J28</f>
        <v>-3</v>
      </c>
      <c r="M28" s="167">
        <f t="shared" ref="M28:M42" si="21">IF(ISERROR(L28/J28),"n/a",(L28/J28))</f>
        <v>-1</v>
      </c>
      <c r="N28" s="158">
        <v>0</v>
      </c>
      <c r="O28" s="158">
        <v>0</v>
      </c>
      <c r="P28" s="166">
        <f t="shared" ref="P28:P43" si="22">O28-N28</f>
        <v>0</v>
      </c>
      <c r="Q28" s="168" t="str">
        <f t="shared" si="14"/>
        <v>n/a</v>
      </c>
      <c r="R28" s="158">
        <v>0</v>
      </c>
      <c r="S28" s="158">
        <v>0</v>
      </c>
      <c r="T28" s="166">
        <f t="shared" ref="T28:T30" si="23">S28-R28</f>
        <v>0</v>
      </c>
      <c r="U28" s="168" t="str">
        <f t="shared" si="15"/>
        <v>n/a</v>
      </c>
    </row>
    <row r="29" spans="1:21" s="160" customFormat="1" x14ac:dyDescent="0.25">
      <c r="A29" s="260" t="s">
        <v>20</v>
      </c>
      <c r="B29" s="247">
        <v>0</v>
      </c>
      <c r="C29" s="246">
        <v>0</v>
      </c>
      <c r="D29" s="248">
        <f t="shared" si="16"/>
        <v>0</v>
      </c>
      <c r="E29" s="249" t="str">
        <f t="shared" si="17"/>
        <v>n/a</v>
      </c>
      <c r="F29" s="246">
        <v>0</v>
      </c>
      <c r="G29" s="246">
        <v>0</v>
      </c>
      <c r="H29" s="250">
        <f t="shared" si="18"/>
        <v>0</v>
      </c>
      <c r="I29" s="249" t="str">
        <f t="shared" si="19"/>
        <v>n/a</v>
      </c>
      <c r="J29" s="246">
        <v>0</v>
      </c>
      <c r="K29" s="246">
        <v>3</v>
      </c>
      <c r="L29" s="250">
        <f t="shared" si="20"/>
        <v>3</v>
      </c>
      <c r="M29" s="251" t="str">
        <f t="shared" si="21"/>
        <v>n/a</v>
      </c>
      <c r="N29" s="246">
        <v>0</v>
      </c>
      <c r="O29" s="246">
        <v>0</v>
      </c>
      <c r="P29" s="250">
        <f t="shared" si="22"/>
        <v>0</v>
      </c>
      <c r="Q29" s="252" t="str">
        <f t="shared" si="14"/>
        <v>n/a</v>
      </c>
      <c r="R29" s="246">
        <v>0</v>
      </c>
      <c r="S29" s="246">
        <v>0</v>
      </c>
      <c r="T29" s="250">
        <f t="shared" si="23"/>
        <v>0</v>
      </c>
      <c r="U29" s="252" t="str">
        <f t="shared" si="15"/>
        <v>n/a</v>
      </c>
    </row>
    <row r="30" spans="1:21" s="160" customFormat="1" x14ac:dyDescent="0.25">
      <c r="A30" s="260" t="s">
        <v>32</v>
      </c>
      <c r="B30" s="164">
        <v>1</v>
      </c>
      <c r="C30" s="158">
        <v>0</v>
      </c>
      <c r="D30" s="163">
        <f t="shared" si="16"/>
        <v>-1</v>
      </c>
      <c r="E30" s="165">
        <f t="shared" si="17"/>
        <v>-1</v>
      </c>
      <c r="F30" s="158">
        <v>0</v>
      </c>
      <c r="G30" s="158">
        <v>0</v>
      </c>
      <c r="H30" s="166">
        <f t="shared" si="18"/>
        <v>0</v>
      </c>
      <c r="I30" s="165" t="str">
        <f t="shared" si="19"/>
        <v>n/a</v>
      </c>
      <c r="J30" s="158">
        <v>0</v>
      </c>
      <c r="K30" s="158">
        <v>0</v>
      </c>
      <c r="L30" s="166">
        <f t="shared" si="20"/>
        <v>0</v>
      </c>
      <c r="M30" s="167" t="str">
        <f t="shared" si="21"/>
        <v>n/a</v>
      </c>
      <c r="N30" s="158">
        <v>0</v>
      </c>
      <c r="O30" s="158">
        <v>0</v>
      </c>
      <c r="P30" s="166">
        <f t="shared" si="22"/>
        <v>0</v>
      </c>
      <c r="Q30" s="168" t="str">
        <f t="shared" si="14"/>
        <v>n/a</v>
      </c>
      <c r="R30" s="158">
        <v>0</v>
      </c>
      <c r="S30" s="158">
        <v>0</v>
      </c>
      <c r="T30" s="166">
        <f t="shared" si="23"/>
        <v>0</v>
      </c>
      <c r="U30" s="168" t="str">
        <f t="shared" si="15"/>
        <v>n/a</v>
      </c>
    </row>
    <row r="31" spans="1:21" s="160" customFormat="1" x14ac:dyDescent="0.25">
      <c r="A31" s="260" t="s">
        <v>22</v>
      </c>
      <c r="B31" s="247">
        <v>0</v>
      </c>
      <c r="C31" s="246">
        <v>0</v>
      </c>
      <c r="D31" s="248">
        <f t="shared" si="16"/>
        <v>0</v>
      </c>
      <c r="E31" s="249" t="str">
        <f t="shared" si="17"/>
        <v>n/a</v>
      </c>
      <c r="F31" s="246">
        <v>0</v>
      </c>
      <c r="G31" s="246">
        <v>0</v>
      </c>
      <c r="H31" s="250">
        <f t="shared" si="18"/>
        <v>0</v>
      </c>
      <c r="I31" s="249" t="str">
        <f t="shared" si="19"/>
        <v>n/a</v>
      </c>
      <c r="J31" s="246">
        <v>0</v>
      </c>
      <c r="K31" s="246">
        <v>0</v>
      </c>
      <c r="L31" s="250">
        <f t="shared" si="20"/>
        <v>0</v>
      </c>
      <c r="M31" s="251" t="str">
        <f t="shared" si="21"/>
        <v>n/a</v>
      </c>
      <c r="N31" s="246">
        <v>0</v>
      </c>
      <c r="O31" s="246">
        <v>0</v>
      </c>
      <c r="P31" s="250">
        <f t="shared" ref="P31:P36" si="24">O31-N31</f>
        <v>0</v>
      </c>
      <c r="Q31" s="252" t="str">
        <f t="shared" si="14"/>
        <v>n/a</v>
      </c>
      <c r="R31" s="246">
        <v>0</v>
      </c>
      <c r="S31" s="246">
        <v>0</v>
      </c>
      <c r="T31" s="250">
        <f t="shared" ref="T31:T36" si="25">S31-R31</f>
        <v>0</v>
      </c>
      <c r="U31" s="252" t="str">
        <f t="shared" si="15"/>
        <v>n/a</v>
      </c>
    </row>
    <row r="32" spans="1:21" s="160" customFormat="1" x14ac:dyDescent="0.25">
      <c r="A32" s="283" t="s">
        <v>111</v>
      </c>
      <c r="B32" s="164">
        <v>0</v>
      </c>
      <c r="C32" s="158">
        <v>0</v>
      </c>
      <c r="D32" s="163">
        <f t="shared" si="16"/>
        <v>0</v>
      </c>
      <c r="E32" s="165" t="str">
        <f t="shared" si="17"/>
        <v>n/a</v>
      </c>
      <c r="F32" s="158">
        <v>0</v>
      </c>
      <c r="G32" s="158">
        <v>0</v>
      </c>
      <c r="H32" s="166">
        <f t="shared" si="18"/>
        <v>0</v>
      </c>
      <c r="I32" s="165" t="str">
        <f t="shared" si="19"/>
        <v>n/a</v>
      </c>
      <c r="J32" s="158">
        <v>0</v>
      </c>
      <c r="K32" s="158">
        <v>0</v>
      </c>
      <c r="L32" s="166">
        <f t="shared" si="20"/>
        <v>0</v>
      </c>
      <c r="M32" s="167" t="str">
        <f t="shared" si="21"/>
        <v>n/a</v>
      </c>
      <c r="N32" s="158">
        <v>0</v>
      </c>
      <c r="O32" s="158">
        <v>0</v>
      </c>
      <c r="P32" s="166">
        <f t="shared" si="24"/>
        <v>0</v>
      </c>
      <c r="Q32" s="168" t="str">
        <f t="shared" si="14"/>
        <v>n/a</v>
      </c>
      <c r="R32" s="158">
        <v>0</v>
      </c>
      <c r="S32" s="158">
        <v>0</v>
      </c>
      <c r="T32" s="166">
        <f t="shared" si="25"/>
        <v>0</v>
      </c>
      <c r="U32" s="168" t="str">
        <f t="shared" si="15"/>
        <v>n/a</v>
      </c>
    </row>
    <row r="33" spans="1:21" s="160" customFormat="1" x14ac:dyDescent="0.25">
      <c r="A33" s="260" t="s">
        <v>26</v>
      </c>
      <c r="B33" s="164">
        <v>3</v>
      </c>
      <c r="C33" s="158">
        <v>0</v>
      </c>
      <c r="D33" s="163">
        <f t="shared" si="16"/>
        <v>-3</v>
      </c>
      <c r="E33" s="165">
        <f t="shared" si="17"/>
        <v>-1</v>
      </c>
      <c r="F33" s="158">
        <v>1</v>
      </c>
      <c r="G33" s="158">
        <v>0</v>
      </c>
      <c r="H33" s="166">
        <f t="shared" si="18"/>
        <v>-1</v>
      </c>
      <c r="I33" s="165">
        <f t="shared" si="19"/>
        <v>-1</v>
      </c>
      <c r="J33" s="158">
        <v>1</v>
      </c>
      <c r="K33" s="158">
        <v>0</v>
      </c>
      <c r="L33" s="166">
        <f t="shared" si="20"/>
        <v>-1</v>
      </c>
      <c r="M33" s="167">
        <f t="shared" si="21"/>
        <v>-1</v>
      </c>
      <c r="N33" s="158">
        <v>0</v>
      </c>
      <c r="O33" s="158">
        <v>0</v>
      </c>
      <c r="P33" s="166">
        <f t="shared" si="24"/>
        <v>0</v>
      </c>
      <c r="Q33" s="168" t="str">
        <f t="shared" si="14"/>
        <v>n/a</v>
      </c>
      <c r="R33" s="158">
        <v>0</v>
      </c>
      <c r="S33" s="158">
        <v>0</v>
      </c>
      <c r="T33" s="166">
        <f t="shared" si="25"/>
        <v>0</v>
      </c>
      <c r="U33" s="168" t="str">
        <f t="shared" si="15"/>
        <v>n/a</v>
      </c>
    </row>
    <row r="34" spans="1:21" s="160" customFormat="1" x14ac:dyDescent="0.25">
      <c r="A34" s="260" t="s">
        <v>34</v>
      </c>
      <c r="B34" s="247">
        <v>0</v>
      </c>
      <c r="C34" s="246">
        <v>0</v>
      </c>
      <c r="D34" s="248">
        <f t="shared" si="16"/>
        <v>0</v>
      </c>
      <c r="E34" s="249" t="str">
        <f t="shared" si="17"/>
        <v>n/a</v>
      </c>
      <c r="F34" s="246">
        <v>0</v>
      </c>
      <c r="G34" s="246">
        <v>0</v>
      </c>
      <c r="H34" s="250">
        <f t="shared" si="18"/>
        <v>0</v>
      </c>
      <c r="I34" s="249" t="str">
        <f t="shared" si="19"/>
        <v>n/a</v>
      </c>
      <c r="J34" s="246">
        <v>0</v>
      </c>
      <c r="K34" s="246">
        <v>0</v>
      </c>
      <c r="L34" s="250">
        <f t="shared" si="20"/>
        <v>0</v>
      </c>
      <c r="M34" s="251" t="str">
        <f t="shared" si="21"/>
        <v>n/a</v>
      </c>
      <c r="N34" s="246">
        <v>0</v>
      </c>
      <c r="O34" s="246">
        <v>0</v>
      </c>
      <c r="P34" s="250">
        <f t="shared" si="24"/>
        <v>0</v>
      </c>
      <c r="Q34" s="252" t="str">
        <f t="shared" si="14"/>
        <v>n/a</v>
      </c>
      <c r="R34" s="246">
        <v>0</v>
      </c>
      <c r="S34" s="246">
        <v>0</v>
      </c>
      <c r="T34" s="250">
        <f t="shared" si="25"/>
        <v>0</v>
      </c>
      <c r="U34" s="252" t="str">
        <f t="shared" si="15"/>
        <v>n/a</v>
      </c>
    </row>
    <row r="35" spans="1:21" s="160" customFormat="1" x14ac:dyDescent="0.25">
      <c r="A35" s="260" t="s">
        <v>125</v>
      </c>
      <c r="B35" s="164">
        <v>53</v>
      </c>
      <c r="C35" s="158">
        <v>0</v>
      </c>
      <c r="D35" s="163">
        <f t="shared" ref="D35" si="26">C35-B35</f>
        <v>-53</v>
      </c>
      <c r="E35" s="165">
        <f t="shared" ref="E35" si="27">IF(ISERROR(D35/B35),"n/a",(D35/B35))</f>
        <v>-1</v>
      </c>
      <c r="F35" s="158">
        <v>43</v>
      </c>
      <c r="G35" s="158">
        <v>0</v>
      </c>
      <c r="H35" s="166">
        <f t="shared" ref="H35" si="28">G35-F35</f>
        <v>-43</v>
      </c>
      <c r="I35" s="165">
        <f t="shared" ref="I35" si="29">IF(ISERROR(H35/F35),"n/a",(H35/F35))</f>
        <v>-1</v>
      </c>
      <c r="J35" s="158">
        <v>14</v>
      </c>
      <c r="K35" s="158">
        <v>0</v>
      </c>
      <c r="L35" s="166">
        <f t="shared" ref="L35" si="30">K35-J35</f>
        <v>-14</v>
      </c>
      <c r="M35" s="167">
        <f t="shared" ref="M35" si="31">IF(ISERROR(L35/J35),"n/a",(L35/J35))</f>
        <v>-1</v>
      </c>
      <c r="N35" s="158">
        <v>0</v>
      </c>
      <c r="O35" s="158">
        <v>0</v>
      </c>
      <c r="P35" s="166">
        <f t="shared" si="24"/>
        <v>0</v>
      </c>
      <c r="Q35" s="168" t="str">
        <f t="shared" ref="Q35" si="32">IF(ISERROR(P35/N35),"n/a",(P35/N35))</f>
        <v>n/a</v>
      </c>
      <c r="R35" s="158">
        <v>0</v>
      </c>
      <c r="S35" s="158">
        <v>0</v>
      </c>
      <c r="T35" s="166">
        <f t="shared" si="25"/>
        <v>0</v>
      </c>
      <c r="U35" s="168" t="str">
        <f t="shared" ref="U35" si="33">IF(ISERROR(T35/R35),"n/a",(T35/R35))</f>
        <v>n/a</v>
      </c>
    </row>
    <row r="36" spans="1:21" s="160" customFormat="1" x14ac:dyDescent="0.25">
      <c r="A36" s="260" t="s">
        <v>24</v>
      </c>
      <c r="B36" s="164">
        <v>23</v>
      </c>
      <c r="C36" s="158">
        <v>56</v>
      </c>
      <c r="D36" s="163">
        <f t="shared" si="16"/>
        <v>33</v>
      </c>
      <c r="E36" s="165">
        <f t="shared" si="17"/>
        <v>1.4347826086956521</v>
      </c>
      <c r="F36" s="158">
        <v>10</v>
      </c>
      <c r="G36" s="158">
        <v>15</v>
      </c>
      <c r="H36" s="166">
        <f t="shared" si="18"/>
        <v>5</v>
      </c>
      <c r="I36" s="165">
        <f t="shared" si="19"/>
        <v>0.5</v>
      </c>
      <c r="J36" s="158">
        <v>4</v>
      </c>
      <c r="K36" s="158">
        <v>6</v>
      </c>
      <c r="L36" s="166">
        <f t="shared" si="20"/>
        <v>2</v>
      </c>
      <c r="M36" s="167">
        <f t="shared" si="21"/>
        <v>0.5</v>
      </c>
      <c r="N36" s="158">
        <v>0</v>
      </c>
      <c r="O36" s="158">
        <v>0</v>
      </c>
      <c r="P36" s="166">
        <f t="shared" si="24"/>
        <v>0</v>
      </c>
      <c r="Q36" s="168" t="str">
        <f t="shared" si="14"/>
        <v>n/a</v>
      </c>
      <c r="R36" s="158">
        <v>0</v>
      </c>
      <c r="S36" s="158">
        <v>0</v>
      </c>
      <c r="T36" s="166">
        <f t="shared" si="25"/>
        <v>0</v>
      </c>
      <c r="U36" s="168" t="str">
        <f t="shared" si="15"/>
        <v>n/a</v>
      </c>
    </row>
    <row r="37" spans="1:21" s="160" customFormat="1" x14ac:dyDescent="0.25">
      <c r="A37" s="260" t="s">
        <v>23</v>
      </c>
      <c r="B37" s="247">
        <v>0</v>
      </c>
      <c r="C37" s="246">
        <v>0</v>
      </c>
      <c r="D37" s="248">
        <f t="shared" si="16"/>
        <v>0</v>
      </c>
      <c r="E37" s="249" t="str">
        <f t="shared" si="17"/>
        <v>n/a</v>
      </c>
      <c r="F37" s="246">
        <v>0</v>
      </c>
      <c r="G37" s="246">
        <v>0</v>
      </c>
      <c r="H37" s="250">
        <f t="shared" si="18"/>
        <v>0</v>
      </c>
      <c r="I37" s="249" t="str">
        <f t="shared" si="19"/>
        <v>n/a</v>
      </c>
      <c r="J37" s="246">
        <v>0</v>
      </c>
      <c r="K37" s="246">
        <v>0</v>
      </c>
      <c r="L37" s="250">
        <f t="shared" si="20"/>
        <v>0</v>
      </c>
      <c r="M37" s="251" t="str">
        <f t="shared" si="21"/>
        <v>n/a</v>
      </c>
      <c r="N37" s="246">
        <v>0</v>
      </c>
      <c r="O37" s="246">
        <v>0</v>
      </c>
      <c r="P37" s="250">
        <f t="shared" si="22"/>
        <v>0</v>
      </c>
      <c r="Q37" s="252" t="str">
        <f t="shared" ref="Q37:Q43" si="34">IF(ISERROR(P37/N37),"n/a",(P37/N37))</f>
        <v>n/a</v>
      </c>
      <c r="R37" s="246">
        <v>0</v>
      </c>
      <c r="S37" s="246">
        <v>0</v>
      </c>
      <c r="T37" s="250">
        <f t="shared" ref="T37:T43" si="35">S37-R37</f>
        <v>0</v>
      </c>
      <c r="U37" s="252" t="str">
        <f t="shared" si="15"/>
        <v>n/a</v>
      </c>
    </row>
    <row r="38" spans="1:21" s="160" customFormat="1" x14ac:dyDescent="0.25">
      <c r="A38" s="260" t="s">
        <v>27</v>
      </c>
      <c r="B38" s="164">
        <v>8</v>
      </c>
      <c r="C38" s="158">
        <v>7</v>
      </c>
      <c r="D38" s="163">
        <f t="shared" si="16"/>
        <v>-1</v>
      </c>
      <c r="E38" s="165">
        <f t="shared" si="17"/>
        <v>-0.125</v>
      </c>
      <c r="F38" s="158">
        <v>3</v>
      </c>
      <c r="G38" s="158">
        <v>1</v>
      </c>
      <c r="H38" s="166">
        <f t="shared" si="18"/>
        <v>-2</v>
      </c>
      <c r="I38" s="165">
        <f t="shared" si="19"/>
        <v>-0.66666666666666663</v>
      </c>
      <c r="J38" s="158">
        <v>2</v>
      </c>
      <c r="K38" s="158">
        <v>1</v>
      </c>
      <c r="L38" s="166">
        <f t="shared" si="20"/>
        <v>-1</v>
      </c>
      <c r="M38" s="167">
        <f t="shared" si="21"/>
        <v>-0.5</v>
      </c>
      <c r="N38" s="158">
        <v>0</v>
      </c>
      <c r="O38" s="158">
        <v>0</v>
      </c>
      <c r="P38" s="166">
        <f t="shared" si="22"/>
        <v>0</v>
      </c>
      <c r="Q38" s="168" t="str">
        <f t="shared" si="34"/>
        <v>n/a</v>
      </c>
      <c r="R38" s="158">
        <v>0</v>
      </c>
      <c r="S38" s="158">
        <v>0</v>
      </c>
      <c r="T38" s="166">
        <f t="shared" si="35"/>
        <v>0</v>
      </c>
      <c r="U38" s="168" t="str">
        <f t="shared" si="15"/>
        <v>n/a</v>
      </c>
    </row>
    <row r="39" spans="1:21" s="160" customFormat="1" x14ac:dyDescent="0.25">
      <c r="A39" s="260" t="s">
        <v>25</v>
      </c>
      <c r="B39" s="247">
        <v>0</v>
      </c>
      <c r="C39" s="246">
        <v>0</v>
      </c>
      <c r="D39" s="248">
        <f t="shared" si="16"/>
        <v>0</v>
      </c>
      <c r="E39" s="249" t="str">
        <f t="shared" si="17"/>
        <v>n/a</v>
      </c>
      <c r="F39" s="246">
        <v>0</v>
      </c>
      <c r="G39" s="246">
        <v>0</v>
      </c>
      <c r="H39" s="250">
        <f t="shared" si="18"/>
        <v>0</v>
      </c>
      <c r="I39" s="249" t="str">
        <f t="shared" si="19"/>
        <v>n/a</v>
      </c>
      <c r="J39" s="246">
        <v>0</v>
      </c>
      <c r="K39" s="246">
        <v>0</v>
      </c>
      <c r="L39" s="250">
        <f t="shared" si="20"/>
        <v>0</v>
      </c>
      <c r="M39" s="251" t="str">
        <f t="shared" si="21"/>
        <v>n/a</v>
      </c>
      <c r="N39" s="246">
        <v>0</v>
      </c>
      <c r="O39" s="246">
        <v>0</v>
      </c>
      <c r="P39" s="250">
        <f t="shared" si="22"/>
        <v>0</v>
      </c>
      <c r="Q39" s="252" t="str">
        <f t="shared" si="34"/>
        <v>n/a</v>
      </c>
      <c r="R39" s="246">
        <v>0</v>
      </c>
      <c r="S39" s="246">
        <v>0</v>
      </c>
      <c r="T39" s="250">
        <f t="shared" si="35"/>
        <v>0</v>
      </c>
      <c r="U39" s="252" t="str">
        <f t="shared" si="15"/>
        <v>n/a</v>
      </c>
    </row>
    <row r="40" spans="1:21" s="160" customFormat="1" x14ac:dyDescent="0.25">
      <c r="A40" s="260" t="s">
        <v>55</v>
      </c>
      <c r="B40" s="164">
        <v>1</v>
      </c>
      <c r="C40" s="158">
        <v>3</v>
      </c>
      <c r="D40" s="163">
        <f t="shared" si="16"/>
        <v>2</v>
      </c>
      <c r="E40" s="165">
        <f t="shared" si="17"/>
        <v>2</v>
      </c>
      <c r="F40" s="158">
        <v>0</v>
      </c>
      <c r="G40" s="158">
        <v>3</v>
      </c>
      <c r="H40" s="166">
        <f t="shared" si="18"/>
        <v>3</v>
      </c>
      <c r="I40" s="165" t="str">
        <f t="shared" si="19"/>
        <v>n/a</v>
      </c>
      <c r="J40" s="158">
        <v>0</v>
      </c>
      <c r="K40" s="158">
        <v>3</v>
      </c>
      <c r="L40" s="166">
        <f t="shared" si="20"/>
        <v>3</v>
      </c>
      <c r="M40" s="167" t="str">
        <f t="shared" si="21"/>
        <v>n/a</v>
      </c>
      <c r="N40" s="158">
        <v>0</v>
      </c>
      <c r="O40" s="158">
        <v>0</v>
      </c>
      <c r="P40" s="166">
        <f t="shared" si="22"/>
        <v>0</v>
      </c>
      <c r="Q40" s="168" t="str">
        <f t="shared" si="34"/>
        <v>n/a</v>
      </c>
      <c r="R40" s="158">
        <v>0</v>
      </c>
      <c r="S40" s="158">
        <v>0</v>
      </c>
      <c r="T40" s="166">
        <f t="shared" si="35"/>
        <v>0</v>
      </c>
      <c r="U40" s="168" t="str">
        <f t="shared" si="15"/>
        <v>n/a</v>
      </c>
    </row>
    <row r="41" spans="1:21" x14ac:dyDescent="0.25">
      <c r="A41" s="265" t="s">
        <v>33</v>
      </c>
      <c r="B41" s="96">
        <v>2</v>
      </c>
      <c r="C41" s="5">
        <v>2</v>
      </c>
      <c r="D41" s="163">
        <f t="shared" si="16"/>
        <v>0</v>
      </c>
      <c r="E41" s="6">
        <f t="shared" si="17"/>
        <v>0</v>
      </c>
      <c r="F41" s="158">
        <v>1</v>
      </c>
      <c r="G41" s="158">
        <v>0</v>
      </c>
      <c r="H41" s="9">
        <f t="shared" si="18"/>
        <v>-1</v>
      </c>
      <c r="I41" s="6">
        <f t="shared" si="19"/>
        <v>-1</v>
      </c>
      <c r="J41" s="5">
        <v>1</v>
      </c>
      <c r="K41" s="158">
        <v>0</v>
      </c>
      <c r="L41" s="9">
        <f t="shared" si="20"/>
        <v>-1</v>
      </c>
      <c r="M41" s="13">
        <f t="shared" si="21"/>
        <v>-1</v>
      </c>
      <c r="N41" s="5">
        <v>0</v>
      </c>
      <c r="O41" s="158">
        <v>0</v>
      </c>
      <c r="P41" s="9">
        <f t="shared" si="22"/>
        <v>0</v>
      </c>
      <c r="Q41" s="41" t="str">
        <f t="shared" si="34"/>
        <v>n/a</v>
      </c>
      <c r="R41" s="5">
        <v>0</v>
      </c>
      <c r="S41" s="158">
        <v>0</v>
      </c>
      <c r="T41" s="9">
        <f t="shared" si="35"/>
        <v>0</v>
      </c>
      <c r="U41" s="41" t="str">
        <f t="shared" si="15"/>
        <v>n/a</v>
      </c>
    </row>
    <row r="42" spans="1:21" x14ac:dyDescent="0.25">
      <c r="A42" s="266" t="s">
        <v>30</v>
      </c>
      <c r="B42" s="96">
        <v>37</v>
      </c>
      <c r="C42" s="5">
        <v>49</v>
      </c>
      <c r="D42" s="163">
        <f t="shared" si="16"/>
        <v>12</v>
      </c>
      <c r="E42" s="6">
        <f t="shared" si="17"/>
        <v>0.32432432432432434</v>
      </c>
      <c r="F42" s="158">
        <v>13</v>
      </c>
      <c r="G42" s="158">
        <v>9</v>
      </c>
      <c r="H42" s="9">
        <f t="shared" si="18"/>
        <v>-4</v>
      </c>
      <c r="I42" s="6">
        <f t="shared" si="19"/>
        <v>-0.30769230769230771</v>
      </c>
      <c r="J42" s="5">
        <v>5</v>
      </c>
      <c r="K42" s="158">
        <v>2</v>
      </c>
      <c r="L42" s="9">
        <f t="shared" si="20"/>
        <v>-3</v>
      </c>
      <c r="M42" s="13">
        <f t="shared" si="21"/>
        <v>-0.6</v>
      </c>
      <c r="N42" s="5">
        <v>0</v>
      </c>
      <c r="O42" s="158">
        <v>0</v>
      </c>
      <c r="P42" s="9">
        <f t="shared" si="22"/>
        <v>0</v>
      </c>
      <c r="Q42" s="41" t="str">
        <f t="shared" si="34"/>
        <v>n/a</v>
      </c>
      <c r="R42" s="5">
        <v>0</v>
      </c>
      <c r="S42" s="158">
        <v>0</v>
      </c>
      <c r="T42" s="9">
        <f t="shared" si="35"/>
        <v>0</v>
      </c>
      <c r="U42" s="41" t="str">
        <f t="shared" si="15"/>
        <v>n/a</v>
      </c>
    </row>
    <row r="43" spans="1:21" x14ac:dyDescent="0.25">
      <c r="A43" s="426" t="s">
        <v>31</v>
      </c>
      <c r="B43" s="270">
        <v>0</v>
      </c>
      <c r="C43" s="271">
        <v>0</v>
      </c>
      <c r="D43" s="248">
        <f t="shared" si="16"/>
        <v>0</v>
      </c>
      <c r="E43" s="272" t="str">
        <f>IF(ISERROR(D43/B43),"n/a",(D43/B43))</f>
        <v>n/a</v>
      </c>
      <c r="F43" s="271">
        <v>0</v>
      </c>
      <c r="G43" s="271">
        <v>0</v>
      </c>
      <c r="H43" s="273">
        <f>G43-F43</f>
        <v>0</v>
      </c>
      <c r="I43" s="272" t="str">
        <f>IF(ISERROR(H43/F43),"n/a",(H43/F43))</f>
        <v>n/a</v>
      </c>
      <c r="J43" s="271">
        <v>0</v>
      </c>
      <c r="K43" s="271">
        <v>0</v>
      </c>
      <c r="L43" s="273">
        <f>K43-J43</f>
        <v>0</v>
      </c>
      <c r="M43" s="274" t="str">
        <f>IF(ISERROR(L43/J43),"n/a",(L43/J43))</f>
        <v>n/a</v>
      </c>
      <c r="N43" s="271">
        <v>0</v>
      </c>
      <c r="O43" s="271">
        <v>0</v>
      </c>
      <c r="P43" s="273">
        <f t="shared" si="22"/>
        <v>0</v>
      </c>
      <c r="Q43" s="275" t="str">
        <f t="shared" si="34"/>
        <v>n/a</v>
      </c>
      <c r="R43" s="271">
        <v>0</v>
      </c>
      <c r="S43" s="271">
        <v>0</v>
      </c>
      <c r="T43" s="273">
        <f t="shared" si="35"/>
        <v>0</v>
      </c>
      <c r="U43" s="275" t="str">
        <f t="shared" si="15"/>
        <v>n/a</v>
      </c>
    </row>
    <row r="44" spans="1:21" ht="13.8" thickBot="1" x14ac:dyDescent="0.3">
      <c r="A44" s="433" t="s">
        <v>131</v>
      </c>
      <c r="B44" s="427">
        <v>0</v>
      </c>
      <c r="C44" s="428">
        <v>0</v>
      </c>
      <c r="D44" s="163">
        <f t="shared" ref="D44" si="36">C44-B44</f>
        <v>0</v>
      </c>
      <c r="E44" s="429" t="str">
        <f>IF(ISERROR(D44/B44),"n/a",(D44/B44))</f>
        <v>n/a</v>
      </c>
      <c r="F44" s="428">
        <v>0</v>
      </c>
      <c r="G44" s="428">
        <v>0</v>
      </c>
      <c r="H44" s="430">
        <f>G44-F44</f>
        <v>0</v>
      </c>
      <c r="I44" s="429" t="str">
        <f>IF(ISERROR(H44/F44),"n/a",(H44/F44))</f>
        <v>n/a</v>
      </c>
      <c r="J44" s="428">
        <v>0</v>
      </c>
      <c r="K44" s="428">
        <v>0</v>
      </c>
      <c r="L44" s="430">
        <f>K44-J44</f>
        <v>0</v>
      </c>
      <c r="M44" s="431" t="str">
        <f>IF(ISERROR(L44/J44),"n/a",(L44/J44))</f>
        <v>n/a</v>
      </c>
      <c r="N44" s="428">
        <v>0</v>
      </c>
      <c r="O44" s="428">
        <v>0</v>
      </c>
      <c r="P44" s="430">
        <f t="shared" ref="P44" si="37">O44-N44</f>
        <v>0</v>
      </c>
      <c r="Q44" s="432" t="str">
        <f t="shared" ref="Q44" si="38">IF(ISERROR(P44/N44),"n/a",(P44/N44))</f>
        <v>n/a</v>
      </c>
      <c r="R44" s="428">
        <v>0</v>
      </c>
      <c r="S44" s="428">
        <v>0</v>
      </c>
      <c r="T44" s="430">
        <f t="shared" ref="T44" si="39">S44-R44</f>
        <v>0</v>
      </c>
      <c r="U44" s="432" t="str">
        <f t="shared" ref="U44" si="40">IF(ISERROR(T44/R44),"n/a",(T44/R44))</f>
        <v>n/a</v>
      </c>
    </row>
    <row r="45" spans="1:21" s="26" customFormat="1" ht="14.4" thickTop="1" thickBot="1" x14ac:dyDescent="0.3">
      <c r="A45" s="97" t="s">
        <v>5</v>
      </c>
      <c r="B45" s="144">
        <f>SUM(B26:B44)</f>
        <v>145</v>
      </c>
      <c r="C45" s="145">
        <f>SUM(C26:C44)</f>
        <v>140</v>
      </c>
      <c r="D45" s="146">
        <f>C45-B45</f>
        <v>-5</v>
      </c>
      <c r="E45" s="147">
        <f>IF(ISERROR(D45/B45),"n/a",(D45/B45))</f>
        <v>-3.4482758620689655E-2</v>
      </c>
      <c r="F45" s="148">
        <f>SUM(F26:F44)</f>
        <v>79</v>
      </c>
      <c r="G45" s="145">
        <f>SUM(G26:G44)</f>
        <v>36</v>
      </c>
      <c r="H45" s="149">
        <f>G45-F45</f>
        <v>-43</v>
      </c>
      <c r="I45" s="147">
        <f>IF(ISERROR(H45/F45),"n/a",(H45/F45))</f>
        <v>-0.54430379746835444</v>
      </c>
      <c r="J45" s="148">
        <f>SUM(J26:J44)</f>
        <v>32</v>
      </c>
      <c r="K45" s="145">
        <f>SUM(K26:K44)</f>
        <v>16</v>
      </c>
      <c r="L45" s="149">
        <f>K45-J45</f>
        <v>-16</v>
      </c>
      <c r="M45" s="150">
        <f>IF(ISERROR(L45/J45),"n/a",(L45/J45))</f>
        <v>-0.5</v>
      </c>
      <c r="N45" s="151">
        <f>SUM(N26:N44)</f>
        <v>0</v>
      </c>
      <c r="O45" s="145">
        <f>SUM(O26:O44)</f>
        <v>0</v>
      </c>
      <c r="P45" s="149">
        <f>O45-N45</f>
        <v>0</v>
      </c>
      <c r="Q45" s="152" t="str">
        <f>IF(ISERROR(P45/N45),"n/a",(P45/N45))</f>
        <v>n/a</v>
      </c>
      <c r="R45" s="151">
        <f>SUM(R26:R44)</f>
        <v>0</v>
      </c>
      <c r="S45" s="145">
        <f>SUM(S26:S44)</f>
        <v>0</v>
      </c>
      <c r="T45" s="149">
        <f>S45-R45</f>
        <v>0</v>
      </c>
      <c r="U45" s="152" t="str">
        <f>IF(ISERROR(T45/R45),"n/a",(T45/R45))</f>
        <v>n/a</v>
      </c>
    </row>
    <row r="46" spans="1:21" s="26" customFormat="1" ht="13.8" thickBot="1" x14ac:dyDescent="0.3">
      <c r="A46" s="106"/>
      <c r="B46" s="107"/>
      <c r="C46" s="107"/>
      <c r="D46" s="108"/>
      <c r="E46" s="109"/>
      <c r="F46" s="107"/>
      <c r="G46" s="107"/>
      <c r="H46" s="110"/>
      <c r="I46" s="109"/>
      <c r="J46" s="107"/>
      <c r="K46" s="107"/>
      <c r="L46" s="110"/>
      <c r="M46" s="109"/>
      <c r="N46" s="107"/>
      <c r="O46" s="107"/>
      <c r="P46" s="110"/>
      <c r="Q46" s="109"/>
      <c r="R46" s="107"/>
      <c r="S46" s="107"/>
      <c r="T46" s="110"/>
      <c r="U46" s="109"/>
    </row>
    <row r="47" spans="1:21" ht="16.05" customHeight="1" thickBot="1" x14ac:dyDescent="0.3">
      <c r="A47" s="254" t="s">
        <v>9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6"/>
      <c r="R47" s="255"/>
      <c r="S47" s="255"/>
      <c r="T47" s="255"/>
      <c r="U47" s="256"/>
    </row>
    <row r="48" spans="1:21" x14ac:dyDescent="0.25">
      <c r="A48" s="259" t="s">
        <v>28</v>
      </c>
      <c r="B48" s="96">
        <f t="shared" ref="B48:C59" si="41">B4+B26</f>
        <v>8</v>
      </c>
      <c r="C48" s="96">
        <f t="shared" si="41"/>
        <v>14</v>
      </c>
      <c r="D48" s="99">
        <f t="shared" ref="D48:D55" si="42">C48-B48</f>
        <v>6</v>
      </c>
      <c r="E48" s="115">
        <f t="shared" ref="E48:E55" si="43">IF(ISERROR(D48/B48),"n/a",(D48/B48))</f>
        <v>0.75</v>
      </c>
      <c r="F48" s="96">
        <f t="shared" ref="F48:G59" si="44">F4+F26</f>
        <v>4</v>
      </c>
      <c r="G48" s="96">
        <f t="shared" si="44"/>
        <v>3</v>
      </c>
      <c r="H48" s="96">
        <f t="shared" ref="H48:H55" si="45">G48-F48</f>
        <v>-1</v>
      </c>
      <c r="I48" s="115">
        <f t="shared" ref="I48:I55" si="46">IF(ISERROR(H48/F48),"n/a",(H48/F48))</f>
        <v>-0.25</v>
      </c>
      <c r="J48" s="96">
        <f t="shared" ref="J48:K59" si="47">J4+J26</f>
        <v>2</v>
      </c>
      <c r="K48" s="96">
        <f t="shared" si="47"/>
        <v>1</v>
      </c>
      <c r="L48" s="96">
        <f t="shared" ref="L48:L58" si="48">K48-J48</f>
        <v>-1</v>
      </c>
      <c r="M48" s="115">
        <f t="shared" ref="M48:M58" si="49">IF(ISERROR(L48/J48),"n/a",(L48/J48))</f>
        <v>-0.5</v>
      </c>
      <c r="N48" s="96">
        <f t="shared" ref="N48:O59" si="50">N4+N26</f>
        <v>0</v>
      </c>
      <c r="O48" s="5">
        <f t="shared" si="50"/>
        <v>0</v>
      </c>
      <c r="P48" s="9">
        <f>O48-N48</f>
        <v>0</v>
      </c>
      <c r="Q48" s="41" t="str">
        <f>IF(ISERROR(P48/N48),"n/a",(P48/N48))</f>
        <v>n/a</v>
      </c>
      <c r="R48" s="96">
        <f t="shared" ref="R48:S59" si="51">R4+R26</f>
        <v>0</v>
      </c>
      <c r="S48" s="5">
        <f t="shared" si="51"/>
        <v>0</v>
      </c>
      <c r="T48" s="9">
        <f>S48-R48</f>
        <v>0</v>
      </c>
      <c r="U48" s="41" t="str">
        <f>IF(ISERROR(T48/R48),"n/a",(T48/R48))</f>
        <v>n/a</v>
      </c>
    </row>
    <row r="49" spans="1:21" x14ac:dyDescent="0.25">
      <c r="A49" s="260" t="s">
        <v>29</v>
      </c>
      <c r="B49" s="96">
        <f t="shared" si="41"/>
        <v>0</v>
      </c>
      <c r="C49" s="96">
        <f t="shared" si="41"/>
        <v>0</v>
      </c>
      <c r="D49" s="99">
        <f t="shared" si="42"/>
        <v>0</v>
      </c>
      <c r="E49" s="115" t="str">
        <f t="shared" si="43"/>
        <v>n/a</v>
      </c>
      <c r="F49" s="96">
        <f t="shared" si="44"/>
        <v>0</v>
      </c>
      <c r="G49" s="96">
        <f t="shared" si="44"/>
        <v>0</v>
      </c>
      <c r="H49" s="96">
        <f t="shared" si="45"/>
        <v>0</v>
      </c>
      <c r="I49" s="115" t="str">
        <f t="shared" si="46"/>
        <v>n/a</v>
      </c>
      <c r="J49" s="96">
        <f t="shared" si="47"/>
        <v>0</v>
      </c>
      <c r="K49" s="96">
        <f t="shared" si="47"/>
        <v>0</v>
      </c>
      <c r="L49" s="96">
        <f t="shared" si="48"/>
        <v>0</v>
      </c>
      <c r="M49" s="115" t="str">
        <f t="shared" si="49"/>
        <v>n/a</v>
      </c>
      <c r="N49" s="96">
        <f t="shared" si="50"/>
        <v>0</v>
      </c>
      <c r="O49" s="5">
        <f t="shared" si="50"/>
        <v>0</v>
      </c>
      <c r="P49" s="9">
        <f t="shared" ref="P49:P63" si="52">O49-N49</f>
        <v>0</v>
      </c>
      <c r="Q49" s="41" t="str">
        <f t="shared" ref="Q49:Q63" si="53">IF(ISERROR(P49/N49),"n/a",(P49/N49))</f>
        <v>n/a</v>
      </c>
      <c r="R49" s="96">
        <f t="shared" si="51"/>
        <v>0</v>
      </c>
      <c r="S49" s="5">
        <f t="shared" si="51"/>
        <v>0</v>
      </c>
      <c r="T49" s="9">
        <f t="shared" ref="T49:T52" si="54">S49-R49</f>
        <v>0</v>
      </c>
      <c r="U49" s="41" t="str">
        <f t="shared" ref="U49:U52" si="55">IF(ISERROR(T49/R49),"n/a",(T49/R49))</f>
        <v>n/a</v>
      </c>
    </row>
    <row r="50" spans="1:21" x14ac:dyDescent="0.25">
      <c r="A50" s="260" t="s">
        <v>21</v>
      </c>
      <c r="B50" s="96">
        <f t="shared" si="41"/>
        <v>9</v>
      </c>
      <c r="C50" s="96">
        <f t="shared" si="41"/>
        <v>9</v>
      </c>
      <c r="D50" s="99">
        <f t="shared" si="42"/>
        <v>0</v>
      </c>
      <c r="E50" s="115">
        <f t="shared" si="43"/>
        <v>0</v>
      </c>
      <c r="F50" s="96">
        <f t="shared" si="44"/>
        <v>4</v>
      </c>
      <c r="G50" s="96">
        <f t="shared" si="44"/>
        <v>5</v>
      </c>
      <c r="H50" s="96">
        <f t="shared" si="45"/>
        <v>1</v>
      </c>
      <c r="I50" s="115">
        <f t="shared" si="46"/>
        <v>0.25</v>
      </c>
      <c r="J50" s="96">
        <f t="shared" si="47"/>
        <v>3</v>
      </c>
      <c r="K50" s="96">
        <f t="shared" si="47"/>
        <v>0</v>
      </c>
      <c r="L50" s="96">
        <f t="shared" si="48"/>
        <v>-3</v>
      </c>
      <c r="M50" s="115">
        <f t="shared" si="49"/>
        <v>-1</v>
      </c>
      <c r="N50" s="96">
        <f t="shared" si="50"/>
        <v>0</v>
      </c>
      <c r="O50" s="5">
        <f t="shared" si="50"/>
        <v>0</v>
      </c>
      <c r="P50" s="9">
        <f t="shared" si="52"/>
        <v>0</v>
      </c>
      <c r="Q50" s="41" t="str">
        <f t="shared" si="53"/>
        <v>n/a</v>
      </c>
      <c r="R50" s="96">
        <f t="shared" si="51"/>
        <v>0</v>
      </c>
      <c r="S50" s="5">
        <f t="shared" si="51"/>
        <v>0</v>
      </c>
      <c r="T50" s="9">
        <f t="shared" si="54"/>
        <v>0</v>
      </c>
      <c r="U50" s="41" t="str">
        <f t="shared" si="55"/>
        <v>n/a</v>
      </c>
    </row>
    <row r="51" spans="1:21" x14ac:dyDescent="0.25">
      <c r="A51" s="260" t="s">
        <v>20</v>
      </c>
      <c r="B51" s="96">
        <f t="shared" si="41"/>
        <v>0</v>
      </c>
      <c r="C51" s="96">
        <f t="shared" si="41"/>
        <v>0</v>
      </c>
      <c r="D51" s="99">
        <f t="shared" si="42"/>
        <v>0</v>
      </c>
      <c r="E51" s="115" t="str">
        <f t="shared" si="43"/>
        <v>n/a</v>
      </c>
      <c r="F51" s="96">
        <f t="shared" si="44"/>
        <v>0</v>
      </c>
      <c r="G51" s="96">
        <f t="shared" si="44"/>
        <v>0</v>
      </c>
      <c r="H51" s="96">
        <f t="shared" si="45"/>
        <v>0</v>
      </c>
      <c r="I51" s="115" t="str">
        <f t="shared" si="46"/>
        <v>n/a</v>
      </c>
      <c r="J51" s="96">
        <f t="shared" si="47"/>
        <v>0</v>
      </c>
      <c r="K51" s="96">
        <f t="shared" si="47"/>
        <v>3</v>
      </c>
      <c r="L51" s="96">
        <f t="shared" si="48"/>
        <v>3</v>
      </c>
      <c r="M51" s="115" t="str">
        <f t="shared" si="49"/>
        <v>n/a</v>
      </c>
      <c r="N51" s="96">
        <f t="shared" si="50"/>
        <v>0</v>
      </c>
      <c r="O51" s="5">
        <f t="shared" si="50"/>
        <v>0</v>
      </c>
      <c r="P51" s="9">
        <f t="shared" si="52"/>
        <v>0</v>
      </c>
      <c r="Q51" s="41" t="str">
        <f t="shared" si="53"/>
        <v>n/a</v>
      </c>
      <c r="R51" s="96">
        <f t="shared" si="51"/>
        <v>0</v>
      </c>
      <c r="S51" s="5">
        <f t="shared" si="51"/>
        <v>0</v>
      </c>
      <c r="T51" s="9">
        <f t="shared" si="54"/>
        <v>0</v>
      </c>
      <c r="U51" s="41" t="str">
        <f t="shared" si="55"/>
        <v>n/a</v>
      </c>
    </row>
    <row r="52" spans="1:21" x14ac:dyDescent="0.25">
      <c r="A52" s="260" t="s">
        <v>32</v>
      </c>
      <c r="B52" s="96">
        <f t="shared" si="41"/>
        <v>2</v>
      </c>
      <c r="C52" s="96">
        <f t="shared" si="41"/>
        <v>0</v>
      </c>
      <c r="D52" s="99">
        <f t="shared" si="42"/>
        <v>-2</v>
      </c>
      <c r="E52" s="115">
        <f t="shared" si="43"/>
        <v>-1</v>
      </c>
      <c r="F52" s="96">
        <f t="shared" si="44"/>
        <v>0</v>
      </c>
      <c r="G52" s="96">
        <f t="shared" si="44"/>
        <v>0</v>
      </c>
      <c r="H52" s="96">
        <f t="shared" si="45"/>
        <v>0</v>
      </c>
      <c r="I52" s="115" t="str">
        <f t="shared" si="46"/>
        <v>n/a</v>
      </c>
      <c r="J52" s="96">
        <f t="shared" si="47"/>
        <v>0</v>
      </c>
      <c r="K52" s="96">
        <f t="shared" si="47"/>
        <v>0</v>
      </c>
      <c r="L52" s="96">
        <f t="shared" si="48"/>
        <v>0</v>
      </c>
      <c r="M52" s="115" t="str">
        <f t="shared" si="49"/>
        <v>n/a</v>
      </c>
      <c r="N52" s="96">
        <f t="shared" si="50"/>
        <v>0</v>
      </c>
      <c r="O52" s="5">
        <f t="shared" si="50"/>
        <v>0</v>
      </c>
      <c r="P52" s="9">
        <f t="shared" si="52"/>
        <v>0</v>
      </c>
      <c r="Q52" s="41" t="str">
        <f t="shared" si="53"/>
        <v>n/a</v>
      </c>
      <c r="R52" s="96">
        <f t="shared" si="51"/>
        <v>0</v>
      </c>
      <c r="S52" s="5">
        <f t="shared" si="51"/>
        <v>0</v>
      </c>
      <c r="T52" s="9">
        <f t="shared" si="54"/>
        <v>0</v>
      </c>
      <c r="U52" s="41" t="str">
        <f t="shared" si="55"/>
        <v>n/a</v>
      </c>
    </row>
    <row r="53" spans="1:21" x14ac:dyDescent="0.25">
      <c r="A53" s="260" t="s">
        <v>22</v>
      </c>
      <c r="B53" s="96">
        <f t="shared" si="41"/>
        <v>0</v>
      </c>
      <c r="C53" s="96">
        <f t="shared" si="41"/>
        <v>0</v>
      </c>
      <c r="D53" s="99">
        <f t="shared" si="42"/>
        <v>0</v>
      </c>
      <c r="E53" s="115" t="str">
        <f t="shared" si="43"/>
        <v>n/a</v>
      </c>
      <c r="F53" s="96">
        <f t="shared" si="44"/>
        <v>0</v>
      </c>
      <c r="G53" s="96">
        <f t="shared" si="44"/>
        <v>0</v>
      </c>
      <c r="H53" s="96">
        <f t="shared" si="45"/>
        <v>0</v>
      </c>
      <c r="I53" s="115" t="str">
        <f t="shared" si="46"/>
        <v>n/a</v>
      </c>
      <c r="J53" s="96">
        <f t="shared" si="47"/>
        <v>0</v>
      </c>
      <c r="K53" s="96">
        <f t="shared" si="47"/>
        <v>0</v>
      </c>
      <c r="L53" s="96">
        <f t="shared" si="48"/>
        <v>0</v>
      </c>
      <c r="M53" s="115" t="str">
        <f t="shared" si="49"/>
        <v>n/a</v>
      </c>
      <c r="N53" s="96">
        <f t="shared" si="50"/>
        <v>0</v>
      </c>
      <c r="O53" s="5">
        <f t="shared" si="50"/>
        <v>0</v>
      </c>
      <c r="P53" s="9">
        <f t="shared" ref="P53:P58" si="56">O53-N53</f>
        <v>0</v>
      </c>
      <c r="Q53" s="41" t="str">
        <f t="shared" ref="Q53:Q58" si="57">IF(ISERROR(P53/N53),"n/a",(P53/N53))</f>
        <v>n/a</v>
      </c>
      <c r="R53" s="96">
        <f t="shared" si="51"/>
        <v>0</v>
      </c>
      <c r="S53" s="5">
        <f t="shared" si="51"/>
        <v>0</v>
      </c>
      <c r="T53" s="9">
        <f t="shared" ref="T53:T58" si="58">S53-R53</f>
        <v>0</v>
      </c>
      <c r="U53" s="41" t="str">
        <f t="shared" ref="U53:U58" si="59">IF(ISERROR(T53/R53),"n/a",(T53/R53))</f>
        <v>n/a</v>
      </c>
    </row>
    <row r="54" spans="1:21" x14ac:dyDescent="0.25">
      <c r="A54" s="283" t="s">
        <v>111</v>
      </c>
      <c r="B54" s="96">
        <f t="shared" si="41"/>
        <v>0</v>
      </c>
      <c r="C54" s="96">
        <f t="shared" si="41"/>
        <v>0</v>
      </c>
      <c r="D54" s="99">
        <f t="shared" ref="D54" si="60">C54-B54</f>
        <v>0</v>
      </c>
      <c r="E54" s="115" t="str">
        <f t="shared" ref="E54" si="61">IF(ISERROR(D54/B54),"n/a",(D54/B54))</f>
        <v>n/a</v>
      </c>
      <c r="F54" s="96">
        <f t="shared" si="44"/>
        <v>0</v>
      </c>
      <c r="G54" s="96">
        <f t="shared" si="44"/>
        <v>0</v>
      </c>
      <c r="H54" s="96">
        <f t="shared" ref="H54" si="62">G54-F54</f>
        <v>0</v>
      </c>
      <c r="I54" s="115" t="str">
        <f t="shared" ref="I54" si="63">IF(ISERROR(H54/F54),"n/a",(H54/F54))</f>
        <v>n/a</v>
      </c>
      <c r="J54" s="96">
        <f t="shared" si="47"/>
        <v>0</v>
      </c>
      <c r="K54" s="96">
        <f t="shared" si="47"/>
        <v>0</v>
      </c>
      <c r="L54" s="96">
        <f t="shared" ref="L54" si="64">K54-J54</f>
        <v>0</v>
      </c>
      <c r="M54" s="115" t="str">
        <f t="shared" ref="M54" si="65">IF(ISERROR(L54/J54),"n/a",(L54/J54))</f>
        <v>n/a</v>
      </c>
      <c r="N54" s="96">
        <f t="shared" si="50"/>
        <v>0</v>
      </c>
      <c r="O54" s="5">
        <f t="shared" si="50"/>
        <v>0</v>
      </c>
      <c r="P54" s="9">
        <f t="shared" si="56"/>
        <v>0</v>
      </c>
      <c r="Q54" s="41" t="str">
        <f t="shared" si="57"/>
        <v>n/a</v>
      </c>
      <c r="R54" s="96">
        <f t="shared" si="51"/>
        <v>0</v>
      </c>
      <c r="S54" s="5">
        <f t="shared" si="51"/>
        <v>0</v>
      </c>
      <c r="T54" s="9">
        <f t="shared" si="58"/>
        <v>0</v>
      </c>
      <c r="U54" s="41" t="str">
        <f t="shared" si="59"/>
        <v>n/a</v>
      </c>
    </row>
    <row r="55" spans="1:21" x14ac:dyDescent="0.25">
      <c r="A55" s="260" t="s">
        <v>26</v>
      </c>
      <c r="B55" s="96">
        <f t="shared" si="41"/>
        <v>7</v>
      </c>
      <c r="C55" s="96">
        <f t="shared" si="41"/>
        <v>0</v>
      </c>
      <c r="D55" s="99">
        <f t="shared" si="42"/>
        <v>-7</v>
      </c>
      <c r="E55" s="115">
        <f t="shared" si="43"/>
        <v>-1</v>
      </c>
      <c r="F55" s="96">
        <f t="shared" si="44"/>
        <v>5</v>
      </c>
      <c r="G55" s="96">
        <f t="shared" si="44"/>
        <v>0</v>
      </c>
      <c r="H55" s="96">
        <f t="shared" si="45"/>
        <v>-5</v>
      </c>
      <c r="I55" s="115">
        <f t="shared" si="46"/>
        <v>-1</v>
      </c>
      <c r="J55" s="96">
        <f t="shared" si="47"/>
        <v>2</v>
      </c>
      <c r="K55" s="96">
        <f t="shared" si="47"/>
        <v>0</v>
      </c>
      <c r="L55" s="96">
        <f t="shared" si="48"/>
        <v>-2</v>
      </c>
      <c r="M55" s="115">
        <f t="shared" si="49"/>
        <v>-1</v>
      </c>
      <c r="N55" s="96">
        <f t="shared" si="50"/>
        <v>0</v>
      </c>
      <c r="O55" s="5">
        <f t="shared" si="50"/>
        <v>0</v>
      </c>
      <c r="P55" s="9">
        <f t="shared" si="56"/>
        <v>0</v>
      </c>
      <c r="Q55" s="41" t="str">
        <f t="shared" si="57"/>
        <v>n/a</v>
      </c>
      <c r="R55" s="96">
        <f t="shared" si="51"/>
        <v>0</v>
      </c>
      <c r="S55" s="5">
        <f t="shared" si="51"/>
        <v>0</v>
      </c>
      <c r="T55" s="9">
        <f t="shared" si="58"/>
        <v>0</v>
      </c>
      <c r="U55" s="41" t="str">
        <f t="shared" si="59"/>
        <v>n/a</v>
      </c>
    </row>
    <row r="56" spans="1:21" x14ac:dyDescent="0.25">
      <c r="A56" s="260" t="s">
        <v>34</v>
      </c>
      <c r="B56" s="96">
        <f t="shared" si="41"/>
        <v>0</v>
      </c>
      <c r="C56" s="96">
        <f t="shared" si="41"/>
        <v>0</v>
      </c>
      <c r="D56" s="99">
        <f t="shared" ref="D56:D66" si="66">C56-B56</f>
        <v>0</v>
      </c>
      <c r="E56" s="115" t="str">
        <f t="shared" ref="E56:E66" si="67">IF(ISERROR(D56/B56),"n/a",(D56/B56))</f>
        <v>n/a</v>
      </c>
      <c r="F56" s="96">
        <f t="shared" si="44"/>
        <v>0</v>
      </c>
      <c r="G56" s="96">
        <f t="shared" si="44"/>
        <v>0</v>
      </c>
      <c r="H56" s="96">
        <f t="shared" ref="H56:H66" si="68">G56-F56</f>
        <v>0</v>
      </c>
      <c r="I56" s="115" t="str">
        <f t="shared" ref="I56:I66" si="69">IF(ISERROR(H56/F56),"n/a",(H56/F56))</f>
        <v>n/a</v>
      </c>
      <c r="J56" s="96">
        <f t="shared" si="47"/>
        <v>0</v>
      </c>
      <c r="K56" s="96">
        <f t="shared" si="47"/>
        <v>0</v>
      </c>
      <c r="L56" s="96">
        <f t="shared" si="48"/>
        <v>0</v>
      </c>
      <c r="M56" s="115" t="str">
        <f t="shared" si="49"/>
        <v>n/a</v>
      </c>
      <c r="N56" s="96">
        <f t="shared" si="50"/>
        <v>0</v>
      </c>
      <c r="O56" s="5">
        <f t="shared" si="50"/>
        <v>0</v>
      </c>
      <c r="P56" s="9">
        <f t="shared" si="56"/>
        <v>0</v>
      </c>
      <c r="Q56" s="41" t="str">
        <f t="shared" si="57"/>
        <v>n/a</v>
      </c>
      <c r="R56" s="96">
        <f t="shared" si="51"/>
        <v>0</v>
      </c>
      <c r="S56" s="5">
        <f t="shared" si="51"/>
        <v>0</v>
      </c>
      <c r="T56" s="9">
        <f t="shared" si="58"/>
        <v>0</v>
      </c>
      <c r="U56" s="41" t="str">
        <f t="shared" si="59"/>
        <v>n/a</v>
      </c>
    </row>
    <row r="57" spans="1:21" x14ac:dyDescent="0.25">
      <c r="A57" s="260" t="s">
        <v>125</v>
      </c>
      <c r="B57" s="96">
        <f t="shared" si="41"/>
        <v>53</v>
      </c>
      <c r="C57" s="96">
        <f t="shared" si="41"/>
        <v>0</v>
      </c>
      <c r="D57" s="99">
        <f t="shared" ref="D57" si="70">C57-B57</f>
        <v>-53</v>
      </c>
      <c r="E57" s="115">
        <f t="shared" ref="E57" si="71">IF(ISERROR(D57/B57),"n/a",(D57/B57))</f>
        <v>-1</v>
      </c>
      <c r="F57" s="96">
        <f t="shared" si="44"/>
        <v>43</v>
      </c>
      <c r="G57" s="96">
        <f t="shared" si="44"/>
        <v>0</v>
      </c>
      <c r="H57" s="96">
        <f t="shared" ref="H57" si="72">G57-F57</f>
        <v>-43</v>
      </c>
      <c r="I57" s="115">
        <f t="shared" ref="I57" si="73">IF(ISERROR(H57/F57),"n/a",(H57/F57))</f>
        <v>-1</v>
      </c>
      <c r="J57" s="96">
        <f t="shared" si="47"/>
        <v>14</v>
      </c>
      <c r="K57" s="96">
        <f t="shared" si="47"/>
        <v>0</v>
      </c>
      <c r="L57" s="96">
        <f t="shared" ref="L57" si="74">K57-J57</f>
        <v>-14</v>
      </c>
      <c r="M57" s="115">
        <f t="shared" ref="M57" si="75">IF(ISERROR(L57/J57),"n/a",(L57/J57))</f>
        <v>-1</v>
      </c>
      <c r="N57" s="96">
        <f t="shared" si="50"/>
        <v>0</v>
      </c>
      <c r="O57" s="5">
        <f t="shared" si="50"/>
        <v>0</v>
      </c>
      <c r="P57" s="9">
        <f t="shared" si="56"/>
        <v>0</v>
      </c>
      <c r="Q57" s="41" t="str">
        <f t="shared" si="57"/>
        <v>n/a</v>
      </c>
      <c r="R57" s="96">
        <f t="shared" si="51"/>
        <v>0</v>
      </c>
      <c r="S57" s="5">
        <f t="shared" si="51"/>
        <v>0</v>
      </c>
      <c r="T57" s="9">
        <f t="shared" si="58"/>
        <v>0</v>
      </c>
      <c r="U57" s="41" t="str">
        <f t="shared" si="59"/>
        <v>n/a</v>
      </c>
    </row>
    <row r="58" spans="1:21" x14ac:dyDescent="0.25">
      <c r="A58" s="260" t="s">
        <v>24</v>
      </c>
      <c r="B58" s="96">
        <f t="shared" si="41"/>
        <v>23</v>
      </c>
      <c r="C58" s="96">
        <f t="shared" si="41"/>
        <v>56</v>
      </c>
      <c r="D58" s="99">
        <f t="shared" si="66"/>
        <v>33</v>
      </c>
      <c r="E58" s="115">
        <f t="shared" si="67"/>
        <v>1.4347826086956521</v>
      </c>
      <c r="F58" s="96">
        <f t="shared" si="44"/>
        <v>10</v>
      </c>
      <c r="G58" s="96">
        <f t="shared" si="44"/>
        <v>15</v>
      </c>
      <c r="H58" s="96">
        <f t="shared" si="68"/>
        <v>5</v>
      </c>
      <c r="I58" s="115">
        <f t="shared" si="69"/>
        <v>0.5</v>
      </c>
      <c r="J58" s="96">
        <f t="shared" si="47"/>
        <v>4</v>
      </c>
      <c r="K58" s="96">
        <f t="shared" si="47"/>
        <v>6</v>
      </c>
      <c r="L58" s="96">
        <f t="shared" si="48"/>
        <v>2</v>
      </c>
      <c r="M58" s="115">
        <f t="shared" si="49"/>
        <v>0.5</v>
      </c>
      <c r="N58" s="96">
        <f t="shared" si="50"/>
        <v>0</v>
      </c>
      <c r="O58" s="5">
        <f t="shared" si="50"/>
        <v>0</v>
      </c>
      <c r="P58" s="9">
        <f t="shared" si="56"/>
        <v>0</v>
      </c>
      <c r="Q58" s="41" t="str">
        <f t="shared" si="57"/>
        <v>n/a</v>
      </c>
      <c r="R58" s="96">
        <f t="shared" si="51"/>
        <v>0</v>
      </c>
      <c r="S58" s="5">
        <f t="shared" si="51"/>
        <v>0</v>
      </c>
      <c r="T58" s="9">
        <f t="shared" si="58"/>
        <v>0</v>
      </c>
      <c r="U58" s="41" t="str">
        <f t="shared" si="59"/>
        <v>n/a</v>
      </c>
    </row>
    <row r="59" spans="1:21" x14ac:dyDescent="0.25">
      <c r="A59" s="260" t="s">
        <v>23</v>
      </c>
      <c r="B59" s="96">
        <f t="shared" si="41"/>
        <v>0</v>
      </c>
      <c r="C59" s="96">
        <f t="shared" si="41"/>
        <v>0</v>
      </c>
      <c r="D59" s="99">
        <f t="shared" si="66"/>
        <v>0</v>
      </c>
      <c r="E59" s="115" t="str">
        <f t="shared" si="67"/>
        <v>n/a</v>
      </c>
      <c r="F59" s="96">
        <f t="shared" si="44"/>
        <v>0</v>
      </c>
      <c r="G59" s="96">
        <f t="shared" si="44"/>
        <v>0</v>
      </c>
      <c r="H59" s="96">
        <f t="shared" si="68"/>
        <v>0</v>
      </c>
      <c r="I59" s="115" t="str">
        <f t="shared" si="69"/>
        <v>n/a</v>
      </c>
      <c r="J59" s="96">
        <f t="shared" si="47"/>
        <v>0</v>
      </c>
      <c r="K59" s="96">
        <f t="shared" si="47"/>
        <v>0</v>
      </c>
      <c r="L59" s="96">
        <f t="shared" ref="L59:L66" si="76">K59-J59</f>
        <v>0</v>
      </c>
      <c r="M59" s="115" t="str">
        <f t="shared" ref="M59:M66" si="77">IF(ISERROR(L59/J59),"n/a",(L59/J59))</f>
        <v>n/a</v>
      </c>
      <c r="N59" s="96">
        <f t="shared" si="50"/>
        <v>0</v>
      </c>
      <c r="O59" s="5">
        <f t="shared" si="50"/>
        <v>0</v>
      </c>
      <c r="P59" s="9">
        <f t="shared" si="52"/>
        <v>0</v>
      </c>
      <c r="Q59" s="41" t="str">
        <f t="shared" si="53"/>
        <v>n/a</v>
      </c>
      <c r="R59" s="96">
        <f t="shared" si="51"/>
        <v>0</v>
      </c>
      <c r="S59" s="5">
        <f t="shared" si="51"/>
        <v>0</v>
      </c>
      <c r="T59" s="9">
        <f t="shared" ref="T59:T63" si="78">S59-R59</f>
        <v>0</v>
      </c>
      <c r="U59" s="41" t="str">
        <f t="shared" ref="U59:U63" si="79">IF(ISERROR(T59/R59),"n/a",(T59/R59))</f>
        <v>n/a</v>
      </c>
    </row>
    <row r="60" spans="1:21" x14ac:dyDescent="0.25">
      <c r="A60" s="260" t="s">
        <v>120</v>
      </c>
      <c r="B60" s="96">
        <f>B16</f>
        <v>0</v>
      </c>
      <c r="C60" s="96">
        <f>C16</f>
        <v>0</v>
      </c>
      <c r="D60" s="99">
        <f t="shared" si="66"/>
        <v>0</v>
      </c>
      <c r="E60" s="115" t="str">
        <f t="shared" si="67"/>
        <v>n/a</v>
      </c>
      <c r="F60" s="96">
        <f>F16</f>
        <v>0</v>
      </c>
      <c r="G60" s="96">
        <f>G16</f>
        <v>0</v>
      </c>
      <c r="H60" s="96">
        <f t="shared" si="68"/>
        <v>0</v>
      </c>
      <c r="I60" s="115" t="str">
        <f t="shared" si="69"/>
        <v>n/a</v>
      </c>
      <c r="J60" s="96">
        <f>J16</f>
        <v>0</v>
      </c>
      <c r="K60" s="96">
        <f>K16</f>
        <v>0</v>
      </c>
      <c r="L60" s="96">
        <f t="shared" si="76"/>
        <v>0</v>
      </c>
      <c r="M60" s="115" t="str">
        <f t="shared" si="77"/>
        <v>n/a</v>
      </c>
      <c r="N60" s="96">
        <f>N16</f>
        <v>0</v>
      </c>
      <c r="O60" s="5">
        <f>O16</f>
        <v>0</v>
      </c>
      <c r="P60" s="9">
        <f t="shared" si="52"/>
        <v>0</v>
      </c>
      <c r="Q60" s="41" t="str">
        <f t="shared" si="53"/>
        <v>n/a</v>
      </c>
      <c r="R60" s="96">
        <f>R16</f>
        <v>0</v>
      </c>
      <c r="S60" s="5">
        <f>S16</f>
        <v>0</v>
      </c>
      <c r="T60" s="9">
        <f t="shared" si="78"/>
        <v>0</v>
      </c>
      <c r="U60" s="41" t="str">
        <f t="shared" si="79"/>
        <v>n/a</v>
      </c>
    </row>
    <row r="61" spans="1:21" x14ac:dyDescent="0.25">
      <c r="A61" s="260" t="s">
        <v>27</v>
      </c>
      <c r="B61" s="96">
        <f>B17+B38</f>
        <v>8</v>
      </c>
      <c r="C61" s="96">
        <f>C17+C38</f>
        <v>7</v>
      </c>
      <c r="D61" s="99">
        <f t="shared" si="66"/>
        <v>-1</v>
      </c>
      <c r="E61" s="115">
        <f t="shared" si="67"/>
        <v>-0.125</v>
      </c>
      <c r="F61" s="96">
        <f>F17+F38</f>
        <v>3</v>
      </c>
      <c r="G61" s="96">
        <f>G17+G38</f>
        <v>1</v>
      </c>
      <c r="H61" s="96">
        <f t="shared" si="68"/>
        <v>-2</v>
      </c>
      <c r="I61" s="115">
        <f t="shared" si="69"/>
        <v>-0.66666666666666663</v>
      </c>
      <c r="J61" s="96">
        <f>J17+J38</f>
        <v>2</v>
      </c>
      <c r="K61" s="96">
        <f>K17+K38</f>
        <v>1</v>
      </c>
      <c r="L61" s="96">
        <f t="shared" si="76"/>
        <v>-1</v>
      </c>
      <c r="M61" s="115">
        <f t="shared" si="77"/>
        <v>-0.5</v>
      </c>
      <c r="N61" s="96">
        <f>N17+N38</f>
        <v>0</v>
      </c>
      <c r="O61" s="5">
        <f>O17+O38</f>
        <v>0</v>
      </c>
      <c r="P61" s="9">
        <f t="shared" si="52"/>
        <v>0</v>
      </c>
      <c r="Q61" s="41" t="str">
        <f t="shared" si="53"/>
        <v>n/a</v>
      </c>
      <c r="R61" s="96">
        <f>R17+R38</f>
        <v>0</v>
      </c>
      <c r="S61" s="5">
        <f>S17+S38</f>
        <v>0</v>
      </c>
      <c r="T61" s="9">
        <f t="shared" si="78"/>
        <v>0</v>
      </c>
      <c r="U61" s="41" t="str">
        <f t="shared" si="79"/>
        <v>n/a</v>
      </c>
    </row>
    <row r="62" spans="1:21" x14ac:dyDescent="0.25">
      <c r="A62" s="260" t="s">
        <v>25</v>
      </c>
      <c r="B62" s="96">
        <f>B18+B39</f>
        <v>0</v>
      </c>
      <c r="C62" s="96">
        <f>C18+C39</f>
        <v>0</v>
      </c>
      <c r="D62" s="99">
        <f t="shared" si="66"/>
        <v>0</v>
      </c>
      <c r="E62" s="115" t="str">
        <f t="shared" si="67"/>
        <v>n/a</v>
      </c>
      <c r="F62" s="96">
        <f>F18+F39</f>
        <v>0</v>
      </c>
      <c r="G62" s="96">
        <f>G18+G39</f>
        <v>0</v>
      </c>
      <c r="H62" s="96">
        <f t="shared" si="68"/>
        <v>0</v>
      </c>
      <c r="I62" s="115" t="str">
        <f t="shared" si="69"/>
        <v>n/a</v>
      </c>
      <c r="J62" s="96">
        <f>J18+J39</f>
        <v>0</v>
      </c>
      <c r="K62" s="96">
        <f>K18+K39</f>
        <v>0</v>
      </c>
      <c r="L62" s="96">
        <f t="shared" si="76"/>
        <v>0</v>
      </c>
      <c r="M62" s="115" t="str">
        <f t="shared" si="77"/>
        <v>n/a</v>
      </c>
      <c r="N62" s="96">
        <f>N18+N39</f>
        <v>0</v>
      </c>
      <c r="O62" s="5">
        <f>O18+O39</f>
        <v>0</v>
      </c>
      <c r="P62" s="9">
        <f t="shared" si="52"/>
        <v>0</v>
      </c>
      <c r="Q62" s="41" t="str">
        <f t="shared" si="53"/>
        <v>n/a</v>
      </c>
      <c r="R62" s="96">
        <f>R18+R39</f>
        <v>0</v>
      </c>
      <c r="S62" s="5">
        <f>S18+S39</f>
        <v>0</v>
      </c>
      <c r="T62" s="9">
        <f t="shared" si="78"/>
        <v>0</v>
      </c>
      <c r="U62" s="41" t="str">
        <f t="shared" si="79"/>
        <v>n/a</v>
      </c>
    </row>
    <row r="63" spans="1:21" x14ac:dyDescent="0.25">
      <c r="A63" s="260" t="s">
        <v>55</v>
      </c>
      <c r="B63" s="96">
        <f>B40</f>
        <v>1</v>
      </c>
      <c r="C63" s="96">
        <f>C40</f>
        <v>3</v>
      </c>
      <c r="D63" s="99">
        <f>C63-B63</f>
        <v>2</v>
      </c>
      <c r="E63" s="115">
        <f t="shared" si="67"/>
        <v>2</v>
      </c>
      <c r="F63" s="96">
        <f>F40</f>
        <v>0</v>
      </c>
      <c r="G63" s="96">
        <f>G40</f>
        <v>3</v>
      </c>
      <c r="H63" s="96">
        <f t="shared" si="68"/>
        <v>3</v>
      </c>
      <c r="I63" s="115" t="str">
        <f t="shared" si="69"/>
        <v>n/a</v>
      </c>
      <c r="J63" s="96">
        <f>J40</f>
        <v>0</v>
      </c>
      <c r="K63" s="96">
        <f>K40</f>
        <v>3</v>
      </c>
      <c r="L63" s="96">
        <f t="shared" si="76"/>
        <v>3</v>
      </c>
      <c r="M63" s="115" t="str">
        <f t="shared" si="77"/>
        <v>n/a</v>
      </c>
      <c r="N63" s="96">
        <f>N40</f>
        <v>0</v>
      </c>
      <c r="O63" s="5">
        <f>O40</f>
        <v>0</v>
      </c>
      <c r="P63" s="9">
        <f t="shared" si="52"/>
        <v>0</v>
      </c>
      <c r="Q63" s="41" t="str">
        <f t="shared" si="53"/>
        <v>n/a</v>
      </c>
      <c r="R63" s="96">
        <f>R40</f>
        <v>0</v>
      </c>
      <c r="S63" s="5">
        <f>S40</f>
        <v>0</v>
      </c>
      <c r="T63" s="9">
        <f t="shared" si="78"/>
        <v>0</v>
      </c>
      <c r="U63" s="41" t="str">
        <f t="shared" si="79"/>
        <v>n/a</v>
      </c>
    </row>
    <row r="64" spans="1:21" x14ac:dyDescent="0.25">
      <c r="A64" s="261" t="s">
        <v>33</v>
      </c>
      <c r="B64" s="96">
        <f>B19+B41</f>
        <v>3</v>
      </c>
      <c r="C64" s="96">
        <f>C19+C41</f>
        <v>2</v>
      </c>
      <c r="D64" s="99">
        <f>C64-B64</f>
        <v>-1</v>
      </c>
      <c r="E64" s="115">
        <f t="shared" si="67"/>
        <v>-0.33333333333333331</v>
      </c>
      <c r="F64" s="96">
        <f>F19+F41</f>
        <v>2</v>
      </c>
      <c r="G64" s="96">
        <f>G19+G41</f>
        <v>0</v>
      </c>
      <c r="H64" s="96">
        <f t="shared" si="68"/>
        <v>-2</v>
      </c>
      <c r="I64" s="115">
        <f t="shared" si="69"/>
        <v>-1</v>
      </c>
      <c r="J64" s="96">
        <f>J19+J41</f>
        <v>2</v>
      </c>
      <c r="K64" s="96">
        <f>K19+K41</f>
        <v>0</v>
      </c>
      <c r="L64" s="96">
        <f t="shared" si="76"/>
        <v>-2</v>
      </c>
      <c r="M64" s="115">
        <f t="shared" si="77"/>
        <v>-1</v>
      </c>
      <c r="N64" s="96">
        <f>N19+N41</f>
        <v>0</v>
      </c>
      <c r="O64" s="5">
        <f>O19+O41</f>
        <v>0</v>
      </c>
      <c r="P64" s="9">
        <f>O64-N64</f>
        <v>0</v>
      </c>
      <c r="Q64" s="41" t="str">
        <f>IF(ISERROR(P64/N64),"n/a",(P64/N64))</f>
        <v>n/a</v>
      </c>
      <c r="R64" s="96">
        <f>R19+R41</f>
        <v>0</v>
      </c>
      <c r="S64" s="5">
        <f>S19+S41</f>
        <v>0</v>
      </c>
      <c r="T64" s="9">
        <f>S64-R64</f>
        <v>0</v>
      </c>
      <c r="U64" s="41" t="str">
        <f>IF(ISERROR(T64/R64),"n/a",(T64/R64))</f>
        <v>n/a</v>
      </c>
    </row>
    <row r="65" spans="1:21" x14ac:dyDescent="0.25">
      <c r="A65" s="262" t="s">
        <v>30</v>
      </c>
      <c r="B65" s="96">
        <f>B20+B42</f>
        <v>37</v>
      </c>
      <c r="C65" s="96">
        <f>C20+C42</f>
        <v>50</v>
      </c>
      <c r="D65" s="99">
        <f t="shared" si="66"/>
        <v>13</v>
      </c>
      <c r="E65" s="115">
        <f t="shared" si="67"/>
        <v>0.35135135135135137</v>
      </c>
      <c r="F65" s="96">
        <f>F20+F42</f>
        <v>13</v>
      </c>
      <c r="G65" s="96">
        <f>G20+G42</f>
        <v>10</v>
      </c>
      <c r="H65" s="96">
        <f t="shared" si="68"/>
        <v>-3</v>
      </c>
      <c r="I65" s="115">
        <f t="shared" si="69"/>
        <v>-0.23076923076923078</v>
      </c>
      <c r="J65" s="96">
        <f>J20+J42</f>
        <v>5</v>
      </c>
      <c r="K65" s="96">
        <f>K20+K42</f>
        <v>3</v>
      </c>
      <c r="L65" s="96">
        <f t="shared" si="76"/>
        <v>-2</v>
      </c>
      <c r="M65" s="115">
        <f t="shared" si="77"/>
        <v>-0.4</v>
      </c>
      <c r="N65" s="96">
        <f>N20+N42</f>
        <v>0</v>
      </c>
      <c r="O65" s="5">
        <f>O20+O42</f>
        <v>0</v>
      </c>
      <c r="P65" s="9">
        <f>O65-N65</f>
        <v>0</v>
      </c>
      <c r="Q65" s="41" t="str">
        <f>IF(ISERROR(P65/N65),"n/a",(P65/N65))</f>
        <v>n/a</v>
      </c>
      <c r="R65" s="96">
        <f>R20+R42</f>
        <v>0</v>
      </c>
      <c r="S65" s="5">
        <f>S20+S42</f>
        <v>0</v>
      </c>
      <c r="T65" s="9">
        <f>S65-R65</f>
        <v>0</v>
      </c>
      <c r="U65" s="41" t="str">
        <f>IF(ISERROR(T65/R65),"n/a",(T65/R65))</f>
        <v>n/a</v>
      </c>
    </row>
    <row r="66" spans="1:21" x14ac:dyDescent="0.25">
      <c r="A66" s="268" t="s">
        <v>31</v>
      </c>
      <c r="B66" s="390">
        <f t="shared" ref="B66:C67" si="80">B21+B43</f>
        <v>0</v>
      </c>
      <c r="C66" s="391">
        <f t="shared" si="80"/>
        <v>0</v>
      </c>
      <c r="D66" s="392">
        <f t="shared" si="66"/>
        <v>0</v>
      </c>
      <c r="E66" s="393" t="str">
        <f t="shared" si="67"/>
        <v>n/a</v>
      </c>
      <c r="F66" s="391">
        <f t="shared" ref="F66:G67" si="81">F21+F43</f>
        <v>0</v>
      </c>
      <c r="G66" s="394">
        <f t="shared" si="81"/>
        <v>0</v>
      </c>
      <c r="H66" s="391">
        <f t="shared" si="68"/>
        <v>0</v>
      </c>
      <c r="I66" s="393" t="str">
        <f t="shared" si="69"/>
        <v>n/a</v>
      </c>
      <c r="J66" s="391">
        <f t="shared" ref="J66:K67" si="82">J21+J43</f>
        <v>0</v>
      </c>
      <c r="K66" s="391">
        <f t="shared" si="82"/>
        <v>0</v>
      </c>
      <c r="L66" s="391">
        <f t="shared" si="76"/>
        <v>0</v>
      </c>
      <c r="M66" s="393" t="str">
        <f t="shared" si="77"/>
        <v>n/a</v>
      </c>
      <c r="N66" s="391">
        <f t="shared" ref="N66:O67" si="83">N21+N43</f>
        <v>0</v>
      </c>
      <c r="O66" s="394">
        <f t="shared" si="83"/>
        <v>0</v>
      </c>
      <c r="P66" s="142">
        <f>O66-N66</f>
        <v>0</v>
      </c>
      <c r="Q66" s="143" t="str">
        <f>IF(ISERROR(P66/N66),"n/a",(P66/N66))</f>
        <v>n/a</v>
      </c>
      <c r="R66" s="391">
        <f t="shared" ref="R66:S67" si="84">R21+R43</f>
        <v>0</v>
      </c>
      <c r="S66" s="394">
        <f t="shared" si="84"/>
        <v>0</v>
      </c>
      <c r="T66" s="142">
        <f>S66-R66</f>
        <v>0</v>
      </c>
      <c r="U66" s="143" t="str">
        <f>IF(ISERROR(T66/R66),"n/a",(T66/R66))</f>
        <v>n/a</v>
      </c>
    </row>
    <row r="67" spans="1:21" ht="13.8" thickBot="1" x14ac:dyDescent="0.3">
      <c r="A67" s="395" t="s">
        <v>132</v>
      </c>
      <c r="B67" s="390">
        <f t="shared" si="80"/>
        <v>0</v>
      </c>
      <c r="C67" s="391">
        <f t="shared" si="80"/>
        <v>0</v>
      </c>
      <c r="D67" s="392">
        <f t="shared" ref="D67" si="85">C67-B67</f>
        <v>0</v>
      </c>
      <c r="E67" s="393" t="str">
        <f t="shared" ref="E67" si="86">IF(ISERROR(D67/B67),"n/a",(D67/B67))</f>
        <v>n/a</v>
      </c>
      <c r="F67" s="391">
        <f t="shared" si="81"/>
        <v>0</v>
      </c>
      <c r="G67" s="394">
        <f t="shared" si="81"/>
        <v>0</v>
      </c>
      <c r="H67" s="391">
        <f t="shared" ref="H67" si="87">G67-F67</f>
        <v>0</v>
      </c>
      <c r="I67" s="393" t="str">
        <f t="shared" ref="I67" si="88">IF(ISERROR(H67/F67),"n/a",(H67/F67))</f>
        <v>n/a</v>
      </c>
      <c r="J67" s="391">
        <f t="shared" si="82"/>
        <v>0</v>
      </c>
      <c r="K67" s="391">
        <f t="shared" si="82"/>
        <v>0</v>
      </c>
      <c r="L67" s="391">
        <f t="shared" ref="L67" si="89">K67-J67</f>
        <v>0</v>
      </c>
      <c r="M67" s="393" t="str">
        <f t="shared" ref="M67" si="90">IF(ISERROR(L67/J67),"n/a",(L67/J67))</f>
        <v>n/a</v>
      </c>
      <c r="N67" s="391">
        <f t="shared" si="83"/>
        <v>0</v>
      </c>
      <c r="O67" s="394">
        <f t="shared" si="83"/>
        <v>0</v>
      </c>
      <c r="P67" s="142">
        <f>O67-N67</f>
        <v>0</v>
      </c>
      <c r="Q67" s="143" t="str">
        <f>IF(ISERROR(P67/N67),"n/a",(P67/N67))</f>
        <v>n/a</v>
      </c>
      <c r="R67" s="391">
        <f t="shared" si="84"/>
        <v>0</v>
      </c>
      <c r="S67" s="394">
        <f t="shared" si="84"/>
        <v>0</v>
      </c>
      <c r="T67" s="142">
        <f>S67-R67</f>
        <v>0</v>
      </c>
      <c r="U67" s="143" t="str">
        <f>IF(ISERROR(T67/R67),"n/a",(T67/R67))</f>
        <v>n/a</v>
      </c>
    </row>
    <row r="68" spans="1:21" s="26" customFormat="1" ht="14.4" thickTop="1" thickBot="1" x14ac:dyDescent="0.3">
      <c r="A68" s="97" t="s">
        <v>9</v>
      </c>
      <c r="B68" s="144">
        <f>B23+B45</f>
        <v>151</v>
      </c>
      <c r="C68" s="145">
        <f>SUM(C48:C67)</f>
        <v>141</v>
      </c>
      <c r="D68" s="146">
        <f>C68-B68</f>
        <v>-10</v>
      </c>
      <c r="E68" s="147">
        <f>IF(ISERROR(D68/B68),"n/a",(D68/B68))</f>
        <v>-6.6225165562913912E-2</v>
      </c>
      <c r="F68" s="151">
        <f>F23+F45</f>
        <v>84</v>
      </c>
      <c r="G68" s="145">
        <f>SUM(G48:G67)</f>
        <v>37</v>
      </c>
      <c r="H68" s="146">
        <f>G68-F68</f>
        <v>-47</v>
      </c>
      <c r="I68" s="147">
        <f>IF(ISERROR(H68/F68),"n/a",(H68/F68))</f>
        <v>-0.55952380952380953</v>
      </c>
      <c r="J68" s="151">
        <f>J23+J45</f>
        <v>34</v>
      </c>
      <c r="K68" s="145">
        <f>SUM(K48:K67)</f>
        <v>17</v>
      </c>
      <c r="L68" s="146">
        <f>K68-J68</f>
        <v>-17</v>
      </c>
      <c r="M68" s="147">
        <f>IF(ISERROR(L68/J68),"n/a",(L68/J68))</f>
        <v>-0.5</v>
      </c>
      <c r="N68" s="151">
        <f>N23+N45</f>
        <v>0</v>
      </c>
      <c r="O68" s="145">
        <f>SUM(O48:O67)</f>
        <v>0</v>
      </c>
      <c r="P68" s="149">
        <f>O68-N68</f>
        <v>0</v>
      </c>
      <c r="Q68" s="152" t="str">
        <f>IF(ISERROR(P68/N68),"n/a",(P68/N68))</f>
        <v>n/a</v>
      </c>
      <c r="R68" s="151">
        <f>R23+R45</f>
        <v>0</v>
      </c>
      <c r="S68" s="145">
        <f>SUM(S48:S67)</f>
        <v>0</v>
      </c>
      <c r="T68" s="149">
        <f>S68-R68</f>
        <v>0</v>
      </c>
      <c r="U68" s="152" t="str">
        <f>IF(ISERROR(T68/R68),"n/a",(T68/R68))</f>
        <v>n/a</v>
      </c>
    </row>
    <row r="72" spans="1:21" ht="26.4" x14ac:dyDescent="0.25">
      <c r="A72" s="57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2" width="7.77734375" customWidth="1"/>
    <col min="3" max="4" width="7.21875" customWidth="1"/>
    <col min="5" max="5" width="10.77734375" customWidth="1"/>
    <col min="6" max="6" width="7.5546875" customWidth="1"/>
    <col min="7" max="8" width="7.21875" customWidth="1"/>
    <col min="9" max="9" width="7.77734375" customWidth="1"/>
    <col min="10" max="11" width="7" customWidth="1"/>
    <col min="12" max="12" width="7.21875" customWidth="1"/>
    <col min="13" max="13" width="8.21875" customWidth="1"/>
    <col min="14" max="16" width="6.77734375" hidden="1" customWidth="1"/>
    <col min="17" max="17" width="7.77734375" hidden="1" customWidth="1"/>
    <col min="18" max="20" width="6.77734375" hidden="1" customWidth="1"/>
    <col min="21" max="21" width="7.77734375" hidden="1" customWidth="1"/>
  </cols>
  <sheetData>
    <row r="1" spans="1:21" x14ac:dyDescent="0.25">
      <c r="A1" s="456">
        <f>'CHASS- 1st Yr'!A1:A2</f>
        <v>44835</v>
      </c>
      <c r="B1" s="458" t="s">
        <v>6</v>
      </c>
      <c r="C1" s="454"/>
      <c r="D1" s="454"/>
      <c r="E1" s="459"/>
      <c r="F1" s="458" t="s">
        <v>7</v>
      </c>
      <c r="G1" s="454"/>
      <c r="H1" s="454"/>
      <c r="I1" s="459"/>
      <c r="J1" s="453" t="s">
        <v>8</v>
      </c>
      <c r="K1" s="454"/>
      <c r="L1" s="454"/>
      <c r="M1" s="459"/>
      <c r="N1" s="454" t="s">
        <v>4</v>
      </c>
      <c r="O1" s="454"/>
      <c r="P1" s="454"/>
      <c r="Q1" s="455"/>
      <c r="R1" s="454" t="s">
        <v>113</v>
      </c>
      <c r="S1" s="454"/>
      <c r="T1" s="454"/>
      <c r="U1" s="455"/>
    </row>
    <row r="2" spans="1:21" ht="27" customHeight="1" thickBot="1" x14ac:dyDescent="0.3">
      <c r="A2" s="457"/>
      <c r="B2" s="74" t="str">
        <f>Summary!B4</f>
        <v>Winter 2022</v>
      </c>
      <c r="C2" s="75" t="str">
        <f>Summary!C4</f>
        <v>Winter 2023</v>
      </c>
      <c r="D2" s="130" t="s">
        <v>0</v>
      </c>
      <c r="E2" s="131" t="s">
        <v>1</v>
      </c>
      <c r="F2" s="74" t="str">
        <f>Summary!B4</f>
        <v>Winter 2022</v>
      </c>
      <c r="G2" s="75" t="str">
        <f>Summary!C4</f>
        <v>Winter 2023</v>
      </c>
      <c r="H2" s="130" t="s">
        <v>0</v>
      </c>
      <c r="I2" s="131" t="s">
        <v>1</v>
      </c>
      <c r="J2" s="91" t="str">
        <f>Summary!B4</f>
        <v>Winter 2022</v>
      </c>
      <c r="K2" s="75" t="str">
        <f>Summary!C4</f>
        <v>Winter 2023</v>
      </c>
      <c r="L2" s="76" t="s">
        <v>0</v>
      </c>
      <c r="M2" s="77" t="s">
        <v>1</v>
      </c>
      <c r="N2" s="85" t="str">
        <f>Summary!B4</f>
        <v>Winter 2022</v>
      </c>
      <c r="O2" s="75" t="str">
        <f>Summary!C4</f>
        <v>Winter 2023</v>
      </c>
      <c r="P2" s="76" t="s">
        <v>0</v>
      </c>
      <c r="Q2" s="78" t="s">
        <v>1</v>
      </c>
      <c r="R2" s="85" t="str">
        <f>Summary!B4</f>
        <v>Winter 2022</v>
      </c>
      <c r="S2" s="75" t="str">
        <f>Summary!C4</f>
        <v>Winter 2023</v>
      </c>
      <c r="T2" s="76" t="s">
        <v>0</v>
      </c>
      <c r="U2" s="78" t="s">
        <v>1</v>
      </c>
    </row>
    <row r="3" spans="1:21" ht="13.8" thickBot="1" x14ac:dyDescent="0.3">
      <c r="A3" s="254" t="s">
        <v>129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6"/>
      <c r="R3" s="255"/>
      <c r="S3" s="255"/>
      <c r="T3" s="255"/>
      <c r="U3" s="256"/>
    </row>
    <row r="4" spans="1:21" ht="13.8" thickBot="1" x14ac:dyDescent="0.3">
      <c r="A4" s="339" t="s">
        <v>114</v>
      </c>
      <c r="B4" s="340">
        <v>0</v>
      </c>
      <c r="C4" s="341">
        <v>0</v>
      </c>
      <c r="D4" s="342">
        <f>C4-B4</f>
        <v>0</v>
      </c>
      <c r="E4" s="343" t="str">
        <f>IF(ISERROR(D4/B4),"n/a",(D4/B4))</f>
        <v>n/a</v>
      </c>
      <c r="F4" s="341">
        <v>0</v>
      </c>
      <c r="G4" s="341">
        <v>0</v>
      </c>
      <c r="H4" s="344">
        <f>G4-F4</f>
        <v>0</v>
      </c>
      <c r="I4" s="343" t="str">
        <f>IF(ISERROR(H4/F4),"n/a",(H4/F4))</f>
        <v>n/a</v>
      </c>
      <c r="J4" s="341">
        <v>0</v>
      </c>
      <c r="K4" s="341">
        <v>0</v>
      </c>
      <c r="L4" s="344">
        <f>K4-J4</f>
        <v>0</v>
      </c>
      <c r="M4" s="345" t="str">
        <f>IF(ISERROR(L4/J4),"n/a",(L4/J4))</f>
        <v>n/a</v>
      </c>
      <c r="N4" s="341">
        <v>0</v>
      </c>
      <c r="O4" s="341">
        <v>0</v>
      </c>
      <c r="P4" s="344">
        <f t="shared" ref="P4" si="0">O4-N4</f>
        <v>0</v>
      </c>
      <c r="Q4" s="346" t="str">
        <f>IF(ISERROR(P4/N4),"n/a",(P4/N4))</f>
        <v>n/a</v>
      </c>
      <c r="R4" s="341">
        <v>0</v>
      </c>
      <c r="S4" s="341">
        <v>0</v>
      </c>
      <c r="T4" s="344">
        <f t="shared" ref="T4" si="1">S4-R4</f>
        <v>0</v>
      </c>
      <c r="U4" s="346" t="str">
        <f>IF(ISERROR(T4/R4),"n/a",(T4/R4))</f>
        <v>n/a</v>
      </c>
    </row>
    <row r="5" spans="1:21" ht="13.8" thickBot="1" x14ac:dyDescent="0.3"/>
    <row r="6" spans="1:21" ht="13.8" thickBot="1" x14ac:dyDescent="0.3">
      <c r="A6" s="254" t="s">
        <v>10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6"/>
      <c r="R6" s="255"/>
      <c r="S6" s="255"/>
      <c r="T6" s="255"/>
      <c r="U6" s="256"/>
    </row>
    <row r="7" spans="1:21" ht="13.8" thickBot="1" x14ac:dyDescent="0.3">
      <c r="A7" s="339" t="s">
        <v>114</v>
      </c>
      <c r="B7" s="340">
        <v>19</v>
      </c>
      <c r="C7" s="341">
        <v>47</v>
      </c>
      <c r="D7" s="342">
        <f>C7-B7</f>
        <v>28</v>
      </c>
      <c r="E7" s="343">
        <f>IF(ISERROR(D7/B7),"n/a",(D7/B7))</f>
        <v>1.4736842105263157</v>
      </c>
      <c r="F7" s="341">
        <v>13</v>
      </c>
      <c r="G7" s="341">
        <v>21</v>
      </c>
      <c r="H7" s="344">
        <f>G7-F7</f>
        <v>8</v>
      </c>
      <c r="I7" s="343">
        <f>IF(ISERROR(H7/F7),"n/a",(H7/F7))</f>
        <v>0.61538461538461542</v>
      </c>
      <c r="J7" s="341">
        <v>4</v>
      </c>
      <c r="K7" s="341">
        <v>7</v>
      </c>
      <c r="L7" s="344">
        <f>K7-J7</f>
        <v>3</v>
      </c>
      <c r="M7" s="345">
        <f>IF(ISERROR(L7/J7),"n/a",(L7/J7))</f>
        <v>0.75</v>
      </c>
      <c r="N7" s="341">
        <v>0</v>
      </c>
      <c r="O7" s="341">
        <v>0</v>
      </c>
      <c r="P7" s="344">
        <f t="shared" ref="P7" si="2">O7-N7</f>
        <v>0</v>
      </c>
      <c r="Q7" s="346" t="str">
        <f>IF(ISERROR(P7/N7),"n/a",(P7/N7))</f>
        <v>n/a</v>
      </c>
      <c r="R7" s="341">
        <v>0</v>
      </c>
      <c r="S7" s="341">
        <v>0</v>
      </c>
      <c r="T7" s="344">
        <f t="shared" ref="T7" si="3">S7-R7</f>
        <v>0</v>
      </c>
      <c r="U7" s="346" t="str">
        <f>IF(ISERROR(T7/R7),"n/a",(T7/R7))</f>
        <v>n/a</v>
      </c>
    </row>
    <row r="8" spans="1:21" ht="13.8" thickBot="1" x14ac:dyDescent="0.3"/>
    <row r="9" spans="1:21" ht="13.8" thickBot="1" x14ac:dyDescent="0.3">
      <c r="A9" s="254" t="s">
        <v>9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6"/>
      <c r="R9" s="255"/>
      <c r="S9" s="255"/>
      <c r="T9" s="255"/>
      <c r="U9" s="256"/>
    </row>
    <row r="10" spans="1:21" ht="13.8" thickBot="1" x14ac:dyDescent="0.3">
      <c r="A10" s="339" t="s">
        <v>114</v>
      </c>
      <c r="B10" s="348">
        <f>SUM(B4,B7)</f>
        <v>19</v>
      </c>
      <c r="C10" s="347">
        <f>SUM(C4,C7)</f>
        <v>47</v>
      </c>
      <c r="D10" s="342">
        <f>C10-B10</f>
        <v>28</v>
      </c>
      <c r="E10" s="343">
        <f>IF(ISERROR(D10/B10),"n/a",(D10/B10))</f>
        <v>1.4736842105263157</v>
      </c>
      <c r="F10" s="349">
        <f>SUM(F4,F7)</f>
        <v>13</v>
      </c>
      <c r="G10" s="347">
        <f>SUM(G4,G7)</f>
        <v>21</v>
      </c>
      <c r="H10" s="344">
        <f>G10-F10</f>
        <v>8</v>
      </c>
      <c r="I10" s="343">
        <f>IF(ISERROR(H10/F10),"n/a",(H10/F10))</f>
        <v>0.61538461538461542</v>
      </c>
      <c r="J10" s="349">
        <f>SUM(J4,J7)</f>
        <v>4</v>
      </c>
      <c r="K10" s="347">
        <f>SUM(K4,K7)</f>
        <v>7</v>
      </c>
      <c r="L10" s="344">
        <f>K10-J10</f>
        <v>3</v>
      </c>
      <c r="M10" s="345">
        <f>IF(ISERROR(L10/J10),"n/a",(L10/J10))</f>
        <v>0.75</v>
      </c>
      <c r="N10" s="349">
        <f>SUM(N4,N7)</f>
        <v>0</v>
      </c>
      <c r="O10" s="347">
        <f>SUM(O4,O7)</f>
        <v>0</v>
      </c>
      <c r="P10" s="344">
        <f t="shared" ref="P10" si="4">O10-N10</f>
        <v>0</v>
      </c>
      <c r="Q10" s="346" t="str">
        <f>IF(ISERROR(P10/N10),"n/a",(P10/N10))</f>
        <v>n/a</v>
      </c>
      <c r="R10" s="348">
        <f>SUM(R4,R7)</f>
        <v>0</v>
      </c>
      <c r="S10" s="347">
        <f>SUM(S4,S7)</f>
        <v>0</v>
      </c>
      <c r="T10" s="344">
        <f t="shared" ref="T10" si="5">S10-R10</f>
        <v>0</v>
      </c>
      <c r="U10" s="346" t="str">
        <f>IF(ISERROR(T10/R10),"n/a",(T10/R10))</f>
        <v>n/a</v>
      </c>
    </row>
    <row r="14" spans="1:21" ht="26.4" x14ac:dyDescent="0.25">
      <c r="A14" s="57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10/4/2022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2022-10-04T22:03:03Z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