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BEFDEE3B-2738-4EF7-BA72-B1DF2C98A7B7}" xr6:coauthVersionLast="47" xr6:coauthVersionMax="47" xr10:uidLastSave="{1E558A25-D47E-4418-9C96-0EE2AD1376E2}"/>
  <bookViews>
    <workbookView xWindow="32424" yWindow="276" windowWidth="26724" windowHeight="1592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<sst xmlns="http://schemas.openxmlformats.org/spreadsheetml/2006/main" count="922" uniqueCount="90">
  <si>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</si>
  <si>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</si>
  <si>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</si>
  <si>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</si>
  <si>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</si>
  <si>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</si>
  <si>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</si>
  <si>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</si>
  <si>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</si>
  <si>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</si>
  <si>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</si>
  <si>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</si>
  <si>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</si>
  <si>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</si>
  <si>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</si>
  <si>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</si>
  <si>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</si>
  <si>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</si>
  <si>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</si>
  <si>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</si>
  <si>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</si>
  <si>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</si>
  <si>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</si>
  <si>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</si>
  <si>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</si>
  <si>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</si>
  <si>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</si>
  <si>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</si>
  <si>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</si>
  <si>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</si>
  <si>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</si>
  <si>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</si>
  <si>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</si>
  <si>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</si>
  <si>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</si>
  <si>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</si>
  <si>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</si>
  <si>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</si>
  <si>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</si>
  <si>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</si>
  <si>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</si>
  <si>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</si>
  <si>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</si>
  <si>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</si>
  <si>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</si>
  <si>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</si>
  <si>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</si>
  <si>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</si>
  <si>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</si>
  <si>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</si>
  <si>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</si>
  <si>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</si>
  <si>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</si>
  <si>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</si>
  <si>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</si>
  <si>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</si>
  <si>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</si>
  <si>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</si>
  <si>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</si>
  <si>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</si>
  <si>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</si>
  <si>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</si>
  <si>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</si>
  <si>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</si>
  <si>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</si>
  <si>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</si>
  <si>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</si>
  <si>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</si>
  <si>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</si>
  <si>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</si>
  <si>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</si>
  <si>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</si>
  <si>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</si>
  <si>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</si>
  <si>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</si>
  <si>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</si>
  <si>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</si>
  <si>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</si>
  <si>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</si>
  <si>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</si>
  <si>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</si>
  <si>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</si>
  <si>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September 16, 2022</t>
  </si>
  <si>
    <t>as of 9/16/22</t>
  </si>
  <si>
    <t>as of 9/16/21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</si>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</sst>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46624</v>
      </c>
      <c r="C10" s="210">
        <f>C11</f>
        <v>45569</v>
      </c>
      <c r="D10" s="7">
        <f t="shared" ref="D10:D16" si="0">IF(ISERROR(B10-C10),"n/a",B10-C10)</f>
        <v>1055</v>
      </c>
      <c r="E10" s="158">
        <f t="shared" ref="E10:E16" si="1">IF(ISERROR(D10/C10),"n/a",(D10/C10))</f>
        <v>2.315170400930457E-2</v>
      </c>
    </row>
    <row r="11" spans="1:7" x14ac:dyDescent="0.25">
      <c r="A11" s="159" t="s">
        <v>31</v>
      </c>
      <c r="B11" s="280">
        <v>46624</v>
      </c>
      <c r="C11" s="280">
        <v>45569</v>
      </c>
      <c r="D11" s="282">
        <f t="shared" ref="D11" si="2">IF(ISERROR(B11-C11),"n/a",B11-C11)</f>
        <v>1055</v>
      </c>
      <c r="E11" s="283">
        <f t="shared" ref="E11" si="3">IF(ISERROR(D11/C11),"n/a",(D11/C11))</f>
        <v>2.315170400930457E-2</v>
      </c>
    </row>
    <row r="12" spans="1:7" x14ac:dyDescent="0.25">
      <c r="A12" s="157" t="s">
        <v>29</v>
      </c>
      <c r="B12" s="28">
        <f>B13</f>
        <v>5536</v>
      </c>
      <c r="C12" s="210">
        <f>C13</f>
        <v>4747</v>
      </c>
      <c r="D12" s="7">
        <f>IF(ISERROR(B12-C12),"n/a",B12-C12)</f>
        <v>789</v>
      </c>
      <c r="E12" s="158">
        <f>IF(ISERROR(D12/C12),"n/a",(D12/C12))</f>
        <v>0.16621023804508112</v>
      </c>
    </row>
    <row r="13" spans="1:7" x14ac:dyDescent="0.25">
      <c r="A13" s="159" t="s">
        <v>31</v>
      </c>
      <c r="B13" s="211">
        <v>5536</v>
      </c>
      <c r="C13" s="211">
        <v>4747</v>
      </c>
      <c r="D13" s="6">
        <f>IF(ISERROR(B13-C13),"n/a",B13-C13)</f>
        <v>789</v>
      </c>
      <c r="E13" s="160">
        <f>IF(ISERROR(D13/C13),"n/a",(D13/C13))</f>
        <v>0.16621023804508112</v>
      </c>
    </row>
    <row r="14" spans="1:7" x14ac:dyDescent="0.25">
      <c r="A14" s="157" t="s">
        <v>32</v>
      </c>
      <c r="B14" s="28">
        <f>B15</f>
        <v>2525</v>
      </c>
      <c r="C14" s="28">
        <f>C15</f>
        <v>2359</v>
      </c>
      <c r="D14" s="7">
        <f t="shared" si="0"/>
        <v>166</v>
      </c>
      <c r="E14" s="158">
        <f t="shared" si="1"/>
        <v>7.036880033912675E-2</v>
      </c>
    </row>
    <row r="15" spans="1:7" x14ac:dyDescent="0.25">
      <c r="A15" s="159" t="s">
        <v>31</v>
      </c>
      <c r="B15" s="211">
        <v>2525</v>
      </c>
      <c r="C15" s="211">
        <v>2359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5">
      <c r="A37" s="159" t="s">
        <v>31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37924</v>
      </c>
      <c r="C47" s="84">
        <f>(C48+C52+C50)</f>
        <v>34780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9.0396779758481885E-2</v>
      </c>
    </row>
    <row r="48" spans="1:5" x14ac:dyDescent="0.25">
      <c r="A48" s="157" t="s">
        <v>30</v>
      </c>
      <c r="B48" s="210">
        <f>B49</f>
        <v>31394</v>
      </c>
      <c r="C48" s="210">
        <f>C49</f>
        <v>29224</v>
      </c>
      <c r="D48" s="7">
        <f t="shared" si="10"/>
        <v>2170</v>
      </c>
      <c r="E48" s="158">
        <f t="shared" si="11"/>
        <v>7.4254037777169449E-2</v>
      </c>
    </row>
    <row r="49" spans="1:5" x14ac:dyDescent="0.25">
      <c r="A49" s="159" t="s">
        <v>31</v>
      </c>
      <c r="B49" s="280">
        <v>31394</v>
      </c>
      <c r="C49" s="280">
        <v>29224</v>
      </c>
      <c r="D49" s="282">
        <f t="shared" ref="D49" si="12">IF(ISERROR(B49-C49),"n/a",B49-C49)</f>
        <v>2170</v>
      </c>
      <c r="E49" s="283">
        <f t="shared" ref="E49" si="13">IF(ISERROR(D49/C49),"n/a",(D49/C49))</f>
        <v>7.4254037777169449E-2</v>
      </c>
    </row>
    <row r="50" spans="1:5" x14ac:dyDescent="0.25">
      <c r="A50" s="157" t="s">
        <v>29</v>
      </c>
      <c r="B50" s="28">
        <f>B51</f>
        <v>4371</v>
      </c>
      <c r="C50" s="28">
        <f>C51</f>
        <v>3572</v>
      </c>
      <c r="D50" s="7">
        <f>IF(ISERROR(B50-C50),"n/a",B50-C50)</f>
        <v>799</v>
      </c>
      <c r="E50" s="158">
        <f>IF(ISERROR(D50/C50),"n/a",(D50/C50))</f>
        <v>0.22368421052631579</v>
      </c>
    </row>
    <row r="51" spans="1:5" x14ac:dyDescent="0.25">
      <c r="A51" s="159" t="s">
        <v>31</v>
      </c>
      <c r="B51" s="211">
        <v>4371</v>
      </c>
      <c r="C51" s="211">
        <v>3572</v>
      </c>
      <c r="D51" s="6">
        <f>IF(ISERROR(B51-C51),"n/a",B51-C51)</f>
        <v>799</v>
      </c>
      <c r="E51" s="160">
        <f>IF(ISERROR(D51/C51),"n/a",(D51/C51))</f>
        <v>0.22368421052631579</v>
      </c>
    </row>
    <row r="52" spans="1:5" x14ac:dyDescent="0.25">
      <c r="A52" s="157" t="s">
        <v>32</v>
      </c>
      <c r="B52" s="28">
        <f>B53</f>
        <v>2159</v>
      </c>
      <c r="C52" s="28">
        <f>C53</f>
        <v>1984</v>
      </c>
      <c r="D52" s="7">
        <f t="shared" si="10"/>
        <v>175</v>
      </c>
      <c r="E52" s="158">
        <f t="shared" si="11"/>
        <v>8.8205645161290328E-2</v>
      </c>
    </row>
    <row r="53" spans="1:5" x14ac:dyDescent="0.25">
      <c r="A53" s="159" t="s">
        <v>31</v>
      </c>
      <c r="B53" s="211">
        <v>2159</v>
      </c>
      <c r="C53" s="211">
        <v>1984</v>
      </c>
      <c r="D53" s="6">
        <f t="shared" si="10"/>
        <v>175</v>
      </c>
      <c r="E53" s="160">
        <f t="shared" si="11"/>
        <v>8.8205645161290328E-2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9448</v>
      </c>
      <c r="D54" s="84">
        <f t="shared" ref="D54:D63" si="14">IF(ISERROR(B54-C54),"n/a",B54-C54)</f>
        <v>-1393</v>
      </c>
      <c r="E54" s="156">
        <f t="shared" ref="E54:E63" si="15">IF(ISERROR(D54/C54),"n/a",(D54/C54))</f>
        <v>-0.14743861134631667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8408</v>
      </c>
      <c r="D55" s="7">
        <f t="shared" si="14"/>
        <v>-1178</v>
      </c>
      <c r="E55" s="158">
        <f t="shared" si="15"/>
        <v>-0.14010466222645099</v>
      </c>
    </row>
    <row r="56" spans="1:5" x14ac:dyDescent="0.25">
      <c r="A56" s="159" t="s">
        <v>31</v>
      </c>
      <c r="B56" s="280">
        <v>7159</v>
      </c>
      <c r="C56" s="280">
        <v>8264</v>
      </c>
      <c r="D56" s="282">
        <f t="shared" si="14"/>
        <v>-1105</v>
      </c>
      <c r="E56" s="283">
        <f t="shared" si="15"/>
        <v>-0.13371248789932236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61</v>
      </c>
      <c r="D61" s="7">
        <f t="shared" si="14"/>
        <v>15</v>
      </c>
      <c r="E61" s="158">
        <f t="shared" si="15"/>
        <v>0.24590163934426229</v>
      </c>
    </row>
    <row r="62" spans="1:5" s="2" customFormat="1" x14ac:dyDescent="0.25">
      <c r="A62" s="159" t="s">
        <v>31</v>
      </c>
      <c r="B62" s="211">
        <v>76</v>
      </c>
      <c r="C62" s="211">
        <v>61</v>
      </c>
      <c r="D62" s="6">
        <f t="shared" si="14"/>
        <v>15</v>
      </c>
      <c r="E62" s="160">
        <f t="shared" si="15"/>
        <v>0.24590163934426229</v>
      </c>
    </row>
    <row r="63" spans="1:5" ht="15.75" customHeight="1" x14ac:dyDescent="0.25">
      <c r="A63" s="161" t="s">
        <v>5</v>
      </c>
      <c r="B63" s="84">
        <f>(B47+B54)</f>
        <v>45979</v>
      </c>
      <c r="C63" s="84">
        <f>(C47+C54)</f>
        <v>44228</v>
      </c>
      <c r="D63" s="84">
        <f t="shared" si="14"/>
        <v>1751</v>
      </c>
      <c r="E63" s="156">
        <f t="shared" si="15"/>
        <v>3.9590304784299542E-2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6928</v>
      </c>
      <c r="C66" s="84">
        <f>(C67+C71+C69)</f>
        <v>6373</v>
      </c>
      <c r="D66" s="84">
        <f t="shared" ref="D66:D82" si="16">IF(ISERROR(B66-C66),"n/a",B66-C66)</f>
        <v>555</v>
      </c>
      <c r="E66" s="156">
        <f t="shared" ref="E66:E82" si="17">IF(ISERROR(D66/C66),"n/a",(D66/C66))</f>
        <v>8.7086144672838539E-2</v>
      </c>
    </row>
    <row r="67" spans="1:5" ht="14.25" customHeight="1" x14ac:dyDescent="0.25">
      <c r="A67" s="157" t="s">
        <v>30</v>
      </c>
      <c r="B67" s="210">
        <f>B68</f>
        <v>6252</v>
      </c>
      <c r="C67" s="210">
        <f>C68</f>
        <v>6012</v>
      </c>
      <c r="D67" s="7">
        <f t="shared" si="16"/>
        <v>240</v>
      </c>
      <c r="E67" s="158">
        <f t="shared" si="17"/>
        <v>3.9920159680638723E-2</v>
      </c>
    </row>
    <row r="68" spans="1:5" ht="14.25" customHeight="1" x14ac:dyDescent="0.25">
      <c r="A68" s="159" t="s">
        <v>31</v>
      </c>
      <c r="B68" s="280">
        <v>6252</v>
      </c>
      <c r="C68" s="280">
        <v>6012</v>
      </c>
      <c r="D68" s="282">
        <f t="shared" ref="D68" si="18">IF(ISERROR(B68-C68),"n/a",B68-C68)</f>
        <v>240</v>
      </c>
      <c r="E68" s="283">
        <f t="shared" ref="E68" si="19">IF(ISERROR(D68/C68),"n/a",(D68/C68))</f>
        <v>3.9920159680638723E-2</v>
      </c>
    </row>
    <row r="69" spans="1:5" ht="14.25" customHeight="1" x14ac:dyDescent="0.25">
      <c r="A69" s="157" t="s">
        <v>29</v>
      </c>
      <c r="B69" s="28">
        <f>B70</f>
        <v>506</v>
      </c>
      <c r="C69" s="28">
        <f>C70</f>
        <v>279</v>
      </c>
      <c r="D69" s="7">
        <f>IF(ISERROR(B69-C69),"n/a",B69-C69)</f>
        <v>227</v>
      </c>
      <c r="E69" s="158">
        <f>IF(ISERROR(D69/C69),"n/a",(D69/C69))</f>
        <v>0.81362007168458783</v>
      </c>
    </row>
    <row r="70" spans="1:5" ht="14.25" customHeight="1" x14ac:dyDescent="0.25">
      <c r="A70" s="159" t="s">
        <v>31</v>
      </c>
      <c r="B70" s="211">
        <v>506</v>
      </c>
      <c r="C70" s="211">
        <v>279</v>
      </c>
      <c r="D70" s="6">
        <f>IF(ISERROR(B70-C70),"n/a",B70-C70)</f>
        <v>227</v>
      </c>
      <c r="E70" s="160">
        <f>IF(ISERROR(D70/C70),"n/a",(D70/C70))</f>
        <v>0.81362007168458783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1991</v>
      </c>
      <c r="C73" s="84">
        <f>(C74+C80+C77)</f>
        <v>2611</v>
      </c>
      <c r="D73" s="84">
        <f t="shared" si="16"/>
        <v>-620</v>
      </c>
      <c r="E73" s="156">
        <f t="shared" si="17"/>
        <v>-0.23745691306013023</v>
      </c>
    </row>
    <row r="74" spans="1:5" x14ac:dyDescent="0.25">
      <c r="A74" s="157" t="s">
        <v>30</v>
      </c>
      <c r="B74" s="210">
        <f>SUM(B75:B76)</f>
        <v>1790</v>
      </c>
      <c r="C74" s="210">
        <f>SUM(C75:C76)</f>
        <v>2429</v>
      </c>
      <c r="D74" s="7">
        <f t="shared" si="16"/>
        <v>-639</v>
      </c>
      <c r="E74" s="158">
        <f t="shared" si="17"/>
        <v>-0.2630712227254014</v>
      </c>
    </row>
    <row r="75" spans="1:5" x14ac:dyDescent="0.25">
      <c r="A75" s="159" t="s">
        <v>31</v>
      </c>
      <c r="B75" s="280">
        <v>1758</v>
      </c>
      <c r="C75" s="280">
        <v>2383</v>
      </c>
      <c r="D75" s="282">
        <f t="shared" si="16"/>
        <v>-625</v>
      </c>
      <c r="E75" s="283">
        <f t="shared" si="17"/>
        <v>-0.26227444397817878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8919</v>
      </c>
      <c r="C82" s="84">
        <f>(C66+C73)</f>
        <v>8984</v>
      </c>
      <c r="D82" s="84">
        <f t="shared" si="16"/>
        <v>-65</v>
      </c>
      <c r="E82" s="156">
        <f t="shared" si="17"/>
        <v>-7.2350845948352628E-3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5730</v>
      </c>
      <c r="C85" s="84">
        <f>(C86+C90+C88)</f>
        <v>5402</v>
      </c>
      <c r="D85" s="84">
        <f t="shared" ref="D85:D101" si="20">IF(ISERROR(B85-C85),"n/a",B85-C85)</f>
        <v>328</v>
      </c>
      <c r="E85" s="156">
        <f t="shared" ref="E85:E101" si="21">IF(ISERROR(D85/C85),"n/a",(D85/C85))</f>
        <v>6.0718252499074414E-2</v>
      </c>
    </row>
    <row r="86" spans="1:5" ht="14.25" customHeight="1" x14ac:dyDescent="0.25">
      <c r="A86" s="157" t="s">
        <v>30</v>
      </c>
      <c r="B86" s="210">
        <f>B87</f>
        <v>5288</v>
      </c>
      <c r="C86" s="210">
        <f>C87</f>
        <v>5179</v>
      </c>
      <c r="D86" s="7">
        <f t="shared" si="20"/>
        <v>109</v>
      </c>
      <c r="E86" s="158">
        <f t="shared" si="21"/>
        <v>2.1046534079938211E-2</v>
      </c>
    </row>
    <row r="87" spans="1:5" ht="14.25" customHeight="1" x14ac:dyDescent="0.25">
      <c r="A87" s="159" t="s">
        <v>31</v>
      </c>
      <c r="B87" s="280">
        <v>5288</v>
      </c>
      <c r="C87" s="280">
        <v>5179</v>
      </c>
      <c r="D87" s="282">
        <f t="shared" ref="D87" si="22">IF(ISERROR(B87-C87),"n/a",B87-C87)</f>
        <v>109</v>
      </c>
      <c r="E87" s="283">
        <f t="shared" ref="E87" si="23">IF(ISERROR(D87/C87),"n/a",(D87/C87))</f>
        <v>2.1046534079938211E-2</v>
      </c>
    </row>
    <row r="88" spans="1:5" ht="14.25" customHeight="1" x14ac:dyDescent="0.25">
      <c r="A88" s="157" t="s">
        <v>29</v>
      </c>
      <c r="B88" s="28">
        <f>B89</f>
        <v>334</v>
      </c>
      <c r="C88" s="28">
        <f>C89</f>
        <v>174</v>
      </c>
      <c r="D88" s="7">
        <f>IF(ISERROR(B88-C88),"n/a",B88-C88)</f>
        <v>160</v>
      </c>
      <c r="E88" s="158">
        <f>IF(ISERROR(D88/C88),"n/a",(D88/C88))</f>
        <v>0.91954022988505746</v>
      </c>
    </row>
    <row r="89" spans="1:5" ht="14.25" customHeight="1" x14ac:dyDescent="0.25">
      <c r="A89" s="159" t="s">
        <v>31</v>
      </c>
      <c r="B89" s="211">
        <v>334</v>
      </c>
      <c r="C89" s="211">
        <v>174</v>
      </c>
      <c r="D89" s="6">
        <f>IF(ISERROR(B89-C89),"n/a",B89-C89)</f>
        <v>160</v>
      </c>
      <c r="E89" s="160">
        <f>IF(ISERROR(D89/C89),"n/a",(D89/C89))</f>
        <v>0.91954022988505746</v>
      </c>
    </row>
    <row r="90" spans="1:5" ht="14.25" customHeight="1" x14ac:dyDescent="0.25">
      <c r="A90" s="157" t="s">
        <v>32</v>
      </c>
      <c r="B90" s="28">
        <f>B91</f>
        <v>108</v>
      </c>
      <c r="C90" s="28">
        <f>C91</f>
        <v>49</v>
      </c>
      <c r="D90" s="7">
        <f t="shared" si="20"/>
        <v>59</v>
      </c>
      <c r="E90" s="158">
        <f t="shared" si="21"/>
        <v>1.2040816326530612</v>
      </c>
    </row>
    <row r="91" spans="1:5" ht="14.25" customHeight="1" x14ac:dyDescent="0.25">
      <c r="A91" s="159" t="s">
        <v>31</v>
      </c>
      <c r="B91" s="211">
        <v>108</v>
      </c>
      <c r="C91" s="211">
        <v>49</v>
      </c>
      <c r="D91" s="6">
        <f t="shared" si="20"/>
        <v>59</v>
      </c>
      <c r="E91" s="160">
        <f t="shared" si="21"/>
        <v>1.2040816326530612</v>
      </c>
    </row>
    <row r="92" spans="1:5" ht="14.25" customHeight="1" x14ac:dyDescent="0.25">
      <c r="A92" s="155" t="s">
        <v>7</v>
      </c>
      <c r="B92" s="84">
        <f>(B93+B99+B96)</f>
        <v>1598</v>
      </c>
      <c r="C92" s="84">
        <f>(C93+C99+C96)</f>
        <v>2204</v>
      </c>
      <c r="D92" s="84">
        <f t="shared" si="20"/>
        <v>-606</v>
      </c>
      <c r="E92" s="156">
        <f t="shared" si="21"/>
        <v>-0.27495462794918329</v>
      </c>
    </row>
    <row r="93" spans="1:5" x14ac:dyDescent="0.25">
      <c r="A93" s="157" t="s">
        <v>30</v>
      </c>
      <c r="B93" s="28">
        <f>SUM(B94:B95)</f>
        <v>1444</v>
      </c>
      <c r="C93" s="28">
        <f>SUM(C94:C95)</f>
        <v>2078</v>
      </c>
      <c r="D93" s="7">
        <f t="shared" si="20"/>
        <v>-634</v>
      </c>
      <c r="E93" s="158">
        <f t="shared" si="21"/>
        <v>-0.30510105871029836</v>
      </c>
    </row>
    <row r="94" spans="1:5" x14ac:dyDescent="0.25">
      <c r="A94" s="159" t="s">
        <v>31</v>
      </c>
      <c r="B94" s="281">
        <v>1421</v>
      </c>
      <c r="C94" s="280">
        <v>2043</v>
      </c>
      <c r="D94" s="282">
        <f t="shared" si="20"/>
        <v>-622</v>
      </c>
      <c r="E94" s="283">
        <f t="shared" si="21"/>
        <v>-0.30445423396965249</v>
      </c>
    </row>
    <row r="95" spans="1:5" x14ac:dyDescent="0.25">
      <c r="A95" s="159" t="s">
        <v>22</v>
      </c>
      <c r="B95" s="281">
        <v>23</v>
      </c>
      <c r="C95" s="280">
        <v>35</v>
      </c>
      <c r="D95" s="282">
        <f t="shared" si="20"/>
        <v>-12</v>
      </c>
      <c r="E95" s="283">
        <f t="shared" si="21"/>
        <v>-0.34285714285714286</v>
      </c>
    </row>
    <row r="96" spans="1:5" x14ac:dyDescent="0.25">
      <c r="A96" s="157" t="s">
        <v>29</v>
      </c>
      <c r="B96" s="28">
        <f>B97+B98</f>
        <v>146</v>
      </c>
      <c r="C96" s="28">
        <f>C97+C98</f>
        <v>114</v>
      </c>
      <c r="D96" s="7">
        <f>IF(ISERROR(B96-C96),"n/a",B96-C96)</f>
        <v>32</v>
      </c>
      <c r="E96" s="158">
        <f>IF(ISERROR(D96/C96),"n/a",(D96/C96))</f>
        <v>0.2807017543859649</v>
      </c>
    </row>
    <row r="97" spans="1:6" x14ac:dyDescent="0.25">
      <c r="A97" s="159" t="s">
        <v>31</v>
      </c>
      <c r="B97" s="211">
        <v>146</v>
      </c>
      <c r="C97" s="211">
        <v>114</v>
      </c>
      <c r="D97" s="6">
        <f>IF(ISERROR(B97-C97),"n/a",B97-C97)</f>
        <v>32</v>
      </c>
      <c r="E97" s="160">
        <f>IF(ISERROR(D97/C97),"n/a",(D97/C97))</f>
        <v>0.2807017543859649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12</v>
      </c>
      <c r="D99" s="7">
        <f t="shared" si="20"/>
        <v>-4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8</v>
      </c>
      <c r="C100" s="211">
        <v>12</v>
      </c>
      <c r="D100" s="6">
        <f t="shared" si="20"/>
        <v>-4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7328</v>
      </c>
      <c r="C101" s="339">
        <f>(C85+C92)</f>
        <v>7606</v>
      </c>
      <c r="D101" s="339">
        <f t="shared" si="20"/>
        <v>-278</v>
      </c>
      <c r="E101" s="340">
        <f t="shared" si="21"/>
        <v>-3.6550092032605841E-2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5715</v>
      </c>
      <c r="C104" s="29">
        <v>5396</v>
      </c>
      <c r="D104" s="6">
        <f>IF(ISERROR(B104-C104),"n/a",B104-C104)</f>
        <v>319</v>
      </c>
      <c r="E104" s="177">
        <f>IF(ISERROR(D104/C104),"n/a",(D104/C104))</f>
        <v>5.9117865085248335E-2</v>
      </c>
    </row>
    <row r="105" spans="1:6" x14ac:dyDescent="0.25">
      <c r="A105" s="178" t="s">
        <v>7</v>
      </c>
      <c r="B105" s="29">
        <v>1573</v>
      </c>
      <c r="C105" s="29">
        <v>1921</v>
      </c>
      <c r="D105" s="6">
        <f>IF(ISERROR(B105-C105),"n/a",B105-C105)</f>
        <v>-348</v>
      </c>
      <c r="E105" s="177">
        <f>IF(ISERROR(D105/C105),"n/a",(D105/C105))</f>
        <v>-0.18115564809994794</v>
      </c>
    </row>
    <row r="106" spans="1:6" x14ac:dyDescent="0.25">
      <c r="A106" s="179" t="s">
        <v>5</v>
      </c>
      <c r="B106" s="28">
        <f>SUM(B104:B105)</f>
        <v>7288</v>
      </c>
      <c r="C106" s="28">
        <f>SUM(C104:C105)</f>
        <v>7317</v>
      </c>
      <c r="D106" s="7">
        <f>IF(ISERROR(B106-C106),"n/a",B106-C106)</f>
        <v>-29</v>
      </c>
      <c r="E106" s="180">
        <f>IF(ISERROR(D106/C106),"n/a",(D106/C106))</f>
        <v>-3.9633729670630041E-3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5573</v>
      </c>
      <c r="C109" s="84">
        <f>(C110+C114+C112)</f>
        <v>5245</v>
      </c>
      <c r="D109" s="84">
        <f t="shared" ref="D109:D125" si="24">IF(ISERROR(B109-C109),"n/a",B109-C109)</f>
        <v>328</v>
      </c>
      <c r="E109" s="156">
        <f t="shared" ref="E109:E125" si="25">IF(ISERROR(D109/C109),"n/a",(D109/C109))</f>
        <v>6.2535748331744523E-2</v>
      </c>
      <c r="F109" s="164"/>
    </row>
    <row r="110" spans="1:6" s="85" customFormat="1" x14ac:dyDescent="0.25">
      <c r="A110" s="157" t="s">
        <v>30</v>
      </c>
      <c r="B110" s="28">
        <f>B111</f>
        <v>5186</v>
      </c>
      <c r="C110" s="28">
        <f>C111</f>
        <v>5043</v>
      </c>
      <c r="D110" s="7">
        <f t="shared" si="24"/>
        <v>143</v>
      </c>
      <c r="E110" s="158">
        <f t="shared" si="25"/>
        <v>2.8356137219908786E-2</v>
      </c>
      <c r="F110" s="165"/>
    </row>
    <row r="111" spans="1:6" s="85" customFormat="1" x14ac:dyDescent="0.25">
      <c r="A111" s="159" t="s">
        <v>31</v>
      </c>
      <c r="B111" s="281">
        <v>5186</v>
      </c>
      <c r="C111" s="281">
        <v>5043</v>
      </c>
      <c r="D111" s="282">
        <f t="shared" ref="D111" si="26">IF(ISERROR(B111-C111),"n/a",B111-C111)</f>
        <v>143</v>
      </c>
      <c r="E111" s="283">
        <f t="shared" ref="E111" si="27">IF(ISERROR(D111/C111),"n/a",(D111/C111))</f>
        <v>2.8356137219908786E-2</v>
      </c>
      <c r="F111" s="165"/>
    </row>
    <row r="112" spans="1:6" x14ac:dyDescent="0.25">
      <c r="A112" s="157" t="s">
        <v>29</v>
      </c>
      <c r="B112" s="28">
        <f>B113</f>
        <v>289</v>
      </c>
      <c r="C112" s="28">
        <f>C113</f>
        <v>155</v>
      </c>
      <c r="D112" s="7">
        <f>IF(ISERROR(B112-C112),"n/a",B112-C112)</f>
        <v>134</v>
      </c>
      <c r="E112" s="158">
        <f>IF(ISERROR(D112/C112),"n/a",(D112/C112))</f>
        <v>0.86451612903225805</v>
      </c>
      <c r="F112" s="164"/>
    </row>
    <row r="113" spans="1:6" x14ac:dyDescent="0.25">
      <c r="A113" s="159" t="s">
        <v>31</v>
      </c>
      <c r="B113" s="29">
        <v>289</v>
      </c>
      <c r="C113" s="29">
        <v>155</v>
      </c>
      <c r="D113" s="6">
        <f>IF(ISERROR(B113-C113),"n/a",B113-C113)</f>
        <v>134</v>
      </c>
      <c r="E113" s="160">
        <f>IF(ISERROR(D113/C113),"n/a",(D113/C113))</f>
        <v>0.86451612903225805</v>
      </c>
      <c r="F113" s="164"/>
    </row>
    <row r="114" spans="1:6" x14ac:dyDescent="0.25">
      <c r="A114" s="157" t="s">
        <v>32</v>
      </c>
      <c r="B114" s="28">
        <f>B115</f>
        <v>98</v>
      </c>
      <c r="C114" s="28">
        <f>C115</f>
        <v>47</v>
      </c>
      <c r="D114" s="7">
        <f t="shared" si="24"/>
        <v>51</v>
      </c>
      <c r="E114" s="158">
        <f t="shared" si="25"/>
        <v>1.0851063829787233</v>
      </c>
      <c r="F114" s="164"/>
    </row>
    <row r="115" spans="1:6" x14ac:dyDescent="0.25">
      <c r="A115" s="159" t="s">
        <v>31</v>
      </c>
      <c r="B115" s="29">
        <v>98</v>
      </c>
      <c r="C115" s="29">
        <v>47</v>
      </c>
      <c r="D115" s="6">
        <f t="shared" si="24"/>
        <v>51</v>
      </c>
      <c r="E115" s="160">
        <f t="shared" si="25"/>
        <v>1.0851063829787233</v>
      </c>
      <c r="F115" s="164"/>
    </row>
    <row r="116" spans="1:6" x14ac:dyDescent="0.25">
      <c r="A116" s="155" t="s">
        <v>7</v>
      </c>
      <c r="B116" s="84">
        <f>(B117+B123+B120)</f>
        <v>1498</v>
      </c>
      <c r="C116" s="84">
        <f>(C117+C123+C120)</f>
        <v>2072</v>
      </c>
      <c r="D116" s="84">
        <f t="shared" si="24"/>
        <v>-574</v>
      </c>
      <c r="E116" s="156">
        <f t="shared" si="25"/>
        <v>-0.27702702702702703</v>
      </c>
      <c r="F116" s="164"/>
    </row>
    <row r="117" spans="1:6" x14ac:dyDescent="0.25">
      <c r="A117" s="157" t="s">
        <v>30</v>
      </c>
      <c r="B117" s="28">
        <f>SUM(B118:B119)</f>
        <v>1374</v>
      </c>
      <c r="C117" s="28">
        <f>SUM(C118:C119)</f>
        <v>1971</v>
      </c>
      <c r="D117" s="7">
        <f t="shared" si="24"/>
        <v>-597</v>
      </c>
      <c r="E117" s="160">
        <f t="shared" si="25"/>
        <v>-0.30289193302891931</v>
      </c>
      <c r="F117" s="164"/>
    </row>
    <row r="118" spans="1:6" x14ac:dyDescent="0.25">
      <c r="A118" s="159" t="s">
        <v>31</v>
      </c>
      <c r="B118" s="281">
        <v>1352</v>
      </c>
      <c r="C118" s="281">
        <v>1940</v>
      </c>
      <c r="D118" s="282">
        <f t="shared" ref="D118:D119" si="28">IF(ISERROR(B118-C118),"n/a",B118-C118)</f>
        <v>-588</v>
      </c>
      <c r="E118" s="160">
        <f t="shared" ref="E118:E119" si="29">IF(ISERROR(D118/C118),"n/a",(D118/C118))</f>
        <v>-0.30309278350515462</v>
      </c>
      <c r="F118" s="164"/>
    </row>
    <row r="119" spans="1:6" x14ac:dyDescent="0.25">
      <c r="A119" s="159" t="s">
        <v>22</v>
      </c>
      <c r="B119" s="281">
        <v>22</v>
      </c>
      <c r="C119" s="281">
        <v>31</v>
      </c>
      <c r="D119" s="282">
        <f t="shared" si="28"/>
        <v>-9</v>
      </c>
      <c r="E119" s="160">
        <f t="shared" si="29"/>
        <v>-0.29032258064516131</v>
      </c>
      <c r="F119" s="164"/>
    </row>
    <row r="120" spans="1:6" x14ac:dyDescent="0.25">
      <c r="A120" s="157" t="s">
        <v>29</v>
      </c>
      <c r="B120" s="28">
        <f>B121+B122</f>
        <v>119</v>
      </c>
      <c r="C120" s="28">
        <f>C121+C122</f>
        <v>92</v>
      </c>
      <c r="D120" s="7">
        <f>IF(ISERROR(B120-C120),"n/a",B120-C120)</f>
        <v>27</v>
      </c>
      <c r="E120" s="158">
        <f>IF(ISERROR(D120/C120),"n/a",(D120/C120))</f>
        <v>0.29347826086956524</v>
      </c>
      <c r="F120" s="164"/>
    </row>
    <row r="121" spans="1:6" x14ac:dyDescent="0.25">
      <c r="A121" s="159" t="s">
        <v>31</v>
      </c>
      <c r="B121" s="29">
        <v>119</v>
      </c>
      <c r="C121" s="29">
        <v>92</v>
      </c>
      <c r="D121" s="6">
        <f>IF(ISERROR(B121-C121),"n/a",B121-C121)</f>
        <v>27</v>
      </c>
      <c r="E121" s="160">
        <f>IF(ISERROR(D121/C121),"n/a",(D121/C121))</f>
        <v>0.29347826086956524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5</v>
      </c>
      <c r="C123" s="28">
        <f>C124</f>
        <v>9</v>
      </c>
      <c r="D123" s="7">
        <f t="shared" si="24"/>
        <v>-4</v>
      </c>
      <c r="E123" s="158">
        <f t="shared" si="25"/>
        <v>-0.44444444444444442</v>
      </c>
      <c r="F123" s="164"/>
    </row>
    <row r="124" spans="1:6" x14ac:dyDescent="0.25">
      <c r="A124" s="159" t="s">
        <v>31</v>
      </c>
      <c r="B124" s="29">
        <v>5</v>
      </c>
      <c r="C124" s="29">
        <v>9</v>
      </c>
      <c r="D124" s="6">
        <f t="shared" si="24"/>
        <v>-4</v>
      </c>
      <c r="E124" s="160">
        <f t="shared" si="25"/>
        <v>-0.44444444444444442</v>
      </c>
      <c r="F124" s="164"/>
    </row>
    <row r="125" spans="1:6" x14ac:dyDescent="0.25">
      <c r="A125" s="161" t="s">
        <v>5</v>
      </c>
      <c r="B125" s="84">
        <f>(B109+B116)</f>
        <v>7071</v>
      </c>
      <c r="C125" s="84">
        <f>(C109+C116)</f>
        <v>7317</v>
      </c>
      <c r="D125" s="84">
        <f t="shared" si="24"/>
        <v>-246</v>
      </c>
      <c r="E125" s="156">
        <f t="shared" si="25"/>
        <v>-3.3620336203362036E-2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customHeight="1" x14ac:dyDescent="0.25">
      <c r="A128" s="155" t="s">
        <v>77</v>
      </c>
      <c r="B128" s="84">
        <f>(B129+B133+B131)</f>
        <v>5247</v>
      </c>
      <c r="C128" s="84">
        <f>(C129+C133+C131)</f>
        <v>4937</v>
      </c>
      <c r="D128" s="84">
        <f t="shared" ref="D128:D144" si="32">IF(ISERROR(B128-C128),"n/a",B128-C128)</f>
        <v>310</v>
      </c>
      <c r="E128" s="156">
        <f t="shared" ref="E128:E144" si="33">IF(ISERROR(D128/C128),"n/a",(D128/C128))</f>
        <v>6.2791168725946936E-2</v>
      </c>
      <c r="F128" s="164"/>
    </row>
    <row r="129" spans="1:6" ht="12.75" customHeight="1" x14ac:dyDescent="0.25">
      <c r="A129" s="157" t="s">
        <v>30</v>
      </c>
      <c r="B129" s="28">
        <f>B130</f>
        <v>4926</v>
      </c>
      <c r="C129" s="28">
        <f>C130</f>
        <v>4763</v>
      </c>
      <c r="D129" s="7">
        <f t="shared" si="32"/>
        <v>163</v>
      </c>
      <c r="E129" s="158">
        <f t="shared" si="33"/>
        <v>3.4222128910350619E-2</v>
      </c>
      <c r="F129" s="164"/>
    </row>
    <row r="130" spans="1:6" ht="12.75" customHeight="1" x14ac:dyDescent="0.25">
      <c r="A130" s="159" t="s">
        <v>31</v>
      </c>
      <c r="B130" s="281">
        <v>4926</v>
      </c>
      <c r="C130" s="281">
        <v>4763</v>
      </c>
      <c r="D130" s="282">
        <f t="shared" ref="D130" si="34">IF(ISERROR(B130-C130),"n/a",B130-C130)</f>
        <v>163</v>
      </c>
      <c r="E130" s="283">
        <f t="shared" ref="E130" si="35">IF(ISERROR(D130/C130),"n/a",(D130/C130))</f>
        <v>3.4222128910350619E-2</v>
      </c>
      <c r="F130" s="164"/>
    </row>
    <row r="131" spans="1:6" ht="12.75" customHeight="1" x14ac:dyDescent="0.25">
      <c r="A131" s="157" t="s">
        <v>29</v>
      </c>
      <c r="B131" s="28">
        <f>B132</f>
        <v>239</v>
      </c>
      <c r="C131" s="28">
        <f>C132</f>
        <v>132</v>
      </c>
      <c r="D131" s="7">
        <f>IF(ISERROR(B131-C131),"n/a",B131-C131)</f>
        <v>107</v>
      </c>
      <c r="E131" s="158">
        <f>IF(ISERROR(D131/C131),"n/a",(D131/C131))</f>
        <v>0.81060606060606055</v>
      </c>
      <c r="F131" s="164"/>
    </row>
    <row r="132" spans="1:6" ht="12.75" customHeight="1" x14ac:dyDescent="0.25">
      <c r="A132" s="159" t="s">
        <v>31</v>
      </c>
      <c r="B132" s="29">
        <v>239</v>
      </c>
      <c r="C132" s="29">
        <v>132</v>
      </c>
      <c r="D132" s="6">
        <f>IF(ISERROR(B132-C132),"n/a",B132-C132)</f>
        <v>107</v>
      </c>
      <c r="E132" s="160">
        <f>IF(ISERROR(D132/C132),"n/a",(D132/C132))</f>
        <v>0.81060606060606055</v>
      </c>
      <c r="F132" s="164"/>
    </row>
    <row r="133" spans="1:6" ht="12.75" customHeight="1" x14ac:dyDescent="0.25">
      <c r="A133" s="157" t="s">
        <v>32</v>
      </c>
      <c r="B133" s="28">
        <f>B134</f>
        <v>82</v>
      </c>
      <c r="C133" s="28">
        <f>C134</f>
        <v>42</v>
      </c>
      <c r="D133" s="7">
        <f t="shared" si="32"/>
        <v>40</v>
      </c>
      <c r="E133" s="158">
        <f t="shared" si="33"/>
        <v>0.95238095238095233</v>
      </c>
      <c r="F133" s="164"/>
    </row>
    <row r="134" spans="1:6" ht="12.75" customHeight="1" x14ac:dyDescent="0.25">
      <c r="A134" s="159" t="s">
        <v>31</v>
      </c>
      <c r="B134" s="29">
        <v>82</v>
      </c>
      <c r="C134" s="29">
        <v>42</v>
      </c>
      <c r="D134" s="6">
        <f t="shared" si="32"/>
        <v>40</v>
      </c>
      <c r="E134" s="160">
        <f t="shared" si="33"/>
        <v>0.95238095238095233</v>
      </c>
      <c r="F134" s="164"/>
    </row>
    <row r="135" spans="1:6" ht="12.75" customHeight="1" x14ac:dyDescent="0.25">
      <c r="A135" s="155" t="s">
        <v>7</v>
      </c>
      <c r="B135" s="84">
        <f>(B136+B142+B139)</f>
        <v>1374</v>
      </c>
      <c r="C135" s="84">
        <f>(C136+C142+C139)</f>
        <v>1818</v>
      </c>
      <c r="D135" s="84">
        <f t="shared" si="32"/>
        <v>-444</v>
      </c>
      <c r="E135" s="156">
        <f t="shared" si="33"/>
        <v>-0.24422442244224424</v>
      </c>
      <c r="F135" s="164"/>
    </row>
    <row r="136" spans="1:6" ht="12.75" customHeight="1" x14ac:dyDescent="0.25">
      <c r="A136" s="157" t="s">
        <v>30</v>
      </c>
      <c r="B136" s="28">
        <f>SUM(B137:B138)</f>
        <v>1270</v>
      </c>
      <c r="C136" s="28">
        <f>SUM(C137:C138)</f>
        <v>1737</v>
      </c>
      <c r="D136" s="7">
        <f t="shared" si="32"/>
        <v>-467</v>
      </c>
      <c r="E136" s="158">
        <f t="shared" si="33"/>
        <v>-0.26885434657455382</v>
      </c>
      <c r="F136" s="164"/>
    </row>
    <row r="137" spans="1:6" ht="12.75" customHeight="1" x14ac:dyDescent="0.25">
      <c r="A137" s="159" t="s">
        <v>31</v>
      </c>
      <c r="B137" s="281">
        <v>1250</v>
      </c>
      <c r="C137" s="281">
        <v>1711</v>
      </c>
      <c r="D137" s="282">
        <f t="shared" ref="D137:D138" si="36">IF(ISERROR(B137-C137),"n/a",B137-C137)</f>
        <v>-461</v>
      </c>
      <c r="E137" s="283">
        <f t="shared" ref="E137:E138" si="37">IF(ISERROR(D137/C137),"n/a",(D137/C137))</f>
        <v>-0.26943308007013445</v>
      </c>
      <c r="F137" s="164"/>
    </row>
    <row r="138" spans="1:6" ht="12.75" customHeight="1" x14ac:dyDescent="0.25">
      <c r="A138" s="159" t="s">
        <v>22</v>
      </c>
      <c r="B138" s="281">
        <v>20</v>
      </c>
      <c r="C138" s="281">
        <v>26</v>
      </c>
      <c r="D138" s="282">
        <f t="shared" si="36"/>
        <v>-6</v>
      </c>
      <c r="E138" s="283">
        <f t="shared" si="37"/>
        <v>-0.23076923076923078</v>
      </c>
      <c r="F138" s="164"/>
    </row>
    <row r="139" spans="1:6" ht="12.75" customHeight="1" x14ac:dyDescent="0.25">
      <c r="A139" s="157" t="s">
        <v>29</v>
      </c>
      <c r="B139" s="28">
        <f>SUM(B140:B141)</f>
        <v>100</v>
      </c>
      <c r="C139" s="28">
        <f>SUM(C140:C141)</f>
        <v>76</v>
      </c>
      <c r="D139" s="7">
        <f>IF(ISERROR(B139-C139),"n/a",B139-C139)</f>
        <v>24</v>
      </c>
      <c r="E139" s="158">
        <f>IF(ISERROR(D139/C139),"n/a",(D139/C139))</f>
        <v>0.31578947368421051</v>
      </c>
      <c r="F139" s="164"/>
    </row>
    <row r="140" spans="1:6" ht="12.75" customHeight="1" x14ac:dyDescent="0.25">
      <c r="A140" s="159" t="s">
        <v>31</v>
      </c>
      <c r="B140" s="29">
        <v>100</v>
      </c>
      <c r="C140" s="29">
        <v>76</v>
      </c>
      <c r="D140" s="6">
        <f>IF(ISERROR(B140-C140),"n/a",B140-C140)</f>
        <v>24</v>
      </c>
      <c r="E140" s="160">
        <f>IF(ISERROR(D140/C140),"n/a",(D140/C140))</f>
        <v>0.31578947368421051</v>
      </c>
      <c r="F140" s="164"/>
    </row>
    <row r="141" spans="1:6" ht="12.75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5">
      <c r="A142" s="157" t="s">
        <v>32</v>
      </c>
      <c r="B142" s="28">
        <f>B143</f>
        <v>4</v>
      </c>
      <c r="C142" s="28">
        <f>C143</f>
        <v>5</v>
      </c>
      <c r="D142" s="7">
        <f t="shared" si="32"/>
        <v>-1</v>
      </c>
      <c r="E142" s="158">
        <f t="shared" si="33"/>
        <v>-0.2</v>
      </c>
      <c r="F142" s="164"/>
    </row>
    <row r="143" spans="1:6" ht="12.75" customHeight="1" x14ac:dyDescent="0.25">
      <c r="A143" s="159" t="s">
        <v>31</v>
      </c>
      <c r="B143" s="29">
        <v>4</v>
      </c>
      <c r="C143" s="29">
        <v>5</v>
      </c>
      <c r="D143" s="6">
        <f t="shared" si="32"/>
        <v>-1</v>
      </c>
      <c r="E143" s="160">
        <f t="shared" si="33"/>
        <v>-0.2</v>
      </c>
      <c r="F143" s="164"/>
    </row>
    <row r="144" spans="1:6" x14ac:dyDescent="0.25">
      <c r="A144" s="161" t="s">
        <v>5</v>
      </c>
      <c r="B144" s="84">
        <f>(B128+B135)</f>
        <v>6621</v>
      </c>
      <c r="C144" s="84">
        <f>(C128+C135)</f>
        <v>6755</v>
      </c>
      <c r="D144" s="84">
        <f t="shared" si="32"/>
        <v>-134</v>
      </c>
      <c r="E144" s="156">
        <f t="shared" si="33"/>
        <v>-1.983715766099186E-2</v>
      </c>
      <c r="F144" s="164"/>
    </row>
    <row r="145" spans="1:6" x14ac:dyDescent="0.25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1/24/2022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U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16,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1002</v>
      </c>
      <c r="E10" s="341">
        <f t="shared" si="0"/>
        <v>967</v>
      </c>
      <c r="F10" s="341">
        <f t="shared" si="0"/>
        <v>206</v>
      </c>
      <c r="G10" s="341">
        <f t="shared" si="0"/>
        <v>169</v>
      </c>
      <c r="H10" s="341">
        <f t="shared" si="0"/>
        <v>163</v>
      </c>
      <c r="I10" s="341">
        <f t="shared" si="0"/>
        <v>142</v>
      </c>
      <c r="J10" s="341">
        <f t="shared" si="0"/>
        <v>159</v>
      </c>
      <c r="K10" s="341">
        <f t="shared" si="0"/>
        <v>138</v>
      </c>
      <c r="L10" s="341">
        <f t="shared" si="0"/>
        <v>150</v>
      </c>
      <c r="M10" s="341">
        <f t="shared" si="0"/>
        <v>124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16977</v>
      </c>
      <c r="C12" s="341">
        <f t="shared" si="2"/>
        <v>15268</v>
      </c>
      <c r="D12" s="341">
        <f t="shared" si="2"/>
        <v>13312</v>
      </c>
      <c r="E12" s="341">
        <f t="shared" si="2"/>
        <v>11656</v>
      </c>
      <c r="F12" s="341">
        <f t="shared" si="2"/>
        <v>2731</v>
      </c>
      <c r="G12" s="341">
        <f t="shared" si="2"/>
        <v>2378</v>
      </c>
      <c r="H12" s="341">
        <f t="shared" si="2"/>
        <v>2276</v>
      </c>
      <c r="I12" s="341">
        <f t="shared" si="2"/>
        <v>2052</v>
      </c>
      <c r="J12" s="341">
        <f t="shared" si="2"/>
        <v>2235</v>
      </c>
      <c r="K12" s="341">
        <f t="shared" si="2"/>
        <v>2019</v>
      </c>
      <c r="L12" s="341">
        <f t="shared" si="2"/>
        <v>2142</v>
      </c>
      <c r="M12" s="341">
        <f t="shared" si="2"/>
        <v>1962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10</v>
      </c>
      <c r="K13" s="341">
        <f t="shared" si="3"/>
        <v>7</v>
      </c>
      <c r="L13" s="341">
        <f t="shared" si="3"/>
        <v>10</v>
      </c>
      <c r="M13" s="341">
        <f t="shared" si="3"/>
        <v>6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21461</v>
      </c>
      <c r="D14" s="341">
        <f t="shared" si="4"/>
        <v>12291</v>
      </c>
      <c r="E14" s="341">
        <f t="shared" si="4"/>
        <v>12070</v>
      </c>
      <c r="F14" s="341">
        <f t="shared" si="4"/>
        <v>2391</v>
      </c>
      <c r="G14" s="341">
        <f t="shared" si="4"/>
        <v>2493</v>
      </c>
      <c r="H14" s="341">
        <f t="shared" si="4"/>
        <v>2077</v>
      </c>
      <c r="I14" s="341">
        <f t="shared" si="4"/>
        <v>2160</v>
      </c>
      <c r="J14" s="341">
        <f t="shared" si="4"/>
        <v>2024</v>
      </c>
      <c r="K14" s="341">
        <f t="shared" si="4"/>
        <v>2084</v>
      </c>
      <c r="L14" s="341">
        <f t="shared" si="4"/>
        <v>1907</v>
      </c>
      <c r="M14" s="341">
        <f t="shared" si="4"/>
        <v>1916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273</v>
      </c>
      <c r="I15" s="341">
        <f t="shared" si="5"/>
        <v>249</v>
      </c>
      <c r="J15" s="341">
        <f t="shared" si="5"/>
        <v>271</v>
      </c>
      <c r="K15" s="341">
        <f t="shared" si="5"/>
        <v>245</v>
      </c>
      <c r="L15" s="341">
        <f t="shared" si="5"/>
        <v>250</v>
      </c>
      <c r="M15" s="341">
        <f t="shared" si="5"/>
        <v>229</v>
      </c>
    </row>
    <row r="16" spans="1:16" x14ac:dyDescent="0.3">
      <c r="A16" s="337" t="s">
        <v>49</v>
      </c>
      <c r="B16" s="341">
        <f t="shared" ref="B16:M16" si="6">SUM(B49,B80,B111,B142,B189)</f>
        <v>5560</v>
      </c>
      <c r="C16" s="341">
        <f t="shared" si="6"/>
        <v>4793</v>
      </c>
      <c r="D16" s="341">
        <f t="shared" si="6"/>
        <v>4387</v>
      </c>
      <c r="E16" s="341">
        <f t="shared" si="6"/>
        <v>3591</v>
      </c>
      <c r="F16" s="341">
        <f t="shared" si="6"/>
        <v>508</v>
      </c>
      <c r="G16" s="341">
        <f t="shared" si="6"/>
        <v>283</v>
      </c>
      <c r="H16" s="341">
        <f t="shared" si="6"/>
        <v>335</v>
      </c>
      <c r="I16" s="341">
        <f t="shared" si="6"/>
        <v>175</v>
      </c>
      <c r="J16" s="341">
        <f t="shared" si="6"/>
        <v>290</v>
      </c>
      <c r="K16" s="341">
        <f t="shared" si="6"/>
        <v>157</v>
      </c>
      <c r="L16" s="341">
        <f t="shared" si="6"/>
        <v>239</v>
      </c>
      <c r="M16" s="341">
        <f t="shared" si="6"/>
        <v>133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81</v>
      </c>
      <c r="I17" s="341">
        <f t="shared" si="7"/>
        <v>78</v>
      </c>
      <c r="J17" s="341">
        <f t="shared" si="7"/>
        <v>80</v>
      </c>
      <c r="K17" s="341">
        <f t="shared" si="7"/>
        <v>75</v>
      </c>
      <c r="L17" s="341">
        <f t="shared" si="7"/>
        <v>78</v>
      </c>
      <c r="M17" s="341">
        <f t="shared" si="7"/>
        <v>72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507</v>
      </c>
      <c r="I18" s="341">
        <f t="shared" si="8"/>
        <v>538</v>
      </c>
      <c r="J18" s="341">
        <f t="shared" si="8"/>
        <v>497</v>
      </c>
      <c r="K18" s="341">
        <f t="shared" si="8"/>
        <v>519</v>
      </c>
      <c r="L18" s="341">
        <f t="shared" si="8"/>
        <v>465</v>
      </c>
      <c r="M18" s="341">
        <f t="shared" si="8"/>
        <v>494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37914</v>
      </c>
      <c r="E19" s="359">
        <f t="shared" si="10"/>
        <v>34780</v>
      </c>
      <c r="F19" s="359">
        <f t="shared" si="10"/>
        <v>6919</v>
      </c>
      <c r="G19" s="359">
        <f t="shared" si="10"/>
        <v>6373</v>
      </c>
      <c r="H19" s="359">
        <f t="shared" si="10"/>
        <v>5723</v>
      </c>
      <c r="I19" s="359">
        <f t="shared" si="10"/>
        <v>5402</v>
      </c>
      <c r="J19" s="359">
        <f t="shared" si="10"/>
        <v>5566</v>
      </c>
      <c r="K19" s="359">
        <f t="shared" si="10"/>
        <v>5245</v>
      </c>
      <c r="L19" s="359">
        <f t="shared" si="10"/>
        <v>5241</v>
      </c>
      <c r="M19" s="360">
        <f t="shared" si="10"/>
        <v>4937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94</v>
      </c>
      <c r="G24" s="341">
        <f t="shared" si="11"/>
        <v>93</v>
      </c>
      <c r="H24" s="341">
        <f t="shared" si="11"/>
        <v>74</v>
      </c>
      <c r="I24" s="341">
        <f t="shared" si="11"/>
        <v>82</v>
      </c>
      <c r="J24" s="341">
        <f t="shared" si="11"/>
        <v>66</v>
      </c>
      <c r="K24" s="341">
        <f t="shared" si="11"/>
        <v>75</v>
      </c>
      <c r="L24" s="341">
        <f t="shared" si="11"/>
        <v>60</v>
      </c>
      <c r="M24" s="341">
        <f t="shared" si="11"/>
        <v>70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5</v>
      </c>
      <c r="K25" s="341">
        <f t="shared" si="12"/>
        <v>1</v>
      </c>
      <c r="L25" s="341">
        <f t="shared" si="12"/>
        <v>5</v>
      </c>
      <c r="M25" s="341">
        <f t="shared" si="12"/>
        <v>1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3705</v>
      </c>
      <c r="D26" s="341">
        <f t="shared" si="12"/>
        <v>2226</v>
      </c>
      <c r="E26" s="341">
        <f t="shared" si="12"/>
        <v>2458</v>
      </c>
      <c r="F26" s="341">
        <f t="shared" si="12"/>
        <v>449</v>
      </c>
      <c r="G26" s="341">
        <f t="shared" si="12"/>
        <v>620</v>
      </c>
      <c r="H26" s="341">
        <f t="shared" si="12"/>
        <v>353</v>
      </c>
      <c r="I26" s="341">
        <f t="shared" si="12"/>
        <v>529</v>
      </c>
      <c r="J26" s="341">
        <f t="shared" si="12"/>
        <v>333</v>
      </c>
      <c r="K26" s="341">
        <f t="shared" si="12"/>
        <v>519</v>
      </c>
      <c r="L26" s="341">
        <f t="shared" si="12"/>
        <v>305</v>
      </c>
      <c r="M26" s="341">
        <f t="shared" si="12"/>
        <v>468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666</v>
      </c>
      <c r="I28" s="341">
        <f t="shared" si="12"/>
        <v>978</v>
      </c>
      <c r="J28" s="341">
        <f t="shared" si="12"/>
        <v>641</v>
      </c>
      <c r="K28" s="341">
        <f t="shared" si="12"/>
        <v>921</v>
      </c>
      <c r="L28" s="341">
        <f t="shared" si="12"/>
        <v>595</v>
      </c>
      <c r="M28" s="341">
        <f t="shared" si="12"/>
        <v>806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77</v>
      </c>
      <c r="I29" s="341">
        <f t="shared" si="12"/>
        <v>103</v>
      </c>
      <c r="J29" s="341">
        <f t="shared" si="12"/>
        <v>72</v>
      </c>
      <c r="K29" s="341">
        <f t="shared" si="12"/>
        <v>98</v>
      </c>
      <c r="L29" s="341">
        <f t="shared" si="12"/>
        <v>65</v>
      </c>
      <c r="M29" s="341">
        <f t="shared" si="12"/>
        <v>75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1335</v>
      </c>
      <c r="D30" s="341">
        <f t="shared" si="12"/>
        <v>765</v>
      </c>
      <c r="E30" s="341">
        <f t="shared" si="12"/>
        <v>989</v>
      </c>
      <c r="F30" s="341">
        <f t="shared" si="12"/>
        <v>191</v>
      </c>
      <c r="G30" s="341">
        <f t="shared" si="12"/>
        <v>170</v>
      </c>
      <c r="H30" s="341">
        <f t="shared" si="12"/>
        <v>149</v>
      </c>
      <c r="I30" s="341">
        <f t="shared" si="12"/>
        <v>117</v>
      </c>
      <c r="J30" s="341">
        <f t="shared" si="12"/>
        <v>122</v>
      </c>
      <c r="K30" s="341">
        <f t="shared" si="12"/>
        <v>94</v>
      </c>
      <c r="L30" s="341">
        <f t="shared" si="12"/>
        <v>101</v>
      </c>
      <c r="M30" s="341">
        <f t="shared" si="12"/>
        <v>77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16</v>
      </c>
      <c r="K31" s="341">
        <f t="shared" si="12"/>
        <v>15</v>
      </c>
      <c r="L31" s="341">
        <f t="shared" si="12"/>
        <v>14</v>
      </c>
      <c r="M31" s="341">
        <f t="shared" si="12"/>
        <v>12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257</v>
      </c>
      <c r="I32" s="341">
        <f t="shared" si="12"/>
        <v>375</v>
      </c>
      <c r="J32" s="341">
        <f t="shared" si="12"/>
        <v>243</v>
      </c>
      <c r="K32" s="341">
        <f t="shared" si="12"/>
        <v>347</v>
      </c>
      <c r="L32" s="341">
        <f t="shared" si="12"/>
        <v>229</v>
      </c>
      <c r="M32" s="341">
        <f t="shared" si="12"/>
        <v>307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9448</v>
      </c>
      <c r="F33" s="359">
        <f t="shared" si="13"/>
        <v>1991</v>
      </c>
      <c r="G33" s="359">
        <f t="shared" si="13"/>
        <v>2611</v>
      </c>
      <c r="H33" s="359">
        <f t="shared" si="13"/>
        <v>1598</v>
      </c>
      <c r="I33" s="359">
        <f t="shared" si="13"/>
        <v>2204</v>
      </c>
      <c r="J33" s="359">
        <f t="shared" si="13"/>
        <v>1498</v>
      </c>
      <c r="K33" s="359">
        <f t="shared" si="13"/>
        <v>2072</v>
      </c>
      <c r="L33" s="359">
        <f t="shared" si="13"/>
        <v>1374</v>
      </c>
      <c r="M33" s="360">
        <f t="shared" si="13"/>
        <v>1818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45969</v>
      </c>
      <c r="E35" s="357">
        <f t="shared" si="14"/>
        <v>44228</v>
      </c>
      <c r="F35" s="357">
        <f t="shared" si="14"/>
        <v>8910</v>
      </c>
      <c r="G35" s="357">
        <f t="shared" si="14"/>
        <v>8984</v>
      </c>
      <c r="H35" s="357">
        <f t="shared" si="14"/>
        <v>7321</v>
      </c>
      <c r="I35" s="357">
        <f t="shared" si="14"/>
        <v>7606</v>
      </c>
      <c r="J35" s="357">
        <f t="shared" si="14"/>
        <v>7064</v>
      </c>
      <c r="K35" s="357">
        <f t="shared" si="14"/>
        <v>7317</v>
      </c>
      <c r="L35" s="357">
        <f t="shared" si="14"/>
        <v>6615</v>
      </c>
      <c r="M35" s="357">
        <f t="shared" si="14"/>
        <v>6755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21</v>
      </c>
      <c r="I43" s="341">
        <v>16</v>
      </c>
      <c r="J43" s="341">
        <v>20</v>
      </c>
      <c r="K43" s="341">
        <v>14</v>
      </c>
      <c r="L43" s="341">
        <v>19</v>
      </c>
      <c r="M43" s="341">
        <v>13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5458</v>
      </c>
      <c r="C45" s="341">
        <v>4521</v>
      </c>
      <c r="D45" s="341">
        <v>3294</v>
      </c>
      <c r="E45" s="341">
        <v>2771</v>
      </c>
      <c r="F45" s="341">
        <v>514</v>
      </c>
      <c r="G45" s="341">
        <v>457</v>
      </c>
      <c r="H45" s="341">
        <v>443</v>
      </c>
      <c r="I45" s="341">
        <v>385</v>
      </c>
      <c r="J45" s="341">
        <v>436</v>
      </c>
      <c r="K45" s="341">
        <v>382</v>
      </c>
      <c r="L45" s="341">
        <v>428</v>
      </c>
      <c r="M45" s="341">
        <v>373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1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286</v>
      </c>
      <c r="I47" s="341">
        <v>294</v>
      </c>
      <c r="J47" s="341">
        <v>278</v>
      </c>
      <c r="K47" s="341">
        <v>285</v>
      </c>
      <c r="L47" s="341">
        <v>264</v>
      </c>
      <c r="M47" s="341">
        <v>266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47</v>
      </c>
      <c r="I48" s="341">
        <v>36</v>
      </c>
      <c r="J48" s="341">
        <v>46</v>
      </c>
      <c r="K48" s="341">
        <v>35</v>
      </c>
      <c r="L48" s="341">
        <v>44</v>
      </c>
      <c r="M48" s="341">
        <v>35</v>
      </c>
    </row>
    <row r="49" spans="1:15" x14ac:dyDescent="0.3">
      <c r="A49" s="337" t="s">
        <v>49</v>
      </c>
      <c r="B49" s="341">
        <v>1219</v>
      </c>
      <c r="C49" s="341">
        <v>909</v>
      </c>
      <c r="D49" s="341">
        <v>948</v>
      </c>
      <c r="E49" s="341">
        <v>645</v>
      </c>
      <c r="F49" s="341">
        <v>142</v>
      </c>
      <c r="G49" s="341">
        <v>46</v>
      </c>
      <c r="H49" s="341">
        <v>88</v>
      </c>
      <c r="I49" s="341">
        <v>27</v>
      </c>
      <c r="J49" s="341">
        <v>79</v>
      </c>
      <c r="K49" s="341">
        <v>24</v>
      </c>
      <c r="L49" s="341">
        <v>69</v>
      </c>
      <c r="M49" s="341">
        <v>22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21</v>
      </c>
      <c r="I50" s="341">
        <v>18</v>
      </c>
      <c r="J50" s="341">
        <v>21</v>
      </c>
      <c r="K50" s="341">
        <v>18</v>
      </c>
      <c r="L50" s="341">
        <v>21</v>
      </c>
      <c r="M50" s="341">
        <v>18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83</v>
      </c>
      <c r="I51" s="341">
        <v>83</v>
      </c>
      <c r="J51" s="341">
        <v>80</v>
      </c>
      <c r="K51" s="341">
        <v>78</v>
      </c>
      <c r="L51" s="341">
        <v>75</v>
      </c>
      <c r="M51" s="341">
        <v>74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7213</v>
      </c>
      <c r="E52" s="344">
        <f t="shared" si="15"/>
        <v>6241</v>
      </c>
      <c r="F52" s="344">
        <f t="shared" si="15"/>
        <v>1196</v>
      </c>
      <c r="G52" s="344">
        <f t="shared" si="15"/>
        <v>1019</v>
      </c>
      <c r="H52" s="344">
        <f t="shared" si="15"/>
        <v>990</v>
      </c>
      <c r="I52" s="344">
        <f t="shared" si="15"/>
        <v>859</v>
      </c>
      <c r="J52" s="344">
        <f t="shared" si="15"/>
        <v>961</v>
      </c>
      <c r="K52" s="344">
        <f t="shared" si="15"/>
        <v>836</v>
      </c>
      <c r="L52" s="344">
        <f t="shared" si="15"/>
        <v>921</v>
      </c>
      <c r="M52" s="344">
        <f t="shared" si="15"/>
        <v>801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6</v>
      </c>
      <c r="K57" s="341">
        <v>4</v>
      </c>
      <c r="L57" s="341">
        <v>6</v>
      </c>
      <c r="M57" s="341">
        <v>4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64</v>
      </c>
      <c r="I59" s="341">
        <v>100</v>
      </c>
      <c r="J59" s="341">
        <v>61</v>
      </c>
      <c r="K59" s="341">
        <v>99</v>
      </c>
      <c r="L59" s="341">
        <v>56</v>
      </c>
      <c r="M59" s="341">
        <v>91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63</v>
      </c>
      <c r="I61" s="341">
        <v>97</v>
      </c>
      <c r="J61" s="341">
        <v>61</v>
      </c>
      <c r="K61" s="341">
        <v>89</v>
      </c>
      <c r="L61" s="341">
        <v>58</v>
      </c>
      <c r="M61" s="341">
        <v>84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25</v>
      </c>
      <c r="J62" s="341">
        <v>13</v>
      </c>
      <c r="K62" s="341">
        <v>25</v>
      </c>
      <c r="L62" s="341">
        <v>12</v>
      </c>
      <c r="M62" s="341">
        <v>21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20</v>
      </c>
      <c r="I63" s="341">
        <v>22</v>
      </c>
      <c r="J63" s="341">
        <v>17</v>
      </c>
      <c r="K63" s="341">
        <v>17</v>
      </c>
      <c r="L63" s="341">
        <v>16</v>
      </c>
      <c r="M63" s="341">
        <v>17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4</v>
      </c>
      <c r="K64" s="341">
        <v>5</v>
      </c>
      <c r="L64" s="341">
        <v>4</v>
      </c>
      <c r="M64" s="341">
        <v>5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232</v>
      </c>
      <c r="F65" s="341">
        <v>49</v>
      </c>
      <c r="G65" s="341">
        <v>71</v>
      </c>
      <c r="H65" s="341">
        <v>41</v>
      </c>
      <c r="I65" s="341">
        <v>65</v>
      </c>
      <c r="J65" s="341">
        <v>41</v>
      </c>
      <c r="K65" s="341">
        <v>61</v>
      </c>
      <c r="L65" s="341">
        <v>40</v>
      </c>
      <c r="M65" s="341">
        <v>57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1182</v>
      </c>
      <c r="F66" s="353">
        <f t="shared" si="16"/>
        <v>256</v>
      </c>
      <c r="G66" s="353">
        <f t="shared" si="16"/>
        <v>362</v>
      </c>
      <c r="H66" s="353">
        <f t="shared" si="16"/>
        <v>212</v>
      </c>
      <c r="I66" s="353">
        <f t="shared" si="16"/>
        <v>319</v>
      </c>
      <c r="J66" s="353">
        <f t="shared" si="16"/>
        <v>203</v>
      </c>
      <c r="K66" s="353">
        <f t="shared" si="16"/>
        <v>300</v>
      </c>
      <c r="L66" s="353">
        <f t="shared" si="16"/>
        <v>192</v>
      </c>
      <c r="M66" s="353">
        <f t="shared" si="16"/>
        <v>279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8367</v>
      </c>
      <c r="E67" s="355">
        <f t="shared" si="17"/>
        <v>7423</v>
      </c>
      <c r="F67" s="355">
        <f t="shared" si="17"/>
        <v>1452</v>
      </c>
      <c r="G67" s="355">
        <f t="shared" si="17"/>
        <v>1381</v>
      </c>
      <c r="H67" s="355">
        <f t="shared" si="17"/>
        <v>1202</v>
      </c>
      <c r="I67" s="355">
        <f t="shared" si="17"/>
        <v>1178</v>
      </c>
      <c r="J67" s="355">
        <f t="shared" si="17"/>
        <v>1164</v>
      </c>
      <c r="K67" s="355">
        <f t="shared" si="17"/>
        <v>1136</v>
      </c>
      <c r="L67" s="355">
        <f t="shared" si="17"/>
        <v>1113</v>
      </c>
      <c r="M67" s="356">
        <f t="shared" si="17"/>
        <v>1080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565</v>
      </c>
      <c r="E74" s="341">
        <v>540</v>
      </c>
      <c r="F74" s="341">
        <v>116</v>
      </c>
      <c r="G74" s="341">
        <v>86</v>
      </c>
      <c r="H74" s="341">
        <v>91</v>
      </c>
      <c r="I74" s="341">
        <v>72</v>
      </c>
      <c r="J74" s="341">
        <v>89</v>
      </c>
      <c r="K74" s="341">
        <v>70</v>
      </c>
      <c r="L74" s="341">
        <v>82</v>
      </c>
      <c r="M74" s="341">
        <v>63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5330</v>
      </c>
      <c r="E76" s="341">
        <v>4578</v>
      </c>
      <c r="F76" s="341">
        <v>1191</v>
      </c>
      <c r="G76" s="341">
        <v>1009</v>
      </c>
      <c r="H76" s="341">
        <v>983</v>
      </c>
      <c r="I76" s="341">
        <v>868</v>
      </c>
      <c r="J76" s="341">
        <v>964</v>
      </c>
      <c r="K76" s="341">
        <v>849</v>
      </c>
      <c r="L76" s="341">
        <v>924</v>
      </c>
      <c r="M76" s="341">
        <v>825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8</v>
      </c>
      <c r="K77" s="341">
        <v>4</v>
      </c>
      <c r="L77" s="341">
        <v>8</v>
      </c>
      <c r="M77" s="341">
        <v>4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6707</v>
      </c>
      <c r="E78" s="341">
        <v>6391</v>
      </c>
      <c r="F78" s="341">
        <v>1240</v>
      </c>
      <c r="G78" s="341">
        <v>1251</v>
      </c>
      <c r="H78" s="341">
        <v>1066</v>
      </c>
      <c r="I78" s="341">
        <v>1079</v>
      </c>
      <c r="J78" s="341">
        <v>1046</v>
      </c>
      <c r="K78" s="341">
        <v>1037</v>
      </c>
      <c r="L78" s="341">
        <v>980</v>
      </c>
      <c r="M78" s="341">
        <v>946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856</v>
      </c>
      <c r="E79" s="341">
        <v>754</v>
      </c>
      <c r="F79" s="341">
        <v>165</v>
      </c>
      <c r="G79" s="341">
        <v>141</v>
      </c>
      <c r="H79" s="341">
        <v>140</v>
      </c>
      <c r="I79" s="341">
        <v>122</v>
      </c>
      <c r="J79" s="341">
        <v>139</v>
      </c>
      <c r="K79" s="341">
        <v>121</v>
      </c>
      <c r="L79" s="341">
        <v>129</v>
      </c>
      <c r="M79" s="341">
        <v>111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2489</v>
      </c>
      <c r="E80" s="341">
        <v>2147</v>
      </c>
      <c r="F80" s="341">
        <v>272</v>
      </c>
      <c r="G80" s="341">
        <v>186</v>
      </c>
      <c r="H80" s="341">
        <v>190</v>
      </c>
      <c r="I80" s="341">
        <v>114</v>
      </c>
      <c r="J80" s="341">
        <v>163</v>
      </c>
      <c r="K80" s="341">
        <v>104</v>
      </c>
      <c r="L80" s="341">
        <v>130</v>
      </c>
      <c r="M80" s="341">
        <v>84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303</v>
      </c>
      <c r="E81" s="341">
        <v>331</v>
      </c>
      <c r="F81" s="341">
        <v>44</v>
      </c>
      <c r="G81" s="341">
        <v>45</v>
      </c>
      <c r="H81" s="341">
        <v>35</v>
      </c>
      <c r="I81" s="341">
        <v>29</v>
      </c>
      <c r="J81" s="341">
        <v>35</v>
      </c>
      <c r="K81" s="341">
        <v>27</v>
      </c>
      <c r="L81" s="341">
        <v>33</v>
      </c>
      <c r="M81" s="341">
        <v>25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2074</v>
      </c>
      <c r="E82" s="341">
        <v>1948</v>
      </c>
      <c r="F82" s="341">
        <v>284</v>
      </c>
      <c r="G82" s="341">
        <v>307</v>
      </c>
      <c r="H82" s="341">
        <v>223</v>
      </c>
      <c r="I82" s="341">
        <v>256</v>
      </c>
      <c r="J82" s="341">
        <v>221</v>
      </c>
      <c r="K82" s="341">
        <v>248</v>
      </c>
      <c r="L82" s="341">
        <v>212</v>
      </c>
      <c r="M82" s="341">
        <v>237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18373</v>
      </c>
      <c r="E83" s="344">
        <f t="shared" si="18"/>
        <v>16718</v>
      </c>
      <c r="F83" s="344">
        <f t="shared" si="18"/>
        <v>3321</v>
      </c>
      <c r="G83" s="344">
        <f t="shared" si="18"/>
        <v>3033</v>
      </c>
      <c r="H83" s="344">
        <f t="shared" si="18"/>
        <v>2736</v>
      </c>
      <c r="I83" s="344">
        <f t="shared" si="18"/>
        <v>2545</v>
      </c>
      <c r="J83" s="344">
        <f t="shared" si="18"/>
        <v>2665</v>
      </c>
      <c r="K83" s="344">
        <f t="shared" si="18"/>
        <v>2461</v>
      </c>
      <c r="L83" s="344">
        <f t="shared" si="18"/>
        <v>2498</v>
      </c>
      <c r="M83" s="344">
        <f t="shared" si="18"/>
        <v>2296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183</v>
      </c>
      <c r="E88" s="341">
        <v>190</v>
      </c>
      <c r="F88" s="341">
        <v>64</v>
      </c>
      <c r="G88" s="341">
        <v>60</v>
      </c>
      <c r="H88" s="341">
        <v>47</v>
      </c>
      <c r="I88" s="341">
        <v>50</v>
      </c>
      <c r="J88" s="341">
        <v>42</v>
      </c>
      <c r="K88" s="341">
        <v>47</v>
      </c>
      <c r="L88" s="341">
        <v>37</v>
      </c>
      <c r="M88" s="341">
        <v>42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4</v>
      </c>
      <c r="K89" s="341">
        <v>0</v>
      </c>
      <c r="L89" s="341">
        <v>4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1238</v>
      </c>
      <c r="D90" s="341">
        <v>970</v>
      </c>
      <c r="E90" s="341">
        <v>1133</v>
      </c>
      <c r="F90" s="341">
        <v>182</v>
      </c>
      <c r="G90" s="341">
        <v>247</v>
      </c>
      <c r="H90" s="341">
        <v>143</v>
      </c>
      <c r="I90" s="341">
        <v>208</v>
      </c>
      <c r="J90" s="341">
        <v>132</v>
      </c>
      <c r="K90" s="341">
        <v>203</v>
      </c>
      <c r="L90" s="341">
        <v>120</v>
      </c>
      <c r="M90" s="341">
        <v>179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2151</v>
      </c>
      <c r="F92" s="341">
        <v>434</v>
      </c>
      <c r="G92" s="341">
        <v>657</v>
      </c>
      <c r="H92" s="341">
        <v>345</v>
      </c>
      <c r="I92" s="341">
        <v>562</v>
      </c>
      <c r="J92" s="341">
        <v>330</v>
      </c>
      <c r="K92" s="341">
        <v>534</v>
      </c>
      <c r="L92" s="341">
        <v>306</v>
      </c>
      <c r="M92" s="341">
        <v>462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38</v>
      </c>
      <c r="I93" s="341">
        <v>54</v>
      </c>
      <c r="J93" s="341">
        <v>33</v>
      </c>
      <c r="K93" s="341">
        <v>50</v>
      </c>
      <c r="L93" s="341">
        <v>28</v>
      </c>
      <c r="M93" s="341">
        <v>37</v>
      </c>
    </row>
    <row r="94" spans="1:15" x14ac:dyDescent="0.3">
      <c r="A94" s="336" t="s">
        <v>49</v>
      </c>
      <c r="B94" s="341">
        <v>585</v>
      </c>
      <c r="C94" s="341">
        <v>706</v>
      </c>
      <c r="D94" s="341">
        <v>519</v>
      </c>
      <c r="E94" s="341">
        <v>695</v>
      </c>
      <c r="F94" s="341">
        <v>127</v>
      </c>
      <c r="G94" s="341">
        <v>111</v>
      </c>
      <c r="H94" s="341">
        <v>95</v>
      </c>
      <c r="I94" s="341">
        <v>73</v>
      </c>
      <c r="J94" s="341">
        <v>76</v>
      </c>
      <c r="K94" s="341">
        <v>60</v>
      </c>
      <c r="L94" s="341">
        <v>62</v>
      </c>
      <c r="M94" s="341">
        <v>47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8</v>
      </c>
      <c r="I95" s="341">
        <v>4</v>
      </c>
      <c r="J95" s="341">
        <v>8</v>
      </c>
      <c r="K95" s="341">
        <v>4</v>
      </c>
      <c r="L95" s="341">
        <v>7</v>
      </c>
      <c r="M95" s="341">
        <v>2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813</v>
      </c>
      <c r="E96" s="341">
        <v>980</v>
      </c>
      <c r="F96" s="341">
        <v>154</v>
      </c>
      <c r="G96" s="341">
        <v>209</v>
      </c>
      <c r="H96" s="341">
        <v>123</v>
      </c>
      <c r="I96" s="341">
        <v>174</v>
      </c>
      <c r="J96" s="341">
        <v>111</v>
      </c>
      <c r="K96" s="341">
        <v>158</v>
      </c>
      <c r="L96" s="341">
        <v>105</v>
      </c>
      <c r="M96" s="341">
        <v>135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4420</v>
      </c>
      <c r="E97" s="344">
        <f t="shared" si="19"/>
        <v>5474</v>
      </c>
      <c r="F97" s="344">
        <f t="shared" si="19"/>
        <v>1023</v>
      </c>
      <c r="G97" s="344">
        <f t="shared" si="19"/>
        <v>1359</v>
      </c>
      <c r="H97" s="344">
        <f t="shared" si="19"/>
        <v>803</v>
      </c>
      <c r="I97" s="344">
        <f t="shared" si="19"/>
        <v>1128</v>
      </c>
      <c r="J97" s="344">
        <f t="shared" si="19"/>
        <v>736</v>
      </c>
      <c r="K97" s="344">
        <f t="shared" si="19"/>
        <v>1058</v>
      </c>
      <c r="L97" s="344">
        <f t="shared" si="19"/>
        <v>669</v>
      </c>
      <c r="M97" s="344">
        <f t="shared" si="19"/>
        <v>906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22793</v>
      </c>
      <c r="E98" s="357">
        <f t="shared" si="20"/>
        <v>22192</v>
      </c>
      <c r="F98" s="357">
        <f t="shared" si="20"/>
        <v>4344</v>
      </c>
      <c r="G98" s="357">
        <f t="shared" si="20"/>
        <v>4392</v>
      </c>
      <c r="H98" s="357">
        <f t="shared" si="20"/>
        <v>3539</v>
      </c>
      <c r="I98" s="357">
        <f t="shared" si="20"/>
        <v>3673</v>
      </c>
      <c r="J98" s="357">
        <f t="shared" si="20"/>
        <v>3401</v>
      </c>
      <c r="K98" s="357">
        <f t="shared" si="20"/>
        <v>3519</v>
      </c>
      <c r="L98" s="357">
        <f t="shared" si="20"/>
        <v>3167</v>
      </c>
      <c r="M98" s="357">
        <f t="shared" si="20"/>
        <v>3202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279</v>
      </c>
      <c r="E105" s="341">
        <v>296</v>
      </c>
      <c r="F105" s="341">
        <v>57</v>
      </c>
      <c r="G105" s="341">
        <v>62</v>
      </c>
      <c r="H105" s="341">
        <v>46</v>
      </c>
      <c r="I105" s="341">
        <v>50</v>
      </c>
      <c r="J105" s="341">
        <v>45</v>
      </c>
      <c r="K105" s="341">
        <v>50</v>
      </c>
      <c r="L105" s="341">
        <v>44</v>
      </c>
      <c r="M105" s="341">
        <v>45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4398</v>
      </c>
      <c r="E107" s="341">
        <v>4082</v>
      </c>
      <c r="F107" s="341">
        <v>967</v>
      </c>
      <c r="G107" s="341">
        <v>859</v>
      </c>
      <c r="H107" s="341">
        <v>802</v>
      </c>
      <c r="I107" s="341">
        <v>755</v>
      </c>
      <c r="J107" s="341">
        <v>790</v>
      </c>
      <c r="K107" s="341">
        <v>744</v>
      </c>
      <c r="L107" s="341">
        <v>748</v>
      </c>
      <c r="M107" s="341">
        <v>721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1</v>
      </c>
      <c r="K108" s="341">
        <v>3</v>
      </c>
      <c r="L108" s="341">
        <v>1</v>
      </c>
      <c r="M108" s="341">
        <v>2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3383</v>
      </c>
      <c r="E109" s="341">
        <v>3605</v>
      </c>
      <c r="F109" s="341">
        <v>709</v>
      </c>
      <c r="G109" s="341">
        <v>807</v>
      </c>
      <c r="H109" s="341">
        <v>630</v>
      </c>
      <c r="I109" s="341">
        <v>692</v>
      </c>
      <c r="J109" s="341">
        <v>609</v>
      </c>
      <c r="K109" s="341">
        <v>669</v>
      </c>
      <c r="L109" s="341">
        <v>577</v>
      </c>
      <c r="M109" s="341">
        <v>616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531</v>
      </c>
      <c r="E110" s="341">
        <v>523</v>
      </c>
      <c r="F110" s="341">
        <v>104</v>
      </c>
      <c r="G110" s="341">
        <v>97</v>
      </c>
      <c r="H110" s="341">
        <v>83</v>
      </c>
      <c r="I110" s="341">
        <v>85</v>
      </c>
      <c r="J110" s="341">
        <v>83</v>
      </c>
      <c r="K110" s="341">
        <v>84</v>
      </c>
      <c r="L110" s="341">
        <v>74</v>
      </c>
      <c r="M110" s="341">
        <v>78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50</v>
      </c>
      <c r="I111" s="341">
        <v>27</v>
      </c>
      <c r="J111" s="341">
        <v>41</v>
      </c>
      <c r="K111" s="341">
        <v>22</v>
      </c>
      <c r="L111" s="341">
        <v>35</v>
      </c>
      <c r="M111" s="341">
        <v>20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24</v>
      </c>
      <c r="I112" s="341">
        <v>29</v>
      </c>
      <c r="J112" s="341">
        <v>23</v>
      </c>
      <c r="K112" s="341">
        <v>28</v>
      </c>
      <c r="L112" s="341">
        <v>23</v>
      </c>
      <c r="M112" s="341">
        <v>28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1317</v>
      </c>
      <c r="E113" s="341">
        <v>1284</v>
      </c>
      <c r="F113" s="341">
        <v>234</v>
      </c>
      <c r="G113" s="341">
        <v>217</v>
      </c>
      <c r="H113" s="341">
        <v>186</v>
      </c>
      <c r="I113" s="341">
        <v>190</v>
      </c>
      <c r="J113" s="341">
        <v>181</v>
      </c>
      <c r="K113" s="341">
        <v>185</v>
      </c>
      <c r="L113" s="341">
        <v>164</v>
      </c>
      <c r="M113" s="341">
        <v>175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11032</v>
      </c>
      <c r="E114" s="344">
        <f t="shared" si="21"/>
        <v>10805</v>
      </c>
      <c r="F114" s="344">
        <f t="shared" si="21"/>
        <v>2191</v>
      </c>
      <c r="G114" s="344">
        <f t="shared" si="21"/>
        <v>2126</v>
      </c>
      <c r="H114" s="344">
        <f t="shared" si="21"/>
        <v>1823</v>
      </c>
      <c r="I114" s="344">
        <f t="shared" si="21"/>
        <v>1831</v>
      </c>
      <c r="J114" s="344">
        <f t="shared" si="21"/>
        <v>1773</v>
      </c>
      <c r="K114" s="344">
        <f t="shared" si="21"/>
        <v>1785</v>
      </c>
      <c r="L114" s="344">
        <f t="shared" si="21"/>
        <v>1666</v>
      </c>
      <c r="M114" s="344">
        <f t="shared" si="21"/>
        <v>1685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3</v>
      </c>
      <c r="K119" s="341">
        <v>9</v>
      </c>
      <c r="L119" s="341">
        <v>3</v>
      </c>
      <c r="M119" s="341">
        <v>9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1</v>
      </c>
      <c r="K120" s="341">
        <v>1</v>
      </c>
      <c r="L120" s="341">
        <v>1</v>
      </c>
      <c r="M120" s="341">
        <v>1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425</v>
      </c>
      <c r="E121" s="341">
        <v>480</v>
      </c>
      <c r="F121" s="341">
        <v>84</v>
      </c>
      <c r="G121" s="341">
        <v>105</v>
      </c>
      <c r="H121" s="341">
        <v>63</v>
      </c>
      <c r="I121" s="341">
        <v>88</v>
      </c>
      <c r="J121" s="341">
        <v>59</v>
      </c>
      <c r="K121" s="341">
        <v>86</v>
      </c>
      <c r="L121" s="341">
        <v>55</v>
      </c>
      <c r="M121" s="341">
        <v>79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109</v>
      </c>
      <c r="I123" s="341">
        <v>184</v>
      </c>
      <c r="J123" s="341">
        <v>107</v>
      </c>
      <c r="K123" s="341">
        <v>175</v>
      </c>
      <c r="L123" s="341">
        <v>100</v>
      </c>
      <c r="M123" s="341">
        <v>156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18</v>
      </c>
      <c r="J124" s="341">
        <v>13</v>
      </c>
      <c r="K124" s="341">
        <v>17</v>
      </c>
      <c r="L124" s="341">
        <v>13</v>
      </c>
      <c r="M124" s="341">
        <v>12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20</v>
      </c>
      <c r="I125" s="341">
        <v>8</v>
      </c>
      <c r="J125" s="341">
        <v>17</v>
      </c>
      <c r="K125" s="341">
        <v>4</v>
      </c>
      <c r="L125" s="341">
        <v>14</v>
      </c>
      <c r="M125" s="341">
        <v>3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2</v>
      </c>
      <c r="K126" s="341">
        <v>3</v>
      </c>
      <c r="L126" s="341">
        <v>1</v>
      </c>
      <c r="M126" s="341">
        <v>3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380</v>
      </c>
      <c r="F127" s="341">
        <v>68</v>
      </c>
      <c r="G127" s="341">
        <v>114</v>
      </c>
      <c r="H127" s="341">
        <v>49</v>
      </c>
      <c r="I127" s="341">
        <v>98</v>
      </c>
      <c r="J127" s="341">
        <v>47</v>
      </c>
      <c r="K127" s="341">
        <v>91</v>
      </c>
      <c r="L127" s="341">
        <v>42</v>
      </c>
      <c r="M127" s="341">
        <v>84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1388</v>
      </c>
      <c r="E128" s="344">
        <f t="shared" si="22"/>
        <v>1675</v>
      </c>
      <c r="F128" s="344">
        <f t="shared" si="22"/>
        <v>345</v>
      </c>
      <c r="G128" s="344">
        <f t="shared" si="22"/>
        <v>491</v>
      </c>
      <c r="H128" s="344">
        <f t="shared" si="22"/>
        <v>261</v>
      </c>
      <c r="I128" s="344">
        <f t="shared" si="22"/>
        <v>412</v>
      </c>
      <c r="J128" s="344">
        <f t="shared" si="22"/>
        <v>249</v>
      </c>
      <c r="K128" s="344">
        <f t="shared" si="22"/>
        <v>386</v>
      </c>
      <c r="L128" s="344">
        <f t="shared" si="22"/>
        <v>229</v>
      </c>
      <c r="M128" s="344">
        <f t="shared" si="22"/>
        <v>347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12420</v>
      </c>
      <c r="E129" s="357">
        <f t="shared" si="23"/>
        <v>12480</v>
      </c>
      <c r="F129" s="357">
        <f t="shared" si="23"/>
        <v>2536</v>
      </c>
      <c r="G129" s="357">
        <f t="shared" si="23"/>
        <v>2617</v>
      </c>
      <c r="H129" s="357">
        <f t="shared" si="23"/>
        <v>2084</v>
      </c>
      <c r="I129" s="357">
        <f t="shared" si="23"/>
        <v>2243</v>
      </c>
      <c r="J129" s="357">
        <f t="shared" si="23"/>
        <v>2022</v>
      </c>
      <c r="K129" s="357">
        <f t="shared" si="23"/>
        <v>2171</v>
      </c>
      <c r="L129" s="357">
        <f t="shared" si="23"/>
        <v>1895</v>
      </c>
      <c r="M129" s="357">
        <f t="shared" si="23"/>
        <v>2032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3</v>
      </c>
      <c r="K136" s="341">
        <v>1</v>
      </c>
      <c r="L136" s="341">
        <v>3</v>
      </c>
      <c r="M136" s="341">
        <v>1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153</v>
      </c>
      <c r="F138" s="341">
        <v>32</v>
      </c>
      <c r="G138" s="341">
        <v>38</v>
      </c>
      <c r="H138" s="341">
        <v>27</v>
      </c>
      <c r="I138" s="341">
        <v>33</v>
      </c>
      <c r="J138" s="341">
        <v>27</v>
      </c>
      <c r="K138" s="341">
        <v>33</v>
      </c>
      <c r="L138" s="341">
        <v>25</v>
      </c>
      <c r="M138" s="341">
        <v>32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520</v>
      </c>
      <c r="E140" s="341">
        <v>441</v>
      </c>
      <c r="F140" s="341">
        <v>84</v>
      </c>
      <c r="G140" s="341">
        <v>84</v>
      </c>
      <c r="H140" s="341">
        <v>71</v>
      </c>
      <c r="I140" s="341">
        <v>73</v>
      </c>
      <c r="J140" s="341">
        <v>71</v>
      </c>
      <c r="K140" s="341">
        <v>72</v>
      </c>
      <c r="L140" s="341">
        <v>67</v>
      </c>
      <c r="M140" s="341">
        <v>69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3</v>
      </c>
      <c r="L141" s="341">
        <v>2</v>
      </c>
      <c r="M141" s="341">
        <v>3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4</v>
      </c>
      <c r="I142" s="341">
        <v>6</v>
      </c>
      <c r="J142" s="341">
        <v>4</v>
      </c>
      <c r="K142" s="341">
        <v>6</v>
      </c>
      <c r="L142" s="341">
        <v>2</v>
      </c>
      <c r="M142" s="341">
        <v>6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1</v>
      </c>
      <c r="L143" s="341">
        <v>1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9</v>
      </c>
      <c r="I144" s="341">
        <v>5</v>
      </c>
      <c r="J144" s="341">
        <v>9</v>
      </c>
      <c r="K144" s="341">
        <v>5</v>
      </c>
      <c r="L144" s="341">
        <v>8</v>
      </c>
      <c r="M144" s="341">
        <v>5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890</v>
      </c>
      <c r="E145" s="344">
        <f t="shared" si="24"/>
        <v>749</v>
      </c>
      <c r="F145" s="344">
        <f t="shared" si="24"/>
        <v>140</v>
      </c>
      <c r="G145" s="344">
        <f t="shared" si="24"/>
        <v>141</v>
      </c>
      <c r="H145" s="344">
        <f t="shared" si="24"/>
        <v>117</v>
      </c>
      <c r="I145" s="344">
        <f t="shared" si="24"/>
        <v>123</v>
      </c>
      <c r="J145" s="344">
        <f t="shared" si="24"/>
        <v>117</v>
      </c>
      <c r="K145" s="344">
        <f t="shared" si="24"/>
        <v>121</v>
      </c>
      <c r="L145" s="344">
        <f t="shared" si="24"/>
        <v>108</v>
      </c>
      <c r="M145" s="344">
        <f t="shared" si="24"/>
        <v>116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2</v>
      </c>
      <c r="K150" s="341">
        <v>1</v>
      </c>
      <c r="L150" s="341">
        <v>2</v>
      </c>
      <c r="M150" s="341">
        <v>1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36</v>
      </c>
      <c r="F152" s="341">
        <v>8</v>
      </c>
      <c r="G152" s="341">
        <v>7</v>
      </c>
      <c r="H152" s="341">
        <v>6</v>
      </c>
      <c r="I152" s="341">
        <v>5</v>
      </c>
      <c r="J152" s="341">
        <v>6</v>
      </c>
      <c r="K152" s="341">
        <v>5</v>
      </c>
      <c r="L152" s="341">
        <v>6</v>
      </c>
      <c r="M152" s="341">
        <v>3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87</v>
      </c>
      <c r="E154" s="341">
        <v>79</v>
      </c>
      <c r="F154" s="341">
        <v>31</v>
      </c>
      <c r="G154" s="341">
        <v>28</v>
      </c>
      <c r="H154" s="341">
        <v>28</v>
      </c>
      <c r="I154" s="341">
        <v>26</v>
      </c>
      <c r="J154" s="341">
        <v>27</v>
      </c>
      <c r="K154" s="341">
        <v>20</v>
      </c>
      <c r="L154" s="341">
        <v>26</v>
      </c>
      <c r="M154" s="341">
        <v>15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1</v>
      </c>
      <c r="L155" s="341">
        <v>0</v>
      </c>
      <c r="M155" s="341">
        <v>1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0</v>
      </c>
      <c r="J156" s="341">
        <v>2</v>
      </c>
      <c r="K156" s="341">
        <v>0</v>
      </c>
      <c r="L156" s="341">
        <v>2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1</v>
      </c>
      <c r="K157" s="341">
        <v>0</v>
      </c>
      <c r="L157" s="341">
        <v>1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9</v>
      </c>
      <c r="G158" s="341">
        <v>10</v>
      </c>
      <c r="H158" s="341">
        <v>7</v>
      </c>
      <c r="I158" s="341">
        <v>8</v>
      </c>
      <c r="J158" s="341">
        <v>7</v>
      </c>
      <c r="K158" s="341">
        <v>8</v>
      </c>
      <c r="L158" s="341">
        <v>7</v>
      </c>
      <c r="M158" s="341">
        <v>8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174</v>
      </c>
      <c r="E159" s="344">
        <f t="shared" si="25"/>
        <v>152</v>
      </c>
      <c r="F159" s="344">
        <f t="shared" si="25"/>
        <v>55</v>
      </c>
      <c r="G159" s="344">
        <f t="shared" si="25"/>
        <v>49</v>
      </c>
      <c r="H159" s="344">
        <f t="shared" si="25"/>
        <v>47</v>
      </c>
      <c r="I159" s="344">
        <f t="shared" si="25"/>
        <v>41</v>
      </c>
      <c r="J159" s="344">
        <f t="shared" si="25"/>
        <v>45</v>
      </c>
      <c r="K159" s="344">
        <f t="shared" si="25"/>
        <v>35</v>
      </c>
      <c r="L159" s="344">
        <f t="shared" si="25"/>
        <v>44</v>
      </c>
      <c r="M159" s="344">
        <f t="shared" si="25"/>
        <v>28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1064</v>
      </c>
      <c r="E160" s="357">
        <f t="shared" si="26"/>
        <v>901</v>
      </c>
      <c r="F160" s="357">
        <f t="shared" si="26"/>
        <v>195</v>
      </c>
      <c r="G160" s="357">
        <f t="shared" si="26"/>
        <v>190</v>
      </c>
      <c r="H160" s="357">
        <f t="shared" si="26"/>
        <v>164</v>
      </c>
      <c r="I160" s="357">
        <f t="shared" si="26"/>
        <v>164</v>
      </c>
      <c r="J160" s="357">
        <f t="shared" si="26"/>
        <v>162</v>
      </c>
      <c r="K160" s="357">
        <f t="shared" si="26"/>
        <v>156</v>
      </c>
      <c r="L160" s="357">
        <f t="shared" si="26"/>
        <v>152</v>
      </c>
      <c r="M160" s="357">
        <f t="shared" si="26"/>
        <v>144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32</v>
      </c>
      <c r="E167" s="341">
        <v>16</v>
      </c>
      <c r="F167" s="341">
        <v>13</v>
      </c>
      <c r="G167" s="341">
        <v>12</v>
      </c>
      <c r="H167" s="341">
        <v>12</v>
      </c>
      <c r="I167" s="341">
        <v>12</v>
      </c>
      <c r="J167" s="341">
        <v>11</v>
      </c>
      <c r="K167" s="341">
        <v>11</v>
      </c>
      <c r="L167" s="341">
        <v>10</v>
      </c>
      <c r="M167" s="341">
        <v>11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351</v>
      </c>
      <c r="F169" s="341">
        <v>87</v>
      </c>
      <c r="G169" s="341">
        <v>137</v>
      </c>
      <c r="H169" s="341">
        <v>74</v>
      </c>
      <c r="I169" s="341">
        <v>122</v>
      </c>
      <c r="J169" s="341">
        <v>72</v>
      </c>
      <c r="K169" s="341">
        <v>120</v>
      </c>
      <c r="L169" s="341">
        <v>65</v>
      </c>
      <c r="M169" s="341">
        <v>110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263</v>
      </c>
      <c r="E171" s="341">
        <v>270</v>
      </c>
      <c r="F171" s="341">
        <v>119</v>
      </c>
      <c r="G171" s="341">
        <v>112</v>
      </c>
      <c r="H171" s="341">
        <v>106</v>
      </c>
      <c r="I171" s="341">
        <v>98</v>
      </c>
      <c r="J171" s="341">
        <v>101</v>
      </c>
      <c r="K171" s="341">
        <v>93</v>
      </c>
      <c r="L171" s="341">
        <v>92</v>
      </c>
      <c r="M171" s="341">
        <v>80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9</v>
      </c>
      <c r="K172" s="341">
        <v>5</v>
      </c>
      <c r="L172" s="341">
        <v>8</v>
      </c>
      <c r="M172" s="341">
        <v>4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76</v>
      </c>
      <c r="F173" s="341">
        <v>13</v>
      </c>
      <c r="G173" s="341">
        <v>17</v>
      </c>
      <c r="H173" s="341">
        <v>11</v>
      </c>
      <c r="I173" s="341">
        <v>14</v>
      </c>
      <c r="J173" s="341">
        <v>10</v>
      </c>
      <c r="K173" s="341">
        <v>13</v>
      </c>
      <c r="L173" s="341">
        <v>7</v>
      </c>
      <c r="M173" s="341">
        <v>10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1</v>
      </c>
      <c r="K174" s="341">
        <v>2</v>
      </c>
      <c r="L174" s="341">
        <v>1</v>
      </c>
      <c r="M174" s="341">
        <v>1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123</v>
      </c>
      <c r="F175" s="341">
        <v>35</v>
      </c>
      <c r="G175" s="341">
        <v>35</v>
      </c>
      <c r="H175" s="341">
        <v>32</v>
      </c>
      <c r="I175" s="341">
        <v>28</v>
      </c>
      <c r="J175" s="341">
        <v>32</v>
      </c>
      <c r="K175" s="341">
        <v>27</v>
      </c>
      <c r="L175" s="341">
        <v>30</v>
      </c>
      <c r="M175" s="341">
        <v>22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823</v>
      </c>
      <c r="E176" s="359">
        <f t="shared" si="27"/>
        <v>864</v>
      </c>
      <c r="F176" s="359">
        <f t="shared" si="27"/>
        <v>280</v>
      </c>
      <c r="G176" s="359">
        <f t="shared" si="27"/>
        <v>320</v>
      </c>
      <c r="H176" s="359">
        <f t="shared" si="27"/>
        <v>245</v>
      </c>
      <c r="I176" s="359">
        <f t="shared" si="27"/>
        <v>281</v>
      </c>
      <c r="J176" s="359">
        <f t="shared" si="27"/>
        <v>236</v>
      </c>
      <c r="K176" s="359">
        <f t="shared" si="27"/>
        <v>271</v>
      </c>
      <c r="L176" s="359">
        <f t="shared" si="27"/>
        <v>213</v>
      </c>
      <c r="M176" s="360">
        <f t="shared" si="27"/>
        <v>238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2</v>
      </c>
      <c r="I183" s="341">
        <v>3</v>
      </c>
      <c r="J183" s="341">
        <v>2</v>
      </c>
      <c r="K183" s="341">
        <v>3</v>
      </c>
      <c r="L183" s="341">
        <v>2</v>
      </c>
      <c r="M183" s="341">
        <v>2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21</v>
      </c>
      <c r="I185" s="341">
        <v>11</v>
      </c>
      <c r="J185" s="341">
        <v>18</v>
      </c>
      <c r="K185" s="341">
        <v>11</v>
      </c>
      <c r="L185" s="341">
        <v>17</v>
      </c>
      <c r="M185" s="341">
        <v>11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167</v>
      </c>
      <c r="E187" s="341">
        <v>114</v>
      </c>
      <c r="F187" s="341">
        <v>29</v>
      </c>
      <c r="G187" s="341">
        <v>24</v>
      </c>
      <c r="H187" s="341">
        <v>24</v>
      </c>
      <c r="I187" s="341">
        <v>22</v>
      </c>
      <c r="J187" s="341">
        <v>20</v>
      </c>
      <c r="K187" s="341">
        <v>21</v>
      </c>
      <c r="L187" s="341">
        <v>19</v>
      </c>
      <c r="M187" s="341">
        <v>19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1</v>
      </c>
      <c r="M188" s="341">
        <v>2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3</v>
      </c>
      <c r="K189" s="341">
        <v>1</v>
      </c>
      <c r="L189" s="341">
        <v>3</v>
      </c>
      <c r="M189" s="341">
        <v>1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1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6</v>
      </c>
      <c r="I191" s="341">
        <v>4</v>
      </c>
      <c r="J191" s="341">
        <v>6</v>
      </c>
      <c r="K191" s="341">
        <v>3</v>
      </c>
      <c r="L191" s="341">
        <v>6</v>
      </c>
      <c r="M191" s="341">
        <v>3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406</v>
      </c>
      <c r="E192" s="344">
        <f t="shared" si="28"/>
        <v>267</v>
      </c>
      <c r="F192" s="344">
        <f t="shared" si="28"/>
        <v>71</v>
      </c>
      <c r="G192" s="344">
        <f t="shared" si="28"/>
        <v>54</v>
      </c>
      <c r="H192" s="344">
        <f t="shared" si="28"/>
        <v>57</v>
      </c>
      <c r="I192" s="344">
        <f t="shared" si="28"/>
        <v>44</v>
      </c>
      <c r="J192" s="344">
        <f t="shared" si="28"/>
        <v>50</v>
      </c>
      <c r="K192" s="344">
        <f t="shared" si="28"/>
        <v>42</v>
      </c>
      <c r="L192" s="344">
        <f t="shared" si="28"/>
        <v>48</v>
      </c>
      <c r="M192" s="344">
        <f t="shared" si="28"/>
        <v>39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2</v>
      </c>
      <c r="K197" s="341">
        <v>3</v>
      </c>
      <c r="L197" s="341">
        <v>2</v>
      </c>
      <c r="M197" s="341">
        <v>3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6</v>
      </c>
      <c r="J199" s="341">
        <v>3</v>
      </c>
      <c r="K199" s="341">
        <v>6</v>
      </c>
      <c r="L199" s="341">
        <v>3</v>
      </c>
      <c r="M199" s="341">
        <v>6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11</v>
      </c>
      <c r="J201" s="341">
        <v>15</v>
      </c>
      <c r="K201" s="341">
        <v>10</v>
      </c>
      <c r="L201" s="341">
        <v>13</v>
      </c>
      <c r="M201" s="341">
        <v>9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4</v>
      </c>
      <c r="I202" s="341">
        <v>0</v>
      </c>
      <c r="J202" s="341">
        <v>4</v>
      </c>
      <c r="K202" s="341">
        <v>0</v>
      </c>
      <c r="L202" s="341">
        <v>4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5</v>
      </c>
      <c r="I205" s="341">
        <v>2</v>
      </c>
      <c r="J205" s="341">
        <v>5</v>
      </c>
      <c r="K205" s="341">
        <v>2</v>
      </c>
      <c r="L205" s="341">
        <v>5</v>
      </c>
      <c r="M205" s="341">
        <v>1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30</v>
      </c>
      <c r="I206" s="344">
        <f t="shared" si="29"/>
        <v>23</v>
      </c>
      <c r="J206" s="344">
        <f t="shared" si="29"/>
        <v>29</v>
      </c>
      <c r="K206" s="344">
        <f t="shared" si="29"/>
        <v>22</v>
      </c>
      <c r="L206" s="344">
        <f t="shared" si="29"/>
        <v>27</v>
      </c>
      <c r="M206" s="344">
        <f t="shared" si="29"/>
        <v>20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368</v>
      </c>
      <c r="F207" s="357">
        <f t="shared" si="30"/>
        <v>103</v>
      </c>
      <c r="G207" s="357">
        <f t="shared" si="30"/>
        <v>84</v>
      </c>
      <c r="H207" s="357">
        <f t="shared" si="30"/>
        <v>87</v>
      </c>
      <c r="I207" s="357">
        <f t="shared" si="30"/>
        <v>67</v>
      </c>
      <c r="J207" s="357">
        <f t="shared" si="30"/>
        <v>79</v>
      </c>
      <c r="K207" s="357">
        <f t="shared" si="30"/>
        <v>64</v>
      </c>
      <c r="L207" s="357">
        <f t="shared" si="30"/>
        <v>75</v>
      </c>
      <c r="M207" s="357">
        <f t="shared" si="30"/>
        <v>59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customWidth="1"/>
    <col min="20" max="20" width="7.44140625" style="116" customWidth="1"/>
    <col min="21" max="21" width="9.6640625" style="116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16,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9/16/22</v>
      </c>
      <c r="C8" s="42" t="str">
        <f>Summary!C7</f>
        <v>as of 9/16/21</v>
      </c>
      <c r="D8" s="379"/>
      <c r="E8" s="381"/>
      <c r="F8" s="44" t="str">
        <f>B8</f>
        <v>as of 9/16/22</v>
      </c>
      <c r="G8" s="46" t="str">
        <f>C8</f>
        <v>as of 9/16/21</v>
      </c>
      <c r="H8" s="383"/>
      <c r="I8" s="385"/>
      <c r="J8" s="48" t="str">
        <f>F8</f>
        <v>as of 9/16/22</v>
      </c>
      <c r="K8" s="50" t="str">
        <f>G8</f>
        <v>as of 9/16/21</v>
      </c>
      <c r="L8" s="395"/>
      <c r="M8" s="397"/>
      <c r="N8" s="52" t="str">
        <f>J8</f>
        <v>as of 9/16/22</v>
      </c>
      <c r="O8" s="54" t="str">
        <f>K8</f>
        <v>as of 9/16/21</v>
      </c>
      <c r="P8" s="413"/>
      <c r="Q8" s="415"/>
      <c r="R8" s="133" t="str">
        <f>N8</f>
        <v>as of 9/16/22</v>
      </c>
      <c r="S8" s="134" t="str">
        <f>O8</f>
        <v>as of 9/16/21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45969</v>
      </c>
      <c r="G9" s="59">
        <f>G26+G74+G42+G10+G58+G83</f>
        <v>44228</v>
      </c>
      <c r="H9" s="368">
        <f>IF(ISERROR(F9-G9),"n/a",F9-G9)</f>
        <v>1741</v>
      </c>
      <c r="I9" s="60">
        <f t="shared" ref="I9" si="2">IF(ISERROR(H9/G9),"n/a",(H9/G9))</f>
        <v>3.9364203671882064E-2</v>
      </c>
      <c r="J9" s="57">
        <f>J26+J74+J42+J10+J58+J83</f>
        <v>7321</v>
      </c>
      <c r="K9" s="57">
        <f>K26+K74+K42+K10+K58+K83</f>
        <v>7606</v>
      </c>
      <c r="L9" s="58">
        <f t="shared" ref="L9" si="3">IF(ISERROR(J9-K9),"n/a",J9-K9)</f>
        <v>-285</v>
      </c>
      <c r="M9" s="61">
        <f t="shared" ref="M9" si="4">IF(ISERROR(L9/K9),"n/a",(L9/K9))</f>
        <v>-3.7470418090980805E-2</v>
      </c>
      <c r="N9" s="62">
        <f>N26+N74+N42+N10+N58+N83</f>
        <v>7064</v>
      </c>
      <c r="O9" s="62">
        <f>O26+O74+O42+O10+O58+O83</f>
        <v>7317</v>
      </c>
      <c r="P9" s="369">
        <f t="shared" ref="P9" si="5">IF(ISERROR(N9-O9),"n/a",N9-O9)</f>
        <v>-253</v>
      </c>
      <c r="Q9" s="291">
        <f t="shared" ref="Q9" si="6">IF(ISERROR(P9/O9),"n/a",(P9/O9))</f>
        <v>-3.4577012436791031E-2</v>
      </c>
      <c r="R9" s="135">
        <f>R26+R74+R42+R10+R58+R83</f>
        <v>6615</v>
      </c>
      <c r="S9" s="135">
        <f>S26+S74+S42+S10+S58+S83</f>
        <v>6755</v>
      </c>
      <c r="T9" s="370">
        <f t="shared" ref="T9" si="7">IF(ISERROR(R9-S9),"n/a",R9-S9)</f>
        <v>-140</v>
      </c>
      <c r="U9" s="203">
        <f t="shared" ref="U9" si="8">IF(ISERROR(T9/S9),"n/a",(T9/S9))</f>
        <v>-2.072538860103627E-2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8367</v>
      </c>
      <c r="G10" s="69">
        <f>G11+G18</f>
        <v>7423</v>
      </c>
      <c r="H10" s="70">
        <f t="shared" ref="H10:H24" si="11">IF(ISERROR(F10-G10),"n/a",F10-G10)</f>
        <v>944</v>
      </c>
      <c r="I10" s="71">
        <f t="shared" ref="I10:I25" si="12">IF(ISERROR(H10/G10),"n/a",(H10/G10))</f>
        <v>0.12717230230365081</v>
      </c>
      <c r="J10" s="72">
        <f>J11+J18</f>
        <v>1202</v>
      </c>
      <c r="K10" s="73">
        <f>K11+K18</f>
        <v>1178</v>
      </c>
      <c r="L10" s="74">
        <f t="shared" ref="L10:L24" si="13">IF(ISERROR(J10-K10),"n/a",J10-K10)</f>
        <v>24</v>
      </c>
      <c r="M10" s="75">
        <f t="shared" ref="M10:M25" si="14">IF(ISERROR(L10/K10),"n/a",(L10/K10))</f>
        <v>2.037351443123939E-2</v>
      </c>
      <c r="N10" s="76">
        <f>N11+N18</f>
        <v>1164</v>
      </c>
      <c r="O10" s="77">
        <f>O11+O18</f>
        <v>1136</v>
      </c>
      <c r="P10" s="78">
        <f t="shared" ref="P10:P25" si="15">IF(ISERROR(N10-O10),"n/a",N10-O10)</f>
        <v>28</v>
      </c>
      <c r="Q10" s="292">
        <f t="shared" ref="Q10:Q25" si="16">IF(ISERROR(P10/O10),"n/a",(P10/O10))</f>
        <v>2.464788732394366E-2</v>
      </c>
      <c r="R10" s="136">
        <f>R11+R18</f>
        <v>1113</v>
      </c>
      <c r="S10" s="138">
        <f>S11+S18</f>
        <v>1080</v>
      </c>
      <c r="T10" s="139">
        <f t="shared" ref="T10:T25" si="17">IF(ISERROR(R10-S10),"n/a",R10-S10)</f>
        <v>33</v>
      </c>
      <c r="U10" s="204">
        <f t="shared" ref="U10:U25" si="18">IF(ISERROR(T10/S10),"n/a",(T10/S10))</f>
        <v>3.0555555555555555E-2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7213</v>
      </c>
      <c r="G11" s="69">
        <f>G12+G16+G14</f>
        <v>6241</v>
      </c>
      <c r="H11" s="70">
        <f t="shared" si="11"/>
        <v>972</v>
      </c>
      <c r="I11" s="71">
        <f t="shared" si="12"/>
        <v>0.15574427175132191</v>
      </c>
      <c r="J11" s="72">
        <f>J12+J16+J14</f>
        <v>990</v>
      </c>
      <c r="K11" s="73">
        <f>K12+K16+K14</f>
        <v>859</v>
      </c>
      <c r="L11" s="74">
        <f t="shared" si="13"/>
        <v>131</v>
      </c>
      <c r="M11" s="75">
        <f t="shared" si="14"/>
        <v>0.15250291036088476</v>
      </c>
      <c r="N11" s="76">
        <f>N12+N16+N14</f>
        <v>961</v>
      </c>
      <c r="O11" s="77">
        <f>O12+O16+O14</f>
        <v>836</v>
      </c>
      <c r="P11" s="78">
        <f t="shared" si="15"/>
        <v>125</v>
      </c>
      <c r="Q11" s="292">
        <f t="shared" si="16"/>
        <v>0.14952153110047847</v>
      </c>
      <c r="R11" s="136">
        <f>R12+R16+R14</f>
        <v>921</v>
      </c>
      <c r="S11" s="138">
        <f>S12+S16+S14</f>
        <v>801</v>
      </c>
      <c r="T11" s="139">
        <f t="shared" si="17"/>
        <v>120</v>
      </c>
      <c r="U11" s="204">
        <f t="shared" si="18"/>
        <v>0.14981273408239701</v>
      </c>
      <c r="V11" s="300"/>
    </row>
    <row r="12" spans="1:22" ht="27.75" customHeight="1" x14ac:dyDescent="0.25">
      <c r="A12" s="192" t="s">
        <v>30</v>
      </c>
      <c r="B12" s="106">
        <f>B13</f>
        <v>11143</v>
      </c>
      <c r="C12" s="107">
        <f>C13</f>
        <v>9877</v>
      </c>
      <c r="D12" s="108">
        <f t="shared" ref="D12:D15" si="19">IF(ISERROR(B12-C12),"n/a",B12-C12)</f>
        <v>1266</v>
      </c>
      <c r="E12" s="109">
        <f t="shared" ref="E12:E15" si="20">IF(ISERROR(D12/C12),"n/a",(D12/C12))</f>
        <v>0.12817657183355269</v>
      </c>
      <c r="F12" s="194">
        <f>F13</f>
        <v>5798</v>
      </c>
      <c r="G12" s="195">
        <f>G13</f>
        <v>5198</v>
      </c>
      <c r="H12" s="110">
        <f t="shared" ref="H12:H15" si="21">IF(ISERROR(F12-G12),"n/a",F12-G12)</f>
        <v>600</v>
      </c>
      <c r="I12" s="111">
        <f t="shared" ref="I12:I15" si="22">IF(ISERROR(H12/G12),"n/a",(H12/G12))</f>
        <v>0.11542901115813775</v>
      </c>
      <c r="J12" s="196">
        <f>J13</f>
        <v>878</v>
      </c>
      <c r="K12" s="197">
        <f>K13</f>
        <v>820</v>
      </c>
      <c r="L12" s="112">
        <f t="shared" ref="L12:L15" si="23">IF(ISERROR(J12-K12),"n/a",J12-K12)</f>
        <v>58</v>
      </c>
      <c r="M12" s="113">
        <f t="shared" ref="M12:M15" si="24">IF(ISERROR(L12/K12),"n/a",(L12/K12))</f>
        <v>7.0731707317073164E-2</v>
      </c>
      <c r="N12" s="198">
        <f>N13</f>
        <v>862</v>
      </c>
      <c r="O12" s="199">
        <f>O13</f>
        <v>802</v>
      </c>
      <c r="P12" s="114">
        <f t="shared" ref="P12:P15" si="25">IF(ISERROR(N12-O12),"n/a",N12-O12)</f>
        <v>60</v>
      </c>
      <c r="Q12" s="294">
        <f t="shared" ref="Q12:Q15" si="26">IF(ISERROR(P12/O12),"n/a",(P12/O12))</f>
        <v>7.4812967581047385E-2</v>
      </c>
      <c r="R12" s="200">
        <f>R13</f>
        <v>835</v>
      </c>
      <c r="S12" s="201">
        <f>S13</f>
        <v>771</v>
      </c>
      <c r="T12" s="142">
        <f t="shared" ref="T12:T15" si="27">IF(ISERROR(R12-S12),"n/a",R12-S12)</f>
        <v>64</v>
      </c>
      <c r="U12" s="206">
        <f t="shared" ref="U12:U15" si="28">IF(ISERROR(T12/S12),"n/a",(T12/S12))</f>
        <v>8.3009079118028531E-2</v>
      </c>
    </row>
    <row r="13" spans="1:22" customFormat="1" ht="12.75" customHeight="1" x14ac:dyDescent="0.25">
      <c r="A13" s="41" t="s">
        <v>19</v>
      </c>
      <c r="B13" s="311">
        <v>11143</v>
      </c>
      <c r="C13" s="312">
        <v>9877</v>
      </c>
      <c r="D13" s="120">
        <f t="shared" si="19"/>
        <v>1266</v>
      </c>
      <c r="E13" s="321">
        <f t="shared" si="20"/>
        <v>0.12817657183355269</v>
      </c>
      <c r="F13" s="313">
        <v>5798</v>
      </c>
      <c r="G13" s="314">
        <v>5198</v>
      </c>
      <c r="H13" s="124">
        <f t="shared" si="21"/>
        <v>600</v>
      </c>
      <c r="I13" s="125">
        <f t="shared" si="22"/>
        <v>0.11542901115813775</v>
      </c>
      <c r="J13" s="315">
        <v>878</v>
      </c>
      <c r="K13" s="316">
        <v>820</v>
      </c>
      <c r="L13" s="128">
        <f t="shared" si="23"/>
        <v>58</v>
      </c>
      <c r="M13" s="129">
        <f t="shared" si="24"/>
        <v>7.0731707317073164E-2</v>
      </c>
      <c r="N13" s="317">
        <v>862</v>
      </c>
      <c r="O13" s="318">
        <v>802</v>
      </c>
      <c r="P13" s="145">
        <f t="shared" si="25"/>
        <v>60</v>
      </c>
      <c r="Q13" s="295">
        <f t="shared" si="26"/>
        <v>7.4812967581047385E-2</v>
      </c>
      <c r="R13" s="319">
        <v>835</v>
      </c>
      <c r="S13" s="320">
        <v>771</v>
      </c>
      <c r="T13" s="148">
        <f t="shared" si="27"/>
        <v>64</v>
      </c>
      <c r="U13" s="207">
        <f t="shared" si="28"/>
        <v>8.3009079118028531E-2</v>
      </c>
    </row>
    <row r="14" spans="1:22" ht="27.75" customHeight="1" x14ac:dyDescent="0.25">
      <c r="A14" s="193" t="s">
        <v>29</v>
      </c>
      <c r="B14" s="106">
        <f>B15</f>
        <v>1210</v>
      </c>
      <c r="C14" s="107">
        <f>C15</f>
        <v>906</v>
      </c>
      <c r="D14" s="108">
        <f t="shared" si="19"/>
        <v>304</v>
      </c>
      <c r="E14" s="109">
        <f t="shared" si="20"/>
        <v>0.33554083885209712</v>
      </c>
      <c r="F14" s="194">
        <f>F15</f>
        <v>946</v>
      </c>
      <c r="G14" s="195">
        <f>G15</f>
        <v>646</v>
      </c>
      <c r="H14" s="110">
        <f t="shared" si="21"/>
        <v>300</v>
      </c>
      <c r="I14" s="111">
        <f t="shared" si="22"/>
        <v>0.46439628482972134</v>
      </c>
      <c r="J14" s="196">
        <f>J15</f>
        <v>88</v>
      </c>
      <c r="K14" s="197">
        <f>K15</f>
        <v>28</v>
      </c>
      <c r="L14" s="112">
        <f t="shared" si="23"/>
        <v>60</v>
      </c>
      <c r="M14" s="113">
        <f t="shared" si="24"/>
        <v>2.1428571428571428</v>
      </c>
      <c r="N14" s="198">
        <f>N15</f>
        <v>79</v>
      </c>
      <c r="O14" s="199">
        <f>O15</f>
        <v>25</v>
      </c>
      <c r="P14" s="114">
        <f t="shared" si="25"/>
        <v>54</v>
      </c>
      <c r="Q14" s="294">
        <f t="shared" si="26"/>
        <v>2.16</v>
      </c>
      <c r="R14" s="200">
        <f>R15</f>
        <v>69</v>
      </c>
      <c r="S14" s="201">
        <f>S15</f>
        <v>23</v>
      </c>
      <c r="T14" s="142">
        <f t="shared" si="27"/>
        <v>46</v>
      </c>
      <c r="U14" s="206">
        <f t="shared" si="28"/>
        <v>2</v>
      </c>
    </row>
    <row r="15" spans="1:22" s="82" customFormat="1" x14ac:dyDescent="0.25">
      <c r="A15" s="41" t="s">
        <v>19</v>
      </c>
      <c r="B15" s="118">
        <v>1210</v>
      </c>
      <c r="C15" s="119">
        <v>906</v>
      </c>
      <c r="D15" s="120">
        <f t="shared" si="19"/>
        <v>304</v>
      </c>
      <c r="E15" s="121">
        <f t="shared" si="20"/>
        <v>0.33554083885209712</v>
      </c>
      <c r="F15" s="122">
        <v>946</v>
      </c>
      <c r="G15" s="123">
        <v>646</v>
      </c>
      <c r="H15" s="124">
        <f t="shared" si="21"/>
        <v>300</v>
      </c>
      <c r="I15" s="125">
        <f t="shared" si="22"/>
        <v>0.46439628482972134</v>
      </c>
      <c r="J15" s="126">
        <v>88</v>
      </c>
      <c r="K15" s="127">
        <v>28</v>
      </c>
      <c r="L15" s="128">
        <f t="shared" si="23"/>
        <v>60</v>
      </c>
      <c r="M15" s="129">
        <f t="shared" si="24"/>
        <v>2.1428571428571428</v>
      </c>
      <c r="N15" s="143">
        <v>79</v>
      </c>
      <c r="O15" s="144">
        <v>25</v>
      </c>
      <c r="P15" s="145">
        <f t="shared" si="25"/>
        <v>54</v>
      </c>
      <c r="Q15" s="295">
        <f t="shared" si="26"/>
        <v>2.16</v>
      </c>
      <c r="R15" s="146">
        <v>69</v>
      </c>
      <c r="S15" s="147">
        <v>23</v>
      </c>
      <c r="T15" s="148">
        <f t="shared" si="27"/>
        <v>46</v>
      </c>
      <c r="U15" s="207">
        <f t="shared" si="28"/>
        <v>2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469</v>
      </c>
      <c r="G16" s="195">
        <f>G17</f>
        <v>397</v>
      </c>
      <c r="H16" s="110">
        <f t="shared" si="11"/>
        <v>72</v>
      </c>
      <c r="I16" s="111">
        <f t="shared" si="12"/>
        <v>0.181360201511335</v>
      </c>
      <c r="J16" s="196">
        <f>J17</f>
        <v>24</v>
      </c>
      <c r="K16" s="197">
        <f>K17</f>
        <v>11</v>
      </c>
      <c r="L16" s="112">
        <f t="shared" si="13"/>
        <v>13</v>
      </c>
      <c r="M16" s="113">
        <f t="shared" si="14"/>
        <v>1.1818181818181819</v>
      </c>
      <c r="N16" s="198">
        <f>N17</f>
        <v>20</v>
      </c>
      <c r="O16" s="199">
        <f>O17</f>
        <v>9</v>
      </c>
      <c r="P16" s="114">
        <f t="shared" si="15"/>
        <v>11</v>
      </c>
      <c r="Q16" s="294">
        <f t="shared" si="16"/>
        <v>1.2222222222222223</v>
      </c>
      <c r="R16" s="200">
        <f>R17</f>
        <v>17</v>
      </c>
      <c r="S16" s="201">
        <f>S17</f>
        <v>7</v>
      </c>
      <c r="T16" s="142">
        <f t="shared" si="17"/>
        <v>10</v>
      </c>
      <c r="U16" s="206">
        <f t="shared" si="18"/>
        <v>1.4285714285714286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469</v>
      </c>
      <c r="G17" s="123">
        <v>397</v>
      </c>
      <c r="H17" s="124">
        <f t="shared" si="11"/>
        <v>72</v>
      </c>
      <c r="I17" s="125">
        <f t="shared" si="12"/>
        <v>0.181360201511335</v>
      </c>
      <c r="J17" s="126">
        <v>24</v>
      </c>
      <c r="K17" s="127">
        <v>11</v>
      </c>
      <c r="L17" s="128">
        <f t="shared" si="13"/>
        <v>13</v>
      </c>
      <c r="M17" s="129">
        <f t="shared" si="14"/>
        <v>1.1818181818181819</v>
      </c>
      <c r="N17" s="143">
        <v>20</v>
      </c>
      <c r="O17" s="144">
        <v>9</v>
      </c>
      <c r="P17" s="145">
        <f t="shared" si="15"/>
        <v>11</v>
      </c>
      <c r="Q17" s="295">
        <f t="shared" si="16"/>
        <v>1.2222222222222223</v>
      </c>
      <c r="R17" s="146">
        <v>17</v>
      </c>
      <c r="S17" s="147">
        <v>7</v>
      </c>
      <c r="T17" s="148">
        <f t="shared" si="17"/>
        <v>10</v>
      </c>
      <c r="U17" s="207">
        <f t="shared" si="18"/>
        <v>1.4285714285714286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1182</v>
      </c>
      <c r="H18" s="70">
        <f t="shared" si="11"/>
        <v>-28</v>
      </c>
      <c r="I18" s="71">
        <f t="shared" si="12"/>
        <v>-2.3688663282571912E-2</v>
      </c>
      <c r="J18" s="72">
        <f>J19+J24+J22</f>
        <v>212</v>
      </c>
      <c r="K18" s="73">
        <f>K19+K24+K22</f>
        <v>319</v>
      </c>
      <c r="L18" s="74">
        <f t="shared" si="13"/>
        <v>-107</v>
      </c>
      <c r="M18" s="75">
        <f t="shared" si="14"/>
        <v>-0.33542319749216298</v>
      </c>
      <c r="N18" s="76">
        <f>N19+N24+N22</f>
        <v>203</v>
      </c>
      <c r="O18" s="77">
        <f>O19+O24+O22</f>
        <v>300</v>
      </c>
      <c r="P18" s="78">
        <f t="shared" si="15"/>
        <v>-97</v>
      </c>
      <c r="Q18" s="292">
        <f t="shared" si="16"/>
        <v>-0.32333333333333331</v>
      </c>
      <c r="R18" s="136">
        <f>R19+R24+R22</f>
        <v>192</v>
      </c>
      <c r="S18" s="138">
        <f>S19+S24+S22</f>
        <v>279</v>
      </c>
      <c r="T18" s="139">
        <f t="shared" si="17"/>
        <v>-87</v>
      </c>
      <c r="U18" s="204">
        <f t="shared" si="18"/>
        <v>-0.31182795698924731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1064</v>
      </c>
      <c r="H19" s="261">
        <f t="shared" si="11"/>
        <v>-43</v>
      </c>
      <c r="I19" s="262">
        <f t="shared" si="12"/>
        <v>-4.0413533834586464E-2</v>
      </c>
      <c r="J19" s="263">
        <f>SUM(J20:J21)</f>
        <v>192</v>
      </c>
      <c r="K19" s="264">
        <f>SUM(K20:K21)</f>
        <v>295</v>
      </c>
      <c r="L19" s="265">
        <f t="shared" si="13"/>
        <v>-103</v>
      </c>
      <c r="M19" s="266">
        <f t="shared" si="14"/>
        <v>-0.34915254237288135</v>
      </c>
      <c r="N19" s="103">
        <f>SUM(N20:N21)</f>
        <v>186</v>
      </c>
      <c r="O19" s="104">
        <f>SUM(O20:O21)</f>
        <v>281</v>
      </c>
      <c r="P19" s="105">
        <f t="shared" si="15"/>
        <v>-95</v>
      </c>
      <c r="Q19" s="293">
        <f t="shared" si="16"/>
        <v>-0.33807829181494664</v>
      </c>
      <c r="R19" s="137">
        <f>SUM(R20:R21)</f>
        <v>176</v>
      </c>
      <c r="S19" s="140">
        <f>SUM(S20:S21)</f>
        <v>262</v>
      </c>
      <c r="T19" s="141">
        <f t="shared" si="17"/>
        <v>-86</v>
      </c>
      <c r="U19" s="205">
        <f t="shared" si="18"/>
        <v>-0.3282442748091603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1034</v>
      </c>
      <c r="H20" s="124">
        <f>IF(ISERROR(F20-G20),"n/a",F20-G20)</f>
        <v>-31</v>
      </c>
      <c r="I20" s="125">
        <f>IF(ISERROR(H20/G20),"n/a",(H20/G20))</f>
        <v>-2.9980657640232108E-2</v>
      </c>
      <c r="J20" s="126">
        <v>185</v>
      </c>
      <c r="K20" s="127">
        <v>286</v>
      </c>
      <c r="L20" s="128">
        <f>IF(ISERROR(J20-K20),"n/a",J20-K20)</f>
        <v>-101</v>
      </c>
      <c r="M20" s="129">
        <f>IF(ISERROR(L20/K20),"n/a",(L20/K20))</f>
        <v>-0.35314685314685312</v>
      </c>
      <c r="N20" s="284">
        <v>179</v>
      </c>
      <c r="O20" s="285">
        <v>274</v>
      </c>
      <c r="P20" s="286">
        <f t="shared" ref="P20:P21" si="29">IF(ISERROR(N20-O20),"n/a",N20-O20)</f>
        <v>-95</v>
      </c>
      <c r="Q20" s="296">
        <f t="shared" ref="Q20:Q21" si="30">IF(ISERROR(P20/O20),"n/a",(P20/O20))</f>
        <v>-0.34671532846715331</v>
      </c>
      <c r="R20" s="287">
        <v>170</v>
      </c>
      <c r="S20" s="288">
        <v>256</v>
      </c>
      <c r="T20" s="289">
        <f t="shared" ref="T20:T21" si="31">IF(ISERROR(R20-S20),"n/a",R20-S20)</f>
        <v>-86</v>
      </c>
      <c r="U20" s="290">
        <f t="shared" ref="U20:U21" si="32">IF(ISERROR(T20/S20),"n/a",(T20/S20))</f>
        <v>-0.3359375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9</v>
      </c>
      <c r="L21" s="128">
        <f>IF(ISERROR(J21-K21),"n/a",J21-K21)</f>
        <v>-2</v>
      </c>
      <c r="M21" s="129">
        <f>IF(ISERROR(L21/K21),"n/a",(L21/K21))</f>
        <v>-0.22222222222222221</v>
      </c>
      <c r="N21" s="103">
        <v>7</v>
      </c>
      <c r="O21" s="104">
        <v>7</v>
      </c>
      <c r="P21" s="105">
        <f t="shared" si="29"/>
        <v>0</v>
      </c>
      <c r="Q21" s="293">
        <f t="shared" si="30"/>
        <v>0</v>
      </c>
      <c r="R21" s="137">
        <v>6</v>
      </c>
      <c r="S21" s="140">
        <v>6</v>
      </c>
      <c r="T21" s="141">
        <f t="shared" si="31"/>
        <v>0</v>
      </c>
      <c r="U21" s="205">
        <f t="shared" si="32"/>
        <v>0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22</v>
      </c>
      <c r="L22" s="112">
        <f>IF(ISERROR(J22-K22),"n/a",J22-K22)</f>
        <v>-3</v>
      </c>
      <c r="M22" s="113">
        <f>IF(ISERROR(L22/K22),"n/a",(L22/K22))</f>
        <v>-0.13636363636363635</v>
      </c>
      <c r="N22" s="198">
        <f>N23</f>
        <v>16</v>
      </c>
      <c r="O22" s="199">
        <f>O23</f>
        <v>17</v>
      </c>
      <c r="P22" s="114">
        <f>IF(ISERROR(N22-O22),"n/a",N22-O22)</f>
        <v>-1</v>
      </c>
      <c r="Q22" s="294">
        <f>IF(ISERROR(P22/O22),"n/a",(P22/O22))</f>
        <v>-5.8823529411764705E-2</v>
      </c>
      <c r="R22" s="200">
        <f>R23</f>
        <v>15</v>
      </c>
      <c r="S22" s="201">
        <f>S23</f>
        <v>17</v>
      </c>
      <c r="T22" s="142">
        <f>IF(ISERROR(R22-S22),"n/a",R22-S22)</f>
        <v>-2</v>
      </c>
      <c r="U22" s="206">
        <f>IF(ISERROR(T22/S22),"n/a",(T22/S22))</f>
        <v>-0.11764705882352941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22</v>
      </c>
      <c r="L23" s="128">
        <f>IF(ISERROR(J23-K23),"n/a",J23-K23)</f>
        <v>-3</v>
      </c>
      <c r="M23" s="129">
        <f>IF(ISERROR(L23/K23),"n/a",(L23/K23))</f>
        <v>-0.13636363636363635</v>
      </c>
      <c r="N23" s="143">
        <v>16</v>
      </c>
      <c r="O23" s="144">
        <v>17</v>
      </c>
      <c r="P23" s="145">
        <f>IF(ISERROR(N23-O23),"n/a",N23-O23)</f>
        <v>-1</v>
      </c>
      <c r="Q23" s="295">
        <f>IF(ISERROR(P23/O23),"n/a",(P23/O23))</f>
        <v>-5.8823529411764705E-2</v>
      </c>
      <c r="R23" s="146">
        <v>15</v>
      </c>
      <c r="S23" s="147">
        <v>17</v>
      </c>
      <c r="T23" s="148">
        <f>IF(ISERROR(R23-S23),"n/a",R23-S23)</f>
        <v>-2</v>
      </c>
      <c r="U23" s="207">
        <f>IF(ISERROR(T23/S23),"n/a",(T23/S23))</f>
        <v>-0.11764705882352941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1</v>
      </c>
      <c r="O24" s="199">
        <f>O25</f>
        <v>2</v>
      </c>
      <c r="P24" s="114">
        <f t="shared" si="15"/>
        <v>-1</v>
      </c>
      <c r="Q24" s="294">
        <f t="shared" si="16"/>
        <v>-0.5</v>
      </c>
      <c r="R24" s="200">
        <f>R25</f>
        <v>1</v>
      </c>
      <c r="S24" s="201">
        <f>S25</f>
        <v>0</v>
      </c>
      <c r="T24" s="142">
        <f t="shared" si="17"/>
        <v>1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2</v>
      </c>
      <c r="P25" s="145">
        <f t="shared" si="15"/>
        <v>-1</v>
      </c>
      <c r="Q25" s="295">
        <f t="shared" si="16"/>
        <v>-0.5</v>
      </c>
      <c r="R25" s="146">
        <v>1</v>
      </c>
      <c r="S25" s="147">
        <v>0</v>
      </c>
      <c r="T25" s="148">
        <f t="shared" si="17"/>
        <v>1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22793</v>
      </c>
      <c r="G26" s="69">
        <f>G27+G34</f>
        <v>22192</v>
      </c>
      <c r="H26" s="70">
        <f t="shared" ref="H26:H33" si="35">IF(ISERROR(F26-G26),"n/a",F26-G26)</f>
        <v>601</v>
      </c>
      <c r="I26" s="71">
        <f t="shared" ref="I26:I33" si="36">IF(ISERROR(H26/G26),"n/a",(H26/G26))</f>
        <v>2.7081831290555154E-2</v>
      </c>
      <c r="J26" s="72">
        <f>J27+J34</f>
        <v>3539</v>
      </c>
      <c r="K26" s="73">
        <f>K27+K34</f>
        <v>3673</v>
      </c>
      <c r="L26" s="74">
        <f t="shared" ref="L26:L33" si="37">IF(ISERROR(J26-K26),"n/a",J26-K26)</f>
        <v>-134</v>
      </c>
      <c r="M26" s="75">
        <f t="shared" ref="M26:M33" si="38">IF(ISERROR(L26/K26),"n/a",(L26/K26))</f>
        <v>-3.6482439422815136E-2</v>
      </c>
      <c r="N26" s="76">
        <f>N27+N34</f>
        <v>3401</v>
      </c>
      <c r="O26" s="77">
        <f>O27+O34</f>
        <v>3519</v>
      </c>
      <c r="P26" s="78">
        <f t="shared" ref="P26:P33" si="39">IF(ISERROR(N26-O26),"n/a",N26-O26)</f>
        <v>-118</v>
      </c>
      <c r="Q26" s="292">
        <f t="shared" ref="Q26:Q33" si="40">IF(ISERROR(P26/O26),"n/a",(P26/O26))</f>
        <v>-3.3532253481102586E-2</v>
      </c>
      <c r="R26" s="136">
        <f>R27+R34</f>
        <v>3167</v>
      </c>
      <c r="S26" s="138">
        <f>S27+S34</f>
        <v>3202</v>
      </c>
      <c r="T26" s="139">
        <f t="shared" ref="T26:T33" si="41">IF(ISERROR(R26-S26),"n/a",R26-S26)</f>
        <v>-35</v>
      </c>
      <c r="U26" s="204">
        <f t="shared" ref="U26:U33" si="42">IF(ISERROR(T26/S26),"n/a",(T26/S26))</f>
        <v>-1.0930668332292318E-2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18373</v>
      </c>
      <c r="G27" s="69">
        <f>G28+G32+G30</f>
        <v>16718</v>
      </c>
      <c r="H27" s="70">
        <f t="shared" si="35"/>
        <v>1655</v>
      </c>
      <c r="I27" s="71">
        <f t="shared" si="36"/>
        <v>9.8995095107070219E-2</v>
      </c>
      <c r="J27" s="72">
        <f>J28+J32+J30</f>
        <v>2736</v>
      </c>
      <c r="K27" s="73">
        <f>K28+K32+K30</f>
        <v>2545</v>
      </c>
      <c r="L27" s="74">
        <f t="shared" si="37"/>
        <v>191</v>
      </c>
      <c r="M27" s="75">
        <f t="shared" si="38"/>
        <v>7.5049115913555994E-2</v>
      </c>
      <c r="N27" s="76">
        <f>N28+N32+N30</f>
        <v>2665</v>
      </c>
      <c r="O27" s="77">
        <f>O28+O32+O30</f>
        <v>2461</v>
      </c>
      <c r="P27" s="78">
        <f t="shared" si="39"/>
        <v>204</v>
      </c>
      <c r="Q27" s="292">
        <f t="shared" si="40"/>
        <v>8.2893132872815925E-2</v>
      </c>
      <c r="R27" s="136">
        <f>R28+R32+R30</f>
        <v>2498</v>
      </c>
      <c r="S27" s="138">
        <f>S28+S32+S30</f>
        <v>2296</v>
      </c>
      <c r="T27" s="139">
        <f t="shared" si="41"/>
        <v>202</v>
      </c>
      <c r="U27" s="204">
        <f t="shared" si="42"/>
        <v>8.7979094076655051E-2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21674</v>
      </c>
      <c r="D28" s="108">
        <f t="shared" ref="D28" si="43">IF(ISERROR(B28-C28),"n/a",B28-C28)</f>
        <v>-74</v>
      </c>
      <c r="E28" s="109">
        <f t="shared" ref="E28" si="44">IF(ISERROR(D28/C28),"n/a",(D28/C28))</f>
        <v>-3.4142290301744024E-3</v>
      </c>
      <c r="F28" s="194">
        <f>F29</f>
        <v>14812</v>
      </c>
      <c r="G28" s="195">
        <f>G29</f>
        <v>13528</v>
      </c>
      <c r="H28" s="110">
        <f t="shared" ref="H28" si="45">IF(ISERROR(F28-G28),"n/a",F28-G28)</f>
        <v>1284</v>
      </c>
      <c r="I28" s="111">
        <f t="shared" ref="I28" si="46">IF(ISERROR(H28/G28),"n/a",(H28/G28))</f>
        <v>9.4914251921939682E-2</v>
      </c>
      <c r="J28" s="196">
        <f>J29</f>
        <v>2488</v>
      </c>
      <c r="K28" s="197">
        <f>K29</f>
        <v>2404</v>
      </c>
      <c r="L28" s="112">
        <f t="shared" ref="L28" si="47">IF(ISERROR(J28-K28),"n/a",J28-K28)</f>
        <v>84</v>
      </c>
      <c r="M28" s="113">
        <f t="shared" ref="M28" si="48">IF(ISERROR(L28/K28),"n/a",(L28/K28))</f>
        <v>3.4941763727121461E-2</v>
      </c>
      <c r="N28" s="198">
        <f>N29</f>
        <v>2448</v>
      </c>
      <c r="O28" s="199">
        <f>O29</f>
        <v>2331</v>
      </c>
      <c r="P28" s="114">
        <f t="shared" ref="P28" si="49">IF(ISERROR(N28-O28),"n/a",N28-O28)</f>
        <v>117</v>
      </c>
      <c r="Q28" s="294">
        <f t="shared" ref="Q28" si="50">IF(ISERROR(P28/O28),"n/a",(P28/O28))</f>
        <v>5.019305019305019E-2</v>
      </c>
      <c r="R28" s="200">
        <f>R29</f>
        <v>2322</v>
      </c>
      <c r="S28" s="201">
        <f>S29</f>
        <v>2187</v>
      </c>
      <c r="T28" s="142">
        <f t="shared" ref="T28" si="51">IF(ISERROR(R28-S28),"n/a",R28-S28)</f>
        <v>135</v>
      </c>
      <c r="U28" s="206">
        <f t="shared" ref="U28" si="52">IF(ISERROR(T28/S28),"n/a",(T28/S28))</f>
        <v>6.1728395061728392E-2</v>
      </c>
    </row>
    <row r="29" spans="1:22" ht="12.75" customHeight="1" x14ac:dyDescent="0.25">
      <c r="A29" s="41" t="s">
        <v>19</v>
      </c>
      <c r="B29" s="268">
        <v>21600</v>
      </c>
      <c r="C29" s="269">
        <v>21674</v>
      </c>
      <c r="D29" s="270">
        <f t="shared" ref="D29" si="53">IF(ISERROR(B29-C29),"n/a",B29-C29)</f>
        <v>-74</v>
      </c>
      <c r="E29" s="271">
        <f t="shared" ref="E29" si="54">IF(ISERROR(D29/C29),"n/a",(D29/C29))</f>
        <v>-3.4142290301744024E-3</v>
      </c>
      <c r="F29" s="272">
        <v>14812</v>
      </c>
      <c r="G29" s="273">
        <v>13528</v>
      </c>
      <c r="H29" s="274">
        <f t="shared" ref="H29" si="55">IF(ISERROR(F29-G29),"n/a",F29-G29)</f>
        <v>1284</v>
      </c>
      <c r="I29" s="275">
        <f t="shared" ref="I29" si="56">IF(ISERROR(H29/G29),"n/a",(H29/G29))</f>
        <v>9.4914251921939682E-2</v>
      </c>
      <c r="J29" s="276">
        <v>2488</v>
      </c>
      <c r="K29" s="277">
        <v>2404</v>
      </c>
      <c r="L29" s="278">
        <f t="shared" ref="L29" si="57">IF(ISERROR(J29-K29),"n/a",J29-K29)</f>
        <v>84</v>
      </c>
      <c r="M29" s="279">
        <f t="shared" ref="M29" si="58">IF(ISERROR(L29/K29),"n/a",(L29/K29))</f>
        <v>3.4941763727121461E-2</v>
      </c>
      <c r="N29" s="309">
        <v>2448</v>
      </c>
      <c r="O29" s="322">
        <v>2331</v>
      </c>
      <c r="P29" s="323">
        <f t="shared" ref="P29" si="59">IF(ISERROR(N29-O29),"n/a",N29-O29)</f>
        <v>117</v>
      </c>
      <c r="Q29" s="324">
        <f t="shared" ref="Q29" si="60">IF(ISERROR(P29/O29),"n/a",(P29/O29))</f>
        <v>5.019305019305019E-2</v>
      </c>
      <c r="R29" s="310">
        <v>2322</v>
      </c>
      <c r="S29" s="325">
        <v>2187</v>
      </c>
      <c r="T29" s="326">
        <f t="shared" ref="T29" si="61">IF(ISERROR(R29-S29),"n/a",R29-S29)</f>
        <v>135</v>
      </c>
      <c r="U29" s="327">
        <f t="shared" ref="U29" si="62">IF(ISERROR(T29/S29),"n/a",(T29/S29))</f>
        <v>6.1728395061728392E-2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2478</v>
      </c>
      <c r="G30" s="195">
        <f>G31</f>
        <v>2129</v>
      </c>
      <c r="H30" s="110">
        <f t="shared" si="35"/>
        <v>349</v>
      </c>
      <c r="I30" s="111">
        <f t="shared" si="36"/>
        <v>0.16392672616251761</v>
      </c>
      <c r="J30" s="196">
        <f>J31</f>
        <v>189</v>
      </c>
      <c r="K30" s="197">
        <f>K31</f>
        <v>114</v>
      </c>
      <c r="L30" s="112">
        <f t="shared" si="37"/>
        <v>75</v>
      </c>
      <c r="M30" s="113">
        <f t="shared" si="38"/>
        <v>0.65789473684210531</v>
      </c>
      <c r="N30" s="198">
        <f>N31</f>
        <v>162</v>
      </c>
      <c r="O30" s="199">
        <f>O31</f>
        <v>103</v>
      </c>
      <c r="P30" s="114">
        <f t="shared" si="39"/>
        <v>59</v>
      </c>
      <c r="Q30" s="294">
        <f t="shared" si="40"/>
        <v>0.57281553398058249</v>
      </c>
      <c r="R30" s="200">
        <f>R31</f>
        <v>130</v>
      </c>
      <c r="S30" s="201">
        <f>S31</f>
        <v>84</v>
      </c>
      <c r="T30" s="142">
        <f t="shared" si="41"/>
        <v>46</v>
      </c>
      <c r="U30" s="206">
        <f t="shared" si="42"/>
        <v>0.54761904761904767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2478</v>
      </c>
      <c r="G31" s="123">
        <v>2129</v>
      </c>
      <c r="H31" s="124">
        <f t="shared" si="35"/>
        <v>349</v>
      </c>
      <c r="I31" s="125">
        <f t="shared" si="36"/>
        <v>0.16392672616251761</v>
      </c>
      <c r="J31" s="126">
        <v>189</v>
      </c>
      <c r="K31" s="127">
        <v>114</v>
      </c>
      <c r="L31" s="128">
        <f t="shared" si="37"/>
        <v>75</v>
      </c>
      <c r="M31" s="129">
        <f t="shared" si="38"/>
        <v>0.65789473684210531</v>
      </c>
      <c r="N31" s="143">
        <v>162</v>
      </c>
      <c r="O31" s="144">
        <v>103</v>
      </c>
      <c r="P31" s="145">
        <f t="shared" si="39"/>
        <v>59</v>
      </c>
      <c r="Q31" s="295">
        <f t="shared" si="40"/>
        <v>0.57281553398058249</v>
      </c>
      <c r="R31" s="146">
        <v>130</v>
      </c>
      <c r="S31" s="147">
        <v>84</v>
      </c>
      <c r="T31" s="148">
        <f t="shared" si="41"/>
        <v>46</v>
      </c>
      <c r="U31" s="207">
        <f t="shared" si="42"/>
        <v>0.54761904761904767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1279</v>
      </c>
      <c r="D32" s="108">
        <f t="shared" si="33"/>
        <v>-12</v>
      </c>
      <c r="E32" s="109">
        <f t="shared" si="34"/>
        <v>-9.3823299452697427E-3</v>
      </c>
      <c r="F32" s="194">
        <f>F33</f>
        <v>1083</v>
      </c>
      <c r="G32" s="195">
        <f>G33</f>
        <v>1061</v>
      </c>
      <c r="H32" s="110">
        <f t="shared" si="35"/>
        <v>22</v>
      </c>
      <c r="I32" s="111">
        <f t="shared" si="36"/>
        <v>2.0735155513666354E-2</v>
      </c>
      <c r="J32" s="196">
        <f>J33</f>
        <v>59</v>
      </c>
      <c r="K32" s="197">
        <f>K33</f>
        <v>27</v>
      </c>
      <c r="L32" s="112">
        <f t="shared" si="37"/>
        <v>32</v>
      </c>
      <c r="M32" s="113">
        <f t="shared" si="38"/>
        <v>1.1851851851851851</v>
      </c>
      <c r="N32" s="198">
        <f>N33</f>
        <v>55</v>
      </c>
      <c r="O32" s="199">
        <f>O33</f>
        <v>27</v>
      </c>
      <c r="P32" s="114">
        <f t="shared" si="39"/>
        <v>28</v>
      </c>
      <c r="Q32" s="294">
        <f t="shared" si="40"/>
        <v>1.037037037037037</v>
      </c>
      <c r="R32" s="200">
        <f>R33</f>
        <v>46</v>
      </c>
      <c r="S32" s="201">
        <f>S33</f>
        <v>25</v>
      </c>
      <c r="T32" s="142">
        <f t="shared" si="41"/>
        <v>21</v>
      </c>
      <c r="U32" s="206">
        <f t="shared" si="42"/>
        <v>0.84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1279</v>
      </c>
      <c r="D33" s="120">
        <f t="shared" si="33"/>
        <v>-12</v>
      </c>
      <c r="E33" s="121">
        <f t="shared" si="34"/>
        <v>-9.3823299452697427E-3</v>
      </c>
      <c r="F33" s="122">
        <v>1083</v>
      </c>
      <c r="G33" s="123">
        <v>1061</v>
      </c>
      <c r="H33" s="124">
        <f t="shared" si="35"/>
        <v>22</v>
      </c>
      <c r="I33" s="125">
        <f t="shared" si="36"/>
        <v>2.0735155513666354E-2</v>
      </c>
      <c r="J33" s="126">
        <v>59</v>
      </c>
      <c r="K33" s="127">
        <v>27</v>
      </c>
      <c r="L33" s="128">
        <f t="shared" si="37"/>
        <v>32</v>
      </c>
      <c r="M33" s="129">
        <f t="shared" si="38"/>
        <v>1.1851851851851851</v>
      </c>
      <c r="N33" s="143">
        <v>55</v>
      </c>
      <c r="O33" s="144">
        <v>27</v>
      </c>
      <c r="P33" s="145">
        <f t="shared" si="39"/>
        <v>28</v>
      </c>
      <c r="Q33" s="295">
        <f t="shared" si="40"/>
        <v>1.037037037037037</v>
      </c>
      <c r="R33" s="146">
        <v>46</v>
      </c>
      <c r="S33" s="147">
        <v>25</v>
      </c>
      <c r="T33" s="148">
        <f t="shared" si="41"/>
        <v>21</v>
      </c>
      <c r="U33" s="207">
        <f t="shared" si="42"/>
        <v>0.84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4420</v>
      </c>
      <c r="G34" s="69">
        <f>G35+G40+G38</f>
        <v>5474</v>
      </c>
      <c r="H34" s="70">
        <f t="shared" ref="H34" si="65">IF(ISERROR(F34-G34),"n/a",F34-G34)</f>
        <v>-1054</v>
      </c>
      <c r="I34" s="71">
        <f t="shared" ref="I34" si="66">IF(ISERROR(H34/G34),"n/a",(H34/G34))</f>
        <v>-0.19254658385093168</v>
      </c>
      <c r="J34" s="72">
        <f>J35+J40+J38</f>
        <v>803</v>
      </c>
      <c r="K34" s="73">
        <f>K35+K40+K38</f>
        <v>1128</v>
      </c>
      <c r="L34" s="74">
        <f t="shared" ref="L34" si="67">IF(ISERROR(J34-K34),"n/a",J34-K34)</f>
        <v>-325</v>
      </c>
      <c r="M34" s="75">
        <f t="shared" ref="M34" si="68">IF(ISERROR(L34/K34),"n/a",(L34/K34))</f>
        <v>-0.28812056737588654</v>
      </c>
      <c r="N34" s="76">
        <f>N35+N40+N38</f>
        <v>736</v>
      </c>
      <c r="O34" s="77">
        <f>O35+O40+O38</f>
        <v>1058</v>
      </c>
      <c r="P34" s="78">
        <f t="shared" ref="P34" si="69">IF(ISERROR(N34-O34),"n/a",N34-O34)</f>
        <v>-322</v>
      </c>
      <c r="Q34" s="292">
        <f t="shared" ref="Q34" si="70">IF(ISERROR(P34/O34),"n/a",(P34/O34))</f>
        <v>-0.30434782608695654</v>
      </c>
      <c r="R34" s="136">
        <f>R35+R40+R38</f>
        <v>669</v>
      </c>
      <c r="S34" s="138">
        <f>S35+S40+S38</f>
        <v>906</v>
      </c>
      <c r="T34" s="139">
        <f t="shared" ref="T34" si="71">IF(ISERROR(R34-S34),"n/a",R34-S34)</f>
        <v>-237</v>
      </c>
      <c r="U34" s="204">
        <f t="shared" ref="U34" si="72">IF(ISERROR(T34/S34),"n/a",(T34/S34))</f>
        <v>-0.26158940397350994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3858</v>
      </c>
      <c r="G35" s="250">
        <f>SUM(G36:G37)</f>
        <v>4736</v>
      </c>
      <c r="H35" s="251">
        <f t="shared" ref="H35:H41" si="75">IF(ISERROR(F35-G35),"n/a",F35-G35)</f>
        <v>-878</v>
      </c>
      <c r="I35" s="252">
        <f t="shared" ref="I35:I41" si="76">IF(ISERROR(H35/G35),"n/a",(H35/G35))</f>
        <v>-0.18538851351351351</v>
      </c>
      <c r="J35" s="253">
        <f>SUM(J36:J37)</f>
        <v>701</v>
      </c>
      <c r="K35" s="254">
        <f>SUM(K36:K37)</f>
        <v>1048</v>
      </c>
      <c r="L35" s="255">
        <f t="shared" ref="L35:L40" si="77">IF(ISERROR(J35-K35),"n/a",J35-K35)</f>
        <v>-347</v>
      </c>
      <c r="M35" s="256">
        <f t="shared" ref="M35:M41" si="78">IF(ISERROR(L35/K35),"n/a",(L35/K35))</f>
        <v>-0.33110687022900764</v>
      </c>
      <c r="N35" s="103">
        <f>SUM(N36:N37)</f>
        <v>656</v>
      </c>
      <c r="O35" s="104">
        <f>SUM(O36:O37)</f>
        <v>993</v>
      </c>
      <c r="P35" s="105">
        <f t="shared" ref="P35:P41" si="79">IF(ISERROR(N35-O35),"n/a",N35-O35)</f>
        <v>-337</v>
      </c>
      <c r="Q35" s="293">
        <f t="shared" ref="Q35:Q41" si="80">IF(ISERROR(P35/O35),"n/a",(P35/O35))</f>
        <v>-0.33937562940584087</v>
      </c>
      <c r="R35" s="137">
        <f>SUM(R36:R37)</f>
        <v>603</v>
      </c>
      <c r="S35" s="140">
        <f>SUM(S36:S37)</f>
        <v>853</v>
      </c>
      <c r="T35" s="141">
        <f t="shared" ref="T35:T41" si="81">IF(ISERROR(R35-S35),"n/a",R35-S35)</f>
        <v>-250</v>
      </c>
      <c r="U35" s="205">
        <f t="shared" ref="U35:U41" si="82">IF(ISERROR(T35/S35),"n/a",(T35/S35))</f>
        <v>-0.29308323563892147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3824</v>
      </c>
      <c r="G36" s="273">
        <v>4668</v>
      </c>
      <c r="H36" s="274">
        <f>IF(ISERROR(F36-G36),"n/a",F36-G36)</f>
        <v>-844</v>
      </c>
      <c r="I36" s="275">
        <f>IF(ISERROR(H36/G36),"n/a",(H36/G36))</f>
        <v>-0.18080548414738645</v>
      </c>
      <c r="J36" s="276">
        <v>693</v>
      </c>
      <c r="K36" s="277">
        <v>1036</v>
      </c>
      <c r="L36" s="278">
        <f>IF(ISERROR(J36-K36),"n/a",J36-K36)</f>
        <v>-343</v>
      </c>
      <c r="M36" s="279">
        <f>IF(ISERROR(L36/K36),"n/a",(L36/K36))</f>
        <v>-0.33108108108108109</v>
      </c>
      <c r="N36" s="284">
        <v>648</v>
      </c>
      <c r="O36" s="285">
        <v>981</v>
      </c>
      <c r="P36" s="286">
        <f t="shared" ref="P36:P37" si="83">IF(ISERROR(N36-O36),"n/a",N36-O36)</f>
        <v>-333</v>
      </c>
      <c r="Q36" s="296">
        <f t="shared" ref="Q36:Q37" si="84">IF(ISERROR(P36/O36),"n/a",(P36/O36))</f>
        <v>-0.33944954128440369</v>
      </c>
      <c r="R36" s="287">
        <v>596</v>
      </c>
      <c r="S36" s="288">
        <v>845</v>
      </c>
      <c r="T36" s="289">
        <f t="shared" ref="T36:T37" si="85">IF(ISERROR(R36-S36),"n/a",R36-S36)</f>
        <v>-249</v>
      </c>
      <c r="U36" s="290">
        <f t="shared" ref="U36:U37" si="86">IF(ISERROR(T36/S36),"n/a",(T36/S36))</f>
        <v>-0.29467455621301775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8</v>
      </c>
      <c r="K37" s="127">
        <v>12</v>
      </c>
      <c r="L37" s="128">
        <f>IF(ISERROR(J37-K37),"n/a",J37-K37)</f>
        <v>-4</v>
      </c>
      <c r="M37" s="129">
        <f>IF(ISERROR(L37/K37),"n/a",(L37/K37))</f>
        <v>-0.33333333333333331</v>
      </c>
      <c r="N37" s="103">
        <v>8</v>
      </c>
      <c r="O37" s="104">
        <v>12</v>
      </c>
      <c r="P37" s="105">
        <f t="shared" si="83"/>
        <v>-4</v>
      </c>
      <c r="Q37" s="293">
        <f t="shared" si="84"/>
        <v>-0.33333333333333331</v>
      </c>
      <c r="R37" s="137">
        <v>7</v>
      </c>
      <c r="S37" s="140">
        <v>8</v>
      </c>
      <c r="T37" s="141">
        <f t="shared" si="85"/>
        <v>-1</v>
      </c>
      <c r="U37" s="205">
        <f t="shared" si="86"/>
        <v>-0.125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692</v>
      </c>
      <c r="H38" s="110">
        <f>IF(ISERROR(F38-G38),"n/a",F38-G38)</f>
        <v>-182</v>
      </c>
      <c r="I38" s="111">
        <f>IF(ISERROR(H38/G38),"n/a",(H38/G38))</f>
        <v>-0.26300578034682082</v>
      </c>
      <c r="J38" s="196">
        <f>J39</f>
        <v>95</v>
      </c>
      <c r="K38" s="197">
        <f>K39</f>
        <v>72</v>
      </c>
      <c r="L38" s="112">
        <f>IF(ISERROR(J38-K38),"n/a",J38-K38)</f>
        <v>23</v>
      </c>
      <c r="M38" s="113">
        <f>IF(ISERROR(L38/K38),"n/a",(L38/K38))</f>
        <v>0.31944444444444442</v>
      </c>
      <c r="N38" s="198">
        <f>N39</f>
        <v>76</v>
      </c>
      <c r="O38" s="199">
        <f>O39</f>
        <v>59</v>
      </c>
      <c r="P38" s="114">
        <f>IF(ISERROR(N38-O38),"n/a",N38-O38)</f>
        <v>17</v>
      </c>
      <c r="Q38" s="294">
        <f>IF(ISERROR(P38/O38),"n/a",(P38/O38))</f>
        <v>0.28813559322033899</v>
      </c>
      <c r="R38" s="200">
        <f>R39</f>
        <v>63</v>
      </c>
      <c r="S38" s="201">
        <f>S39</f>
        <v>48</v>
      </c>
      <c r="T38" s="142">
        <f>IF(ISERROR(R38-S38),"n/a",R38-S38)</f>
        <v>15</v>
      </c>
      <c r="U38" s="206">
        <f>IF(ISERROR(T38/S38),"n/a",(T38/S38))</f>
        <v>0.3125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692</v>
      </c>
      <c r="H39" s="124">
        <f>IF(ISERROR(F39-G39),"n/a",F39-G39)</f>
        <v>-182</v>
      </c>
      <c r="I39" s="125">
        <f>IF(ISERROR(H39/G39),"n/a",(H39/G39))</f>
        <v>-0.26300578034682082</v>
      </c>
      <c r="J39" s="126">
        <v>95</v>
      </c>
      <c r="K39" s="127">
        <v>72</v>
      </c>
      <c r="L39" s="128">
        <f>IF(ISERROR(J39-K39),"n/a",J39-K39)</f>
        <v>23</v>
      </c>
      <c r="M39" s="129">
        <f>IF(ISERROR(L39/K39),"n/a",(L39/K39))</f>
        <v>0.31944444444444442</v>
      </c>
      <c r="N39" s="143">
        <v>76</v>
      </c>
      <c r="O39" s="144">
        <v>59</v>
      </c>
      <c r="P39" s="145">
        <f>IF(ISERROR(N39-O39),"n/a",N39-O39)</f>
        <v>17</v>
      </c>
      <c r="Q39" s="295">
        <f>IF(ISERROR(P39/O39),"n/a",(P39/O39))</f>
        <v>0.28813559322033899</v>
      </c>
      <c r="R39" s="146">
        <v>63</v>
      </c>
      <c r="S39" s="147">
        <v>48</v>
      </c>
      <c r="T39" s="148">
        <f>IF(ISERROR(R39-S39),"n/a",R39-S39)</f>
        <v>15</v>
      </c>
      <c r="U39" s="207">
        <f>IF(ISERROR(T39/S39),"n/a",(T39/S39))</f>
        <v>0.3125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52</v>
      </c>
      <c r="G40" s="195">
        <f>G41</f>
        <v>46</v>
      </c>
      <c r="H40" s="110">
        <f t="shared" si="75"/>
        <v>6</v>
      </c>
      <c r="I40" s="111">
        <f t="shared" si="76"/>
        <v>0.13043478260869565</v>
      </c>
      <c r="J40" s="196">
        <f>J41</f>
        <v>7</v>
      </c>
      <c r="K40" s="197">
        <f>K41</f>
        <v>8</v>
      </c>
      <c r="L40" s="112">
        <f t="shared" si="77"/>
        <v>-1</v>
      </c>
      <c r="M40" s="113">
        <f t="shared" si="78"/>
        <v>-0.125</v>
      </c>
      <c r="N40" s="198">
        <f>N41</f>
        <v>4</v>
      </c>
      <c r="O40" s="199">
        <f>O41</f>
        <v>6</v>
      </c>
      <c r="P40" s="114">
        <f t="shared" si="79"/>
        <v>-2</v>
      </c>
      <c r="Q40" s="294">
        <f t="shared" si="80"/>
        <v>-0.33333333333333331</v>
      </c>
      <c r="R40" s="200">
        <f>R41</f>
        <v>3</v>
      </c>
      <c r="S40" s="201">
        <f>S41</f>
        <v>5</v>
      </c>
      <c r="T40" s="142">
        <f t="shared" si="81"/>
        <v>-2</v>
      </c>
      <c r="U40" s="206">
        <f t="shared" si="82"/>
        <v>-0.4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52</v>
      </c>
      <c r="G41" s="123">
        <v>46</v>
      </c>
      <c r="H41" s="124">
        <f t="shared" si="75"/>
        <v>6</v>
      </c>
      <c r="I41" s="125">
        <f t="shared" si="76"/>
        <v>0.13043478260869565</v>
      </c>
      <c r="J41" s="126">
        <v>7</v>
      </c>
      <c r="K41" s="127">
        <v>8</v>
      </c>
      <c r="L41" s="128">
        <v>0</v>
      </c>
      <c r="M41" s="129">
        <f t="shared" si="78"/>
        <v>0</v>
      </c>
      <c r="N41" s="143">
        <v>4</v>
      </c>
      <c r="O41" s="144">
        <v>6</v>
      </c>
      <c r="P41" s="145">
        <f t="shared" si="79"/>
        <v>-2</v>
      </c>
      <c r="Q41" s="295">
        <f t="shared" si="80"/>
        <v>-0.33333333333333331</v>
      </c>
      <c r="R41" s="146">
        <v>3</v>
      </c>
      <c r="S41" s="147">
        <v>5</v>
      </c>
      <c r="T41" s="148">
        <f t="shared" si="81"/>
        <v>-2</v>
      </c>
      <c r="U41" s="207">
        <f t="shared" si="82"/>
        <v>-0.4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12420</v>
      </c>
      <c r="G42" s="69">
        <f>G43+G50</f>
        <v>12480</v>
      </c>
      <c r="H42" s="70">
        <f t="shared" ref="H42:H57" si="89">IF(ISERROR(F42-G42),"n/a",F42-G42)</f>
        <v>-60</v>
      </c>
      <c r="I42" s="71">
        <f t="shared" ref="I42:I57" si="90">IF(ISERROR(H42/G42),"n/a",(H42/G42))</f>
        <v>-4.807692307692308E-3</v>
      </c>
      <c r="J42" s="72">
        <f>J43+J50</f>
        <v>2084</v>
      </c>
      <c r="K42" s="73">
        <f>K43+K50</f>
        <v>2243</v>
      </c>
      <c r="L42" s="74">
        <f t="shared" ref="L42:L56" si="91">IF(ISERROR(J42-K42),"n/a",J42-K42)</f>
        <v>-159</v>
      </c>
      <c r="M42" s="75">
        <f t="shared" ref="M42:M57" si="92">IF(ISERROR(L42/K42),"n/a",(L42/K42))</f>
        <v>-7.0887204636647341E-2</v>
      </c>
      <c r="N42" s="76">
        <f>N43+N50</f>
        <v>2022</v>
      </c>
      <c r="O42" s="77">
        <f>O43+O50</f>
        <v>2171</v>
      </c>
      <c r="P42" s="78">
        <f t="shared" ref="P42:P57" si="93">IF(ISERROR(N42-O42),"n/a",N42-O42)</f>
        <v>-149</v>
      </c>
      <c r="Q42" s="292">
        <f t="shared" ref="Q42:Q57" si="94">IF(ISERROR(P42/O42),"n/a",(P42/O42))</f>
        <v>-6.8631966835559652E-2</v>
      </c>
      <c r="R42" s="136">
        <f>R43+R50</f>
        <v>1895</v>
      </c>
      <c r="S42" s="138">
        <f>S43+S50</f>
        <v>2032</v>
      </c>
      <c r="T42" s="139">
        <f t="shared" ref="T42:T57" si="95">IF(ISERROR(R42-S42),"n/a",R42-S42)</f>
        <v>-137</v>
      </c>
      <c r="U42" s="204">
        <f t="shared" ref="U42:U57" si="96">IF(ISERROR(T42/S42),"n/a",(T42/S42))</f>
        <v>-6.742125984251969E-2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11032</v>
      </c>
      <c r="G43" s="69">
        <f>G44+G48+G46</f>
        <v>10805</v>
      </c>
      <c r="H43" s="70">
        <f t="shared" si="89"/>
        <v>227</v>
      </c>
      <c r="I43" s="71">
        <f t="shared" si="90"/>
        <v>2.1008792225821377E-2</v>
      </c>
      <c r="J43" s="72">
        <f>J44+J48+J46</f>
        <v>1823</v>
      </c>
      <c r="K43" s="73">
        <f>K44+K48+K46</f>
        <v>1831</v>
      </c>
      <c r="L43" s="74">
        <f t="shared" si="91"/>
        <v>-8</v>
      </c>
      <c r="M43" s="75">
        <f t="shared" si="92"/>
        <v>-4.3691971600218456E-3</v>
      </c>
      <c r="N43" s="76">
        <f>N44+N48+N46</f>
        <v>1773</v>
      </c>
      <c r="O43" s="77">
        <f>O44+O48+O46</f>
        <v>1785</v>
      </c>
      <c r="P43" s="78">
        <f t="shared" si="93"/>
        <v>-12</v>
      </c>
      <c r="Q43" s="292">
        <f t="shared" si="94"/>
        <v>-6.7226890756302525E-3</v>
      </c>
      <c r="R43" s="136">
        <f>R44+R48+R46</f>
        <v>1666</v>
      </c>
      <c r="S43" s="138">
        <f>S44+S48+S46</f>
        <v>1685</v>
      </c>
      <c r="T43" s="139">
        <f t="shared" si="95"/>
        <v>-19</v>
      </c>
      <c r="U43" s="204">
        <f t="shared" si="96"/>
        <v>-1.1275964391691394E-2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12815</v>
      </c>
      <c r="D44" s="93">
        <f t="shared" si="87"/>
        <v>-185</v>
      </c>
      <c r="E44" s="94">
        <f t="shared" si="88"/>
        <v>-1.443620756925478E-2</v>
      </c>
      <c r="F44" s="95">
        <f>F45</f>
        <v>9604</v>
      </c>
      <c r="G44" s="97">
        <f>G45</f>
        <v>9589</v>
      </c>
      <c r="H44" s="97">
        <f t="shared" si="89"/>
        <v>15</v>
      </c>
      <c r="I44" s="98">
        <f t="shared" si="90"/>
        <v>1.5642924183960787E-3</v>
      </c>
      <c r="J44" s="99">
        <f>J45</f>
        <v>1749</v>
      </c>
      <c r="K44" s="101">
        <f>K45</f>
        <v>1796</v>
      </c>
      <c r="L44" s="101">
        <f t="shared" si="91"/>
        <v>-47</v>
      </c>
      <c r="M44" s="102">
        <f t="shared" si="92"/>
        <v>-2.6169265033407572E-2</v>
      </c>
      <c r="N44" s="103">
        <f>N45</f>
        <v>1710</v>
      </c>
      <c r="O44" s="286">
        <f>O45</f>
        <v>1755</v>
      </c>
      <c r="P44" s="105">
        <f t="shared" si="93"/>
        <v>-45</v>
      </c>
      <c r="Q44" s="293">
        <f t="shared" si="94"/>
        <v>-2.564102564102564E-2</v>
      </c>
      <c r="R44" s="137">
        <f>R45</f>
        <v>1613</v>
      </c>
      <c r="S44" s="141">
        <f>S45</f>
        <v>1658</v>
      </c>
      <c r="T44" s="141">
        <f t="shared" si="95"/>
        <v>-45</v>
      </c>
      <c r="U44" s="205">
        <f t="shared" si="96"/>
        <v>-2.7141133896260553E-2</v>
      </c>
    </row>
    <row r="45" spans="1:22" ht="12.75" customHeight="1" x14ac:dyDescent="0.25">
      <c r="A45" s="41" t="s">
        <v>19</v>
      </c>
      <c r="B45" s="268">
        <v>12630</v>
      </c>
      <c r="C45" s="269">
        <v>12815</v>
      </c>
      <c r="D45" s="202">
        <f t="shared" ref="D45" si="97">IF(ISERROR(B45-C45),"n/a",B45-C45)</f>
        <v>-185</v>
      </c>
      <c r="E45" s="267">
        <f t="shared" ref="E45" si="98">IF(ISERROR(D45/C45),"n/a",(D45/C45))</f>
        <v>-1.443620756925478E-2</v>
      </c>
      <c r="F45" s="308">
        <v>9604</v>
      </c>
      <c r="G45" s="304">
        <v>9589</v>
      </c>
      <c r="H45" s="304">
        <f t="shared" ref="H45" si="99">IF(ISERROR(F45-G45),"n/a",F45-G45)</f>
        <v>15</v>
      </c>
      <c r="I45" s="305">
        <f t="shared" ref="I45" si="100">IF(ISERROR(H45/G45),"n/a",(H45/G45))</f>
        <v>1.5642924183960787E-3</v>
      </c>
      <c r="J45" s="276">
        <v>1749</v>
      </c>
      <c r="K45" s="306">
        <v>1796</v>
      </c>
      <c r="L45" s="306">
        <f t="shared" ref="L45" si="101">IF(ISERROR(J45-K45),"n/a",J45-K45)</f>
        <v>-47</v>
      </c>
      <c r="M45" s="307">
        <f t="shared" ref="M45" si="102">IF(ISERROR(L45/K45),"n/a",(L45/K45))</f>
        <v>-2.6169265033407572E-2</v>
      </c>
      <c r="N45" s="309">
        <v>1710</v>
      </c>
      <c r="O45" s="286">
        <v>1755</v>
      </c>
      <c r="P45" s="286">
        <f t="shared" ref="P45" si="103">IF(ISERROR(N45-O45),"n/a",N45-O45)</f>
        <v>-45</v>
      </c>
      <c r="Q45" s="296">
        <f t="shared" ref="Q45" si="104">IF(ISERROR(P45/O45),"n/a",(P45/O45))</f>
        <v>-2.564102564102564E-2</v>
      </c>
      <c r="R45" s="310">
        <v>1613</v>
      </c>
      <c r="S45" s="289">
        <v>1658</v>
      </c>
      <c r="T45" s="289">
        <f t="shared" ref="T45" si="105">IF(ISERROR(R45-S45),"n/a",R45-S45)</f>
        <v>-45</v>
      </c>
      <c r="U45" s="290">
        <f t="shared" ref="U45" si="106">IF(ISERROR(T45/S45),"n/a",(T45/S45))</f>
        <v>-2.7141133896260553E-2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50</v>
      </c>
      <c r="K46" s="197">
        <f>K47</f>
        <v>25</v>
      </c>
      <c r="L46" s="112">
        <f>IF(ISERROR(J46-K46),"n/a",J46-K46)</f>
        <v>25</v>
      </c>
      <c r="M46" s="113">
        <f>IF(ISERROR(L46/K46),"n/a",(L46/K46))</f>
        <v>1</v>
      </c>
      <c r="N46" s="198">
        <f>N47</f>
        <v>41</v>
      </c>
      <c r="O46" s="199">
        <f>O47</f>
        <v>20</v>
      </c>
      <c r="P46" s="114">
        <f>IF(ISERROR(N46-O46),"n/a",N46-O46)</f>
        <v>21</v>
      </c>
      <c r="Q46" s="294">
        <f>IF(ISERROR(P46/O46),"n/a",(P46/O46))</f>
        <v>1.05</v>
      </c>
      <c r="R46" s="200">
        <f>R47</f>
        <v>35</v>
      </c>
      <c r="S46" s="201">
        <f>S47</f>
        <v>18</v>
      </c>
      <c r="T46" s="142">
        <f>IF(ISERROR(R46-S46),"n/a",R46-S46)</f>
        <v>17</v>
      </c>
      <c r="U46" s="206">
        <f>IF(ISERROR(T46/S46),"n/a",(T46/S46))</f>
        <v>0.94444444444444442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50</v>
      </c>
      <c r="K47" s="127">
        <v>25</v>
      </c>
      <c r="L47" s="128">
        <f>IF(ISERROR(J47-K47),"n/a",J47-K47)</f>
        <v>25</v>
      </c>
      <c r="M47" s="129">
        <f>IF(ISERROR(L47/K47),"n/a",(L47/K47))</f>
        <v>1</v>
      </c>
      <c r="N47" s="143">
        <v>41</v>
      </c>
      <c r="O47" s="144">
        <v>20</v>
      </c>
      <c r="P47" s="145">
        <f>IF(ISERROR(N47-O47),"n/a",N47-O47)</f>
        <v>21</v>
      </c>
      <c r="Q47" s="295">
        <f>IF(ISERROR(P47/O47),"n/a",(P47/O47))</f>
        <v>1.05</v>
      </c>
      <c r="R47" s="146">
        <v>35</v>
      </c>
      <c r="S47" s="147">
        <v>18</v>
      </c>
      <c r="T47" s="148">
        <f>IF(ISERROR(R47-S47),"n/a",R47-S47)</f>
        <v>17</v>
      </c>
      <c r="U47" s="207">
        <f>IF(ISERROR(T47/S47),"n/a",(T47/S47))</f>
        <v>0.94444444444444442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561</v>
      </c>
      <c r="D48" s="108">
        <f t="shared" si="87"/>
        <v>67</v>
      </c>
      <c r="E48" s="109">
        <f t="shared" si="88"/>
        <v>0.11942959001782531</v>
      </c>
      <c r="F48" s="194">
        <f>F49</f>
        <v>558</v>
      </c>
      <c r="G48" s="195">
        <f>G49</f>
        <v>488</v>
      </c>
      <c r="H48" s="110">
        <f t="shared" si="89"/>
        <v>70</v>
      </c>
      <c r="I48" s="111">
        <f t="shared" si="90"/>
        <v>0.14344262295081966</v>
      </c>
      <c r="J48" s="196">
        <f>J49</f>
        <v>24</v>
      </c>
      <c r="K48" s="197">
        <f>K49</f>
        <v>10</v>
      </c>
      <c r="L48" s="112">
        <f t="shared" si="91"/>
        <v>14</v>
      </c>
      <c r="M48" s="113">
        <f t="shared" si="92"/>
        <v>1.4</v>
      </c>
      <c r="N48" s="198">
        <f>N49</f>
        <v>22</v>
      </c>
      <c r="O48" s="199">
        <f>O49</f>
        <v>10</v>
      </c>
      <c r="P48" s="114">
        <f t="shared" si="93"/>
        <v>12</v>
      </c>
      <c r="Q48" s="294">
        <f t="shared" si="94"/>
        <v>1.2</v>
      </c>
      <c r="R48" s="200">
        <f>R49</f>
        <v>18</v>
      </c>
      <c r="S48" s="201">
        <f>S49</f>
        <v>9</v>
      </c>
      <c r="T48" s="142">
        <f t="shared" si="95"/>
        <v>9</v>
      </c>
      <c r="U48" s="206">
        <f t="shared" si="96"/>
        <v>1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561</v>
      </c>
      <c r="D49" s="120">
        <f t="shared" si="87"/>
        <v>67</v>
      </c>
      <c r="E49" s="121">
        <f t="shared" si="88"/>
        <v>0.11942959001782531</v>
      </c>
      <c r="F49" s="122">
        <v>558</v>
      </c>
      <c r="G49" s="123">
        <v>488</v>
      </c>
      <c r="H49" s="124">
        <f t="shared" si="89"/>
        <v>70</v>
      </c>
      <c r="I49" s="125">
        <f t="shared" si="90"/>
        <v>0.14344262295081966</v>
      </c>
      <c r="J49" s="126">
        <v>24</v>
      </c>
      <c r="K49" s="127">
        <v>10</v>
      </c>
      <c r="L49" s="128">
        <f t="shared" si="91"/>
        <v>14</v>
      </c>
      <c r="M49" s="129">
        <f t="shared" si="92"/>
        <v>1.4</v>
      </c>
      <c r="N49" s="143">
        <v>22</v>
      </c>
      <c r="O49" s="144">
        <v>10</v>
      </c>
      <c r="P49" s="145">
        <f t="shared" si="93"/>
        <v>12</v>
      </c>
      <c r="Q49" s="295">
        <f t="shared" si="94"/>
        <v>1.2</v>
      </c>
      <c r="R49" s="146">
        <v>18</v>
      </c>
      <c r="S49" s="147">
        <v>9</v>
      </c>
      <c r="T49" s="148">
        <f t="shared" si="95"/>
        <v>9</v>
      </c>
      <c r="U49" s="207">
        <f t="shared" si="96"/>
        <v>1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1388</v>
      </c>
      <c r="G50" s="69">
        <f>G51+G56+G54</f>
        <v>1675</v>
      </c>
      <c r="H50" s="70">
        <f t="shared" si="89"/>
        <v>-287</v>
      </c>
      <c r="I50" s="71">
        <f t="shared" si="90"/>
        <v>-0.17134328358208956</v>
      </c>
      <c r="J50" s="72">
        <f>J51+J56+J54</f>
        <v>261</v>
      </c>
      <c r="K50" s="73">
        <f>K51+K56+K54</f>
        <v>412</v>
      </c>
      <c r="L50" s="74">
        <f t="shared" si="91"/>
        <v>-151</v>
      </c>
      <c r="M50" s="75">
        <f t="shared" si="92"/>
        <v>-0.36650485436893204</v>
      </c>
      <c r="N50" s="76">
        <f>N51+N56+N54</f>
        <v>249</v>
      </c>
      <c r="O50" s="77">
        <f>O51+O56+O54</f>
        <v>386</v>
      </c>
      <c r="P50" s="78">
        <f t="shared" si="93"/>
        <v>-137</v>
      </c>
      <c r="Q50" s="292">
        <f t="shared" si="94"/>
        <v>-0.3549222797927461</v>
      </c>
      <c r="R50" s="136">
        <f>R51+R56+R54</f>
        <v>229</v>
      </c>
      <c r="S50" s="138">
        <f>S51+S56+S54</f>
        <v>347</v>
      </c>
      <c r="T50" s="139">
        <f t="shared" si="95"/>
        <v>-118</v>
      </c>
      <c r="U50" s="204">
        <f t="shared" si="96"/>
        <v>-0.34005763688760809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1320</v>
      </c>
      <c r="G51" s="96">
        <f>SUM(G52:G53)</f>
        <v>1577</v>
      </c>
      <c r="H51" s="97">
        <f t="shared" si="89"/>
        <v>-257</v>
      </c>
      <c r="I51" s="98">
        <f t="shared" si="90"/>
        <v>-0.16296766011414077</v>
      </c>
      <c r="J51" s="99">
        <f>SUM(J52:J53)</f>
        <v>243</v>
      </c>
      <c r="K51" s="100">
        <f>SUM(K52:K53)</f>
        <v>404</v>
      </c>
      <c r="L51" s="101">
        <f t="shared" si="91"/>
        <v>-161</v>
      </c>
      <c r="M51" s="102">
        <f t="shared" si="92"/>
        <v>-0.39851485148514854</v>
      </c>
      <c r="N51" s="103">
        <f>SUM(N52:N53)</f>
        <v>234</v>
      </c>
      <c r="O51" s="104">
        <f>SUM(O52:O53)</f>
        <v>381</v>
      </c>
      <c r="P51" s="105">
        <f t="shared" si="93"/>
        <v>-147</v>
      </c>
      <c r="Q51" s="293">
        <f t="shared" si="94"/>
        <v>-0.38582677165354329</v>
      </c>
      <c r="R51" s="137">
        <f>SUM(R52:R53)</f>
        <v>216</v>
      </c>
      <c r="S51" s="140">
        <f>SUM(S52:S53)</f>
        <v>345</v>
      </c>
      <c r="T51" s="141">
        <f t="shared" si="95"/>
        <v>-129</v>
      </c>
      <c r="U51" s="205">
        <f t="shared" si="96"/>
        <v>-0.37391304347826088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1305</v>
      </c>
      <c r="G52" s="273">
        <v>1542</v>
      </c>
      <c r="H52" s="274">
        <f>IF(ISERROR(F52-G52),"n/a",F52-G52)</f>
        <v>-237</v>
      </c>
      <c r="I52" s="275">
        <f>IF(ISERROR(H52/G52),"n/a",(H52/G52))</f>
        <v>-0.15369649805447472</v>
      </c>
      <c r="J52" s="276">
        <v>238</v>
      </c>
      <c r="K52" s="277">
        <v>392</v>
      </c>
      <c r="L52" s="278">
        <f>IF(ISERROR(J52-K52),"n/a",J52-K52)</f>
        <v>-154</v>
      </c>
      <c r="M52" s="279">
        <f>IF(ISERROR(L52/K52),"n/a",(L52/K52))</f>
        <v>-0.39285714285714285</v>
      </c>
      <c r="N52" s="284">
        <v>230</v>
      </c>
      <c r="O52" s="285">
        <v>371</v>
      </c>
      <c r="P52" s="286">
        <f t="shared" ref="P52:P53" si="107">IF(ISERROR(N52-O52),"n/a",N52-O52)</f>
        <v>-141</v>
      </c>
      <c r="Q52" s="296">
        <f t="shared" ref="Q52:Q53" si="108">IF(ISERROR(P52/O52),"n/a",(P52/O52))</f>
        <v>-0.38005390835579517</v>
      </c>
      <c r="R52" s="287">
        <v>212</v>
      </c>
      <c r="S52" s="288">
        <v>335</v>
      </c>
      <c r="T52" s="289">
        <f t="shared" ref="T52:T53" si="109">IF(ISERROR(R52-S52),"n/a",R52-S52)</f>
        <v>-123</v>
      </c>
      <c r="U52" s="290">
        <f t="shared" ref="U52:U53" si="110">IF(ISERROR(T52/S52),"n/a",(T52/S52))</f>
        <v>-0.36716417910447763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5</v>
      </c>
      <c r="K53" s="127">
        <v>12</v>
      </c>
      <c r="L53" s="128">
        <f>IF(ISERROR(J53-K53),"n/a",J53-K53)</f>
        <v>-7</v>
      </c>
      <c r="M53" s="129">
        <f>IF(ISERROR(L53/K53),"n/a",(L53/K53))</f>
        <v>-0.58333333333333337</v>
      </c>
      <c r="N53" s="103">
        <v>4</v>
      </c>
      <c r="O53" s="104">
        <v>10</v>
      </c>
      <c r="P53" s="105">
        <f t="shared" si="107"/>
        <v>-6</v>
      </c>
      <c r="Q53" s="293">
        <f t="shared" si="108"/>
        <v>-0.6</v>
      </c>
      <c r="R53" s="137">
        <v>4</v>
      </c>
      <c r="S53" s="140">
        <v>10</v>
      </c>
      <c r="T53" s="141">
        <f t="shared" si="109"/>
        <v>-6</v>
      </c>
      <c r="U53" s="205">
        <f t="shared" si="110"/>
        <v>-0.6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18</v>
      </c>
      <c r="K54" s="197">
        <f>K55</f>
        <v>7</v>
      </c>
      <c r="L54" s="112">
        <f>IF(ISERROR(J54-K54),"n/a",J54-K54)</f>
        <v>11</v>
      </c>
      <c r="M54" s="113">
        <f>IF(ISERROR(L54/K54),"n/a",(L54/K54))</f>
        <v>1.5714285714285714</v>
      </c>
      <c r="N54" s="198">
        <f>N55</f>
        <v>15</v>
      </c>
      <c r="O54" s="199">
        <f>O55</f>
        <v>4</v>
      </c>
      <c r="P54" s="114">
        <f>IF(ISERROR(N54-O54),"n/a",N54-O54)</f>
        <v>11</v>
      </c>
      <c r="Q54" s="294">
        <f>IF(ISERROR(P54/O54),"n/a",(P54/O54))</f>
        <v>2.75</v>
      </c>
      <c r="R54" s="200">
        <f>R55</f>
        <v>13</v>
      </c>
      <c r="S54" s="201">
        <f>S55</f>
        <v>2</v>
      </c>
      <c r="T54" s="142">
        <f>IF(ISERROR(R54-S54),"n/a",R54-S54)</f>
        <v>11</v>
      </c>
      <c r="U54" s="206">
        <f>IF(ISERROR(T54/S54),"n/a",(T54/S54))</f>
        <v>5.5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18</v>
      </c>
      <c r="K55" s="127">
        <v>7</v>
      </c>
      <c r="L55" s="128">
        <f>IF(ISERROR(J55-K55),"n/a",J55-K55)</f>
        <v>11</v>
      </c>
      <c r="M55" s="129">
        <f>IF(ISERROR(L55/K55),"n/a",(L55/K55))</f>
        <v>1.5714285714285714</v>
      </c>
      <c r="N55" s="143">
        <v>15</v>
      </c>
      <c r="O55" s="144">
        <v>4</v>
      </c>
      <c r="P55" s="145">
        <f>IF(ISERROR(N55-O55),"n/a",N55-O55)</f>
        <v>11</v>
      </c>
      <c r="Q55" s="295">
        <f>IF(ISERROR(P55/O55),"n/a",(P55/O55))</f>
        <v>2.75</v>
      </c>
      <c r="R55" s="146">
        <v>13</v>
      </c>
      <c r="S55" s="147">
        <v>2</v>
      </c>
      <c r="T55" s="148">
        <f>IF(ISERROR(R55-S55),"n/a",R55-S55)</f>
        <v>11</v>
      </c>
      <c r="U55" s="207">
        <f>IF(ISERROR(T55/S55),"n/a",(T55/S55))</f>
        <v>5.5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1064</v>
      </c>
      <c r="G58" s="69">
        <f>G59+G66</f>
        <v>901</v>
      </c>
      <c r="H58" s="70">
        <f t="shared" ref="H58:H61" si="113">IF(ISERROR(F58-G58),"n/a",F58-G58)</f>
        <v>163</v>
      </c>
      <c r="I58" s="71">
        <f t="shared" ref="I58:I61" si="114">IF(ISERROR(H58/G58),"n/a",(H58/G58))</f>
        <v>0.18091009988901222</v>
      </c>
      <c r="J58" s="72">
        <f>J59+J66</f>
        <v>164</v>
      </c>
      <c r="K58" s="73">
        <f>K59+K66</f>
        <v>164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162</v>
      </c>
      <c r="O58" s="77">
        <f>O59+O66</f>
        <v>156</v>
      </c>
      <c r="P58" s="78">
        <f t="shared" ref="P58:P61" si="117">IF(ISERROR(N58-O58),"n/a",N58-O58)</f>
        <v>6</v>
      </c>
      <c r="Q58" s="292">
        <f t="shared" ref="Q58:Q61" si="118">IF(ISERROR(P58/O58),"n/a",(P58/O58))</f>
        <v>3.8461538461538464E-2</v>
      </c>
      <c r="R58" s="136">
        <f>R59+R66</f>
        <v>152</v>
      </c>
      <c r="S58" s="138">
        <f>S59+S66</f>
        <v>144</v>
      </c>
      <c r="T58" s="139">
        <f t="shared" ref="T58:T61" si="119">IF(ISERROR(R58-S58),"n/a",R58-S58)</f>
        <v>8</v>
      </c>
      <c r="U58" s="204">
        <f t="shared" ref="U58:U61" si="120">IF(ISERROR(T58/S58),"n/a",(T58/S58))</f>
        <v>5.5555555555555552E-2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890</v>
      </c>
      <c r="G59" s="69">
        <f>G60+G64+G62</f>
        <v>749</v>
      </c>
      <c r="H59" s="70">
        <f t="shared" si="113"/>
        <v>141</v>
      </c>
      <c r="I59" s="71">
        <f t="shared" si="114"/>
        <v>0.18825100133511349</v>
      </c>
      <c r="J59" s="72">
        <f>J60+J64+J62</f>
        <v>117</v>
      </c>
      <c r="K59" s="73">
        <f>K60+K64+K62</f>
        <v>123</v>
      </c>
      <c r="L59" s="74">
        <f t="shared" si="115"/>
        <v>-6</v>
      </c>
      <c r="M59" s="75">
        <f t="shared" si="116"/>
        <v>-4.878048780487805E-2</v>
      </c>
      <c r="N59" s="76">
        <f>N60+N64+N62</f>
        <v>117</v>
      </c>
      <c r="O59" s="77">
        <f>O60+O64+O62</f>
        <v>121</v>
      </c>
      <c r="P59" s="78">
        <f t="shared" si="117"/>
        <v>-4</v>
      </c>
      <c r="Q59" s="292">
        <f t="shared" si="118"/>
        <v>-3.3057851239669422E-2</v>
      </c>
      <c r="R59" s="136">
        <f>R60+R64+R62</f>
        <v>108</v>
      </c>
      <c r="S59" s="138">
        <f>S60+S64+S62</f>
        <v>116</v>
      </c>
      <c r="T59" s="139">
        <f t="shared" si="119"/>
        <v>-8</v>
      </c>
      <c r="U59" s="204">
        <f t="shared" si="120"/>
        <v>-6.8965517241379309E-2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807</v>
      </c>
      <c r="G60" s="97">
        <f>G61</f>
        <v>666</v>
      </c>
      <c r="H60" s="97">
        <f t="shared" si="113"/>
        <v>141</v>
      </c>
      <c r="I60" s="98">
        <f t="shared" si="114"/>
        <v>0.21171171171171171</v>
      </c>
      <c r="J60" s="99">
        <f>J61</f>
        <v>113</v>
      </c>
      <c r="K60" s="101">
        <f>K61</f>
        <v>116</v>
      </c>
      <c r="L60" s="101">
        <f t="shared" si="115"/>
        <v>-3</v>
      </c>
      <c r="M60" s="102">
        <f t="shared" si="116"/>
        <v>-2.5862068965517241E-2</v>
      </c>
      <c r="N60" s="103">
        <f>N61</f>
        <v>113</v>
      </c>
      <c r="O60" s="286">
        <f>O61</f>
        <v>114</v>
      </c>
      <c r="P60" s="105">
        <f t="shared" si="117"/>
        <v>-1</v>
      </c>
      <c r="Q60" s="293">
        <f t="shared" si="118"/>
        <v>-8.771929824561403E-3</v>
      </c>
      <c r="R60" s="137">
        <f>R61</f>
        <v>106</v>
      </c>
      <c r="S60" s="141">
        <f>S61</f>
        <v>109</v>
      </c>
      <c r="T60" s="141">
        <f t="shared" si="119"/>
        <v>-3</v>
      </c>
      <c r="U60" s="205">
        <f t="shared" si="120"/>
        <v>-2.7522935779816515E-2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807</v>
      </c>
      <c r="G61" s="304">
        <v>666</v>
      </c>
      <c r="H61" s="304">
        <f t="shared" si="113"/>
        <v>141</v>
      </c>
      <c r="I61" s="305">
        <f t="shared" si="114"/>
        <v>0.21171171171171171</v>
      </c>
      <c r="J61" s="276">
        <v>113</v>
      </c>
      <c r="K61" s="306">
        <v>116</v>
      </c>
      <c r="L61" s="306">
        <f t="shared" si="115"/>
        <v>-3</v>
      </c>
      <c r="M61" s="307">
        <f t="shared" si="116"/>
        <v>-2.5862068965517241E-2</v>
      </c>
      <c r="N61" s="309">
        <v>113</v>
      </c>
      <c r="O61" s="286">
        <v>114</v>
      </c>
      <c r="P61" s="286">
        <f t="shared" si="117"/>
        <v>-1</v>
      </c>
      <c r="Q61" s="296">
        <f t="shared" si="118"/>
        <v>-8.771929824561403E-3</v>
      </c>
      <c r="R61" s="310">
        <v>106</v>
      </c>
      <c r="S61" s="289">
        <v>109</v>
      </c>
      <c r="T61" s="289">
        <f t="shared" si="119"/>
        <v>-3</v>
      </c>
      <c r="U61" s="290">
        <f t="shared" si="120"/>
        <v>-2.7522935779816515E-2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4</v>
      </c>
      <c r="O62" s="199">
        <f>O63</f>
        <v>6</v>
      </c>
      <c r="P62" s="114">
        <f>IF(ISERROR(N62-O62),"n/a",N62-O62)</f>
        <v>-2</v>
      </c>
      <c r="Q62" s="294">
        <f>IF(ISERROR(P62/O62),"n/a",(P62/O62))</f>
        <v>-0.33333333333333331</v>
      </c>
      <c r="R62" s="200">
        <f>R63</f>
        <v>2</v>
      </c>
      <c r="S62" s="201">
        <f>S63</f>
        <v>6</v>
      </c>
      <c r="T62" s="142">
        <f>IF(ISERROR(R62-S62),"n/a",R62-S62)</f>
        <v>-4</v>
      </c>
      <c r="U62" s="206">
        <f>IF(ISERROR(T62/S62),"n/a",(T62/S62))</f>
        <v>-0.66666666666666663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4</v>
      </c>
      <c r="O63" s="144">
        <v>6</v>
      </c>
      <c r="P63" s="145">
        <f>IF(ISERROR(N63-O63),"n/a",N63-O63)</f>
        <v>-2</v>
      </c>
      <c r="Q63" s="295">
        <f>IF(ISERROR(P63/O63),"n/a",(P63/O63))</f>
        <v>-0.33333333333333331</v>
      </c>
      <c r="R63" s="146">
        <v>2</v>
      </c>
      <c r="S63" s="147">
        <v>6</v>
      </c>
      <c r="T63" s="148">
        <f>IF(ISERROR(R63-S63),"n/a",R63-S63)</f>
        <v>-4</v>
      </c>
      <c r="U63" s="207">
        <f>IF(ISERROR(T63/S63),"n/a",(T63/S63))</f>
        <v>-0.66666666666666663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174</v>
      </c>
      <c r="G66" s="69">
        <f>G67+G72+G70</f>
        <v>152</v>
      </c>
      <c r="H66" s="70">
        <f t="shared" si="123"/>
        <v>22</v>
      </c>
      <c r="I66" s="71">
        <f t="shared" si="124"/>
        <v>0.14473684210526316</v>
      </c>
      <c r="J66" s="72">
        <f>J67+J72+J70</f>
        <v>47</v>
      </c>
      <c r="K66" s="73">
        <f>K67+K72+K70</f>
        <v>41</v>
      </c>
      <c r="L66" s="74">
        <f t="shared" si="125"/>
        <v>6</v>
      </c>
      <c r="M66" s="75">
        <f t="shared" si="126"/>
        <v>0.14634146341463414</v>
      </c>
      <c r="N66" s="76">
        <f>N67+N72+N70</f>
        <v>45</v>
      </c>
      <c r="O66" s="77">
        <f>O67+O72+O70</f>
        <v>35</v>
      </c>
      <c r="P66" s="78">
        <f t="shared" si="127"/>
        <v>10</v>
      </c>
      <c r="Q66" s="292">
        <f t="shared" si="128"/>
        <v>0.2857142857142857</v>
      </c>
      <c r="R66" s="136">
        <f>R67+R72+R70</f>
        <v>44</v>
      </c>
      <c r="S66" s="138">
        <f>S67+S72+S70</f>
        <v>28</v>
      </c>
      <c r="T66" s="139">
        <f t="shared" si="129"/>
        <v>16</v>
      </c>
      <c r="U66" s="204">
        <f t="shared" si="130"/>
        <v>0.5714285714285714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158</v>
      </c>
      <c r="G67" s="96">
        <f>SUM(G68:G69)</f>
        <v>145</v>
      </c>
      <c r="H67" s="97">
        <f t="shared" si="123"/>
        <v>13</v>
      </c>
      <c r="I67" s="98">
        <f t="shared" si="124"/>
        <v>8.9655172413793102E-2</v>
      </c>
      <c r="J67" s="99">
        <f>SUM(J68:J69)</f>
        <v>45</v>
      </c>
      <c r="K67" s="100">
        <f>SUM(K68:K69)</f>
        <v>40</v>
      </c>
      <c r="L67" s="101">
        <f t="shared" si="125"/>
        <v>5</v>
      </c>
      <c r="M67" s="102">
        <f t="shared" si="126"/>
        <v>0.125</v>
      </c>
      <c r="N67" s="103">
        <f>SUM(N68:N69)</f>
        <v>43</v>
      </c>
      <c r="O67" s="104">
        <f>SUM(O68:O69)</f>
        <v>35</v>
      </c>
      <c r="P67" s="105">
        <f t="shared" si="127"/>
        <v>8</v>
      </c>
      <c r="Q67" s="293">
        <f t="shared" si="128"/>
        <v>0.22857142857142856</v>
      </c>
      <c r="R67" s="137">
        <f>SUM(R68:R69)</f>
        <v>42</v>
      </c>
      <c r="S67" s="140">
        <f>SUM(S68:S69)</f>
        <v>28</v>
      </c>
      <c r="T67" s="141">
        <f t="shared" si="129"/>
        <v>14</v>
      </c>
      <c r="U67" s="205">
        <f t="shared" si="130"/>
        <v>0.5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156</v>
      </c>
      <c r="G68" s="273">
        <v>142</v>
      </c>
      <c r="H68" s="274">
        <f>IF(ISERROR(F68-G68),"n/a",F68-G68)</f>
        <v>14</v>
      </c>
      <c r="I68" s="275">
        <f>IF(ISERROR(H68/G68),"n/a",(H68/G68))</f>
        <v>9.8591549295774641E-2</v>
      </c>
      <c r="J68" s="276">
        <v>43</v>
      </c>
      <c r="K68" s="277">
        <v>40</v>
      </c>
      <c r="L68" s="278">
        <f>IF(ISERROR(J68-K68),"n/a",J68-K68)</f>
        <v>3</v>
      </c>
      <c r="M68" s="279">
        <f>IF(ISERROR(L68/K68),"n/a",(L68/K68))</f>
        <v>7.4999999999999997E-2</v>
      </c>
      <c r="N68" s="284">
        <v>41</v>
      </c>
      <c r="O68" s="285">
        <v>35</v>
      </c>
      <c r="P68" s="286">
        <f t="shared" si="127"/>
        <v>6</v>
      </c>
      <c r="Q68" s="296">
        <f t="shared" si="128"/>
        <v>0.17142857142857143</v>
      </c>
      <c r="R68" s="287">
        <v>40</v>
      </c>
      <c r="S68" s="288">
        <v>28</v>
      </c>
      <c r="T68" s="289">
        <f t="shared" si="129"/>
        <v>12</v>
      </c>
      <c r="U68" s="290">
        <f t="shared" si="130"/>
        <v>0.42857142857142855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0</v>
      </c>
      <c r="L69" s="128">
        <f>IF(ISERROR(J69-K69),"n/a",J69-K69)</f>
        <v>2</v>
      </c>
      <c r="M69" s="129" t="str">
        <f>IF(ISERROR(L69/K69),"n/a",(L69/K69))</f>
        <v>n/a</v>
      </c>
      <c r="N69" s="103">
        <v>2</v>
      </c>
      <c r="O69" s="104">
        <v>0</v>
      </c>
      <c r="P69" s="105">
        <f t="shared" si="127"/>
        <v>2</v>
      </c>
      <c r="Q69" s="293" t="str">
        <f t="shared" si="128"/>
        <v>n/a</v>
      </c>
      <c r="R69" s="137">
        <v>2</v>
      </c>
      <c r="S69" s="140">
        <v>0</v>
      </c>
      <c r="T69" s="141">
        <f t="shared" si="129"/>
        <v>2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2</v>
      </c>
      <c r="S70" s="201">
        <f>S71</f>
        <v>0</v>
      </c>
      <c r="T70" s="142">
        <f>IF(ISERROR(R70-S70),"n/a",R70-S70)</f>
        <v>2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2</v>
      </c>
      <c r="S71" s="147">
        <v>0</v>
      </c>
      <c r="T71" s="148">
        <f>IF(ISERROR(R71-S71),"n/a",R71-S71)</f>
        <v>2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823</v>
      </c>
      <c r="G74" s="69">
        <f>SUM(G75:G75)</f>
        <v>864</v>
      </c>
      <c r="H74" s="70">
        <f>IF(ISERROR(F74-G74),"n/a",F74-G74)</f>
        <v>-41</v>
      </c>
      <c r="I74" s="71">
        <f>IF(ISERROR(H74/G74),"n/a",(H74/G74))</f>
        <v>-4.7453703703703706E-2</v>
      </c>
      <c r="J74" s="72">
        <f>SUM(J75:J75)</f>
        <v>245</v>
      </c>
      <c r="K74" s="73">
        <f>SUM(K75:K75)</f>
        <v>281</v>
      </c>
      <c r="L74" s="74">
        <f>IF(ISERROR(J74-K74),"n/a",J74-K74)</f>
        <v>-36</v>
      </c>
      <c r="M74" s="75">
        <f>IF(ISERROR(L74/K74),"n/a",(L74/K74))</f>
        <v>-0.12811387900355872</v>
      </c>
      <c r="N74" s="76">
        <f>SUM(N75:N75)</f>
        <v>236</v>
      </c>
      <c r="O74" s="77">
        <f>SUM(O75:O75)</f>
        <v>271</v>
      </c>
      <c r="P74" s="78">
        <f>IF(ISERROR(N74-O74),"n/a",N74-O74)</f>
        <v>-35</v>
      </c>
      <c r="Q74" s="292">
        <f>IF(ISERROR(P74/O74),"n/a",(P74/O74))</f>
        <v>-0.12915129151291513</v>
      </c>
      <c r="R74" s="136">
        <f>SUM(R75:R75)</f>
        <v>213</v>
      </c>
      <c r="S74" s="138">
        <f>SUM(S75:S75)</f>
        <v>238</v>
      </c>
      <c r="T74" s="139">
        <f>IF(ISERROR(R74-S74),"n/a",R74-S74)</f>
        <v>-25</v>
      </c>
      <c r="U74" s="204">
        <f>IF(ISERROR(T74/S74),"n/a",(T74/S74))</f>
        <v>-0.10504201680672269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823</v>
      </c>
      <c r="G75" s="69">
        <f>G76+G81+G79</f>
        <v>864</v>
      </c>
      <c r="H75" s="70">
        <f t="shared" ref="H75:H86" si="143">IF(ISERROR(F75-G75),"n/a",F75-G75)</f>
        <v>-41</v>
      </c>
      <c r="I75" s="71">
        <f t="shared" ref="I75:I86" si="144">IF(ISERROR(H75/G75),"n/a",(H75/G75))</f>
        <v>-4.7453703703703706E-2</v>
      </c>
      <c r="J75" s="72">
        <f>J76+J81+J79</f>
        <v>245</v>
      </c>
      <c r="K75" s="73">
        <f>K76+K81+K79</f>
        <v>281</v>
      </c>
      <c r="L75" s="74">
        <f t="shared" ref="L75:L86" si="145">IF(ISERROR(J75-K75),"n/a",J75-K75)</f>
        <v>-36</v>
      </c>
      <c r="M75" s="75">
        <f t="shared" ref="M75:M86" si="146">IF(ISERROR(L75/K75),"n/a",(L75/K75))</f>
        <v>-0.12811387900355872</v>
      </c>
      <c r="N75" s="76">
        <f>N76+N81+N79</f>
        <v>236</v>
      </c>
      <c r="O75" s="77">
        <f>O76+O81+O79</f>
        <v>271</v>
      </c>
      <c r="P75" s="78">
        <f t="shared" ref="P75:P86" si="147">IF(ISERROR(N75-O75),"n/a",N75-O75)</f>
        <v>-35</v>
      </c>
      <c r="Q75" s="292">
        <f t="shared" ref="Q75:Q86" si="148">IF(ISERROR(P75/O75),"n/a",(P75/O75))</f>
        <v>-0.12915129151291513</v>
      </c>
      <c r="R75" s="136">
        <f>R76+R81+R79</f>
        <v>213</v>
      </c>
      <c r="S75" s="138">
        <f>S76+S81+S79</f>
        <v>238</v>
      </c>
      <c r="T75" s="139">
        <f t="shared" ref="T75:T86" si="149">IF(ISERROR(R75-S75),"n/a",R75-S75)</f>
        <v>-25</v>
      </c>
      <c r="U75" s="204">
        <f t="shared" ref="U75:U86" si="150">IF(ISERROR(T75/S75),"n/a",(T75/S75))</f>
        <v>-0.10504201680672269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782</v>
      </c>
      <c r="G76" s="96">
        <f>SUM(G77:G78)</f>
        <v>789</v>
      </c>
      <c r="H76" s="97">
        <f t="shared" si="143"/>
        <v>-7</v>
      </c>
      <c r="I76" s="98">
        <f t="shared" si="144"/>
        <v>-8.8719898605830166E-3</v>
      </c>
      <c r="J76" s="99">
        <f>SUM(J77:J78)</f>
        <v>234</v>
      </c>
      <c r="K76" s="100">
        <f>SUM(K77:K78)</f>
        <v>268</v>
      </c>
      <c r="L76" s="101">
        <f t="shared" si="145"/>
        <v>-34</v>
      </c>
      <c r="M76" s="102">
        <f t="shared" si="146"/>
        <v>-0.12686567164179105</v>
      </c>
      <c r="N76" s="103">
        <f>SUM(N77:N78)</f>
        <v>226</v>
      </c>
      <c r="O76" s="104">
        <f>SUM(O77:O78)</f>
        <v>259</v>
      </c>
      <c r="P76" s="105">
        <f t="shared" si="147"/>
        <v>-33</v>
      </c>
      <c r="Q76" s="293">
        <f t="shared" si="148"/>
        <v>-0.12741312741312741</v>
      </c>
      <c r="R76" s="137">
        <f>SUM(R77:R78)</f>
        <v>206</v>
      </c>
      <c r="S76" s="140">
        <f>SUM(S77:S78)</f>
        <v>229</v>
      </c>
      <c r="T76" s="141">
        <f t="shared" si="149"/>
        <v>-23</v>
      </c>
      <c r="U76" s="205">
        <f t="shared" si="150"/>
        <v>-0.10043668122270742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780</v>
      </c>
      <c r="G77" s="273">
        <v>783</v>
      </c>
      <c r="H77" s="274">
        <f>IF(ISERROR(F77-G77),"n/a",F77-G77)</f>
        <v>-3</v>
      </c>
      <c r="I77" s="275">
        <f>IF(ISERROR(H77/G77),"n/a",(H77/G77))</f>
        <v>-3.8314176245210726E-3</v>
      </c>
      <c r="J77" s="276">
        <v>233</v>
      </c>
      <c r="K77" s="277">
        <v>267</v>
      </c>
      <c r="L77" s="278">
        <f>IF(ISERROR(J77-K77),"n/a",J77-K77)</f>
        <v>-34</v>
      </c>
      <c r="M77" s="279">
        <f>IF(ISERROR(L77/K77),"n/a",(L77/K77))</f>
        <v>-0.12734082397003746</v>
      </c>
      <c r="N77" s="284">
        <v>225</v>
      </c>
      <c r="O77" s="285">
        <v>258</v>
      </c>
      <c r="P77" s="286">
        <f t="shared" ref="P77:P78" si="151">IF(ISERROR(N77-O77),"n/a",N77-O77)</f>
        <v>-33</v>
      </c>
      <c r="Q77" s="296">
        <f t="shared" ref="Q77:Q78" si="152">IF(ISERROR(P77/O77),"n/a",(P77/O77))</f>
        <v>-0.12790697674418605</v>
      </c>
      <c r="R77" s="287">
        <v>205</v>
      </c>
      <c r="S77" s="288">
        <v>228</v>
      </c>
      <c r="T77" s="289">
        <f t="shared" ref="T77:T78" si="153">IF(ISERROR(R77-S77),"n/a",R77-S77)</f>
        <v>-23</v>
      </c>
      <c r="U77" s="290">
        <f t="shared" ref="U77:U78" si="154">IF(ISERROR(T77/S77),"n/a",(T77/S77))</f>
        <v>-0.10087719298245613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1</v>
      </c>
      <c r="O78" s="104">
        <v>1</v>
      </c>
      <c r="P78" s="105">
        <f t="shared" si="151"/>
        <v>0</v>
      </c>
      <c r="Q78" s="293">
        <f t="shared" si="152"/>
        <v>0</v>
      </c>
      <c r="R78" s="137">
        <v>1</v>
      </c>
      <c r="S78" s="140">
        <v>1</v>
      </c>
      <c r="T78" s="141">
        <f t="shared" si="153"/>
        <v>0</v>
      </c>
      <c r="U78" s="205">
        <f t="shared" si="154"/>
        <v>0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74</v>
      </c>
      <c r="H79" s="110">
        <f>IF(ISERROR(F79-G79),"n/a",F79-G79)</f>
        <v>-37</v>
      </c>
      <c r="I79" s="111">
        <f>IF(ISERROR(H79/G79),"n/a",(H79/G79))</f>
        <v>-0.5</v>
      </c>
      <c r="J79" s="196">
        <f>J80</f>
        <v>11</v>
      </c>
      <c r="K79" s="197">
        <f>K80</f>
        <v>13</v>
      </c>
      <c r="L79" s="112">
        <f>IF(ISERROR(J79-K79),"n/a",J79-K79)</f>
        <v>-2</v>
      </c>
      <c r="M79" s="113">
        <f>IF(ISERROR(L79/K79),"n/a",(L79/K79))</f>
        <v>-0.15384615384615385</v>
      </c>
      <c r="N79" s="198">
        <f>N80</f>
        <v>10</v>
      </c>
      <c r="O79" s="199">
        <f>O80</f>
        <v>12</v>
      </c>
      <c r="P79" s="114">
        <f>IF(ISERROR(N79-O79),"n/a",N79-O79)</f>
        <v>-2</v>
      </c>
      <c r="Q79" s="294">
        <f>IF(ISERROR(P79/O79),"n/a",(P79/O79))</f>
        <v>-0.16666666666666666</v>
      </c>
      <c r="R79" s="200">
        <f>R80</f>
        <v>7</v>
      </c>
      <c r="S79" s="201">
        <f>S80</f>
        <v>9</v>
      </c>
      <c r="T79" s="142">
        <f>IF(ISERROR(R79-S79),"n/a",R79-S79)</f>
        <v>-2</v>
      </c>
      <c r="U79" s="206">
        <f>IF(ISERROR(T79/S79),"n/a",(T79/S79))</f>
        <v>-0.22222222222222221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74</v>
      </c>
      <c r="H80" s="124">
        <f>IF(ISERROR(F80-G80),"n/a",F80-G80)</f>
        <v>-37</v>
      </c>
      <c r="I80" s="125">
        <f>IF(ISERROR(H80/G80),"n/a",(H80/G80))</f>
        <v>-0.5</v>
      </c>
      <c r="J80" s="126">
        <v>11</v>
      </c>
      <c r="K80" s="127">
        <v>13</v>
      </c>
      <c r="L80" s="128">
        <f>IF(ISERROR(J80-K80),"n/a",J80-K80)</f>
        <v>-2</v>
      </c>
      <c r="M80" s="129">
        <f>IF(ISERROR(L80/K80),"n/a",(L80/K80))</f>
        <v>-0.15384615384615385</v>
      </c>
      <c r="N80" s="143">
        <v>10</v>
      </c>
      <c r="O80" s="144">
        <v>12</v>
      </c>
      <c r="P80" s="145">
        <f>IF(ISERROR(N80-O80),"n/a",N80-O80)</f>
        <v>-2</v>
      </c>
      <c r="Q80" s="295">
        <f>IF(ISERROR(P80/O80),"n/a",(P80/O80))</f>
        <v>-0.16666666666666666</v>
      </c>
      <c r="R80" s="146">
        <v>7</v>
      </c>
      <c r="S80" s="147">
        <v>9</v>
      </c>
      <c r="T80" s="148">
        <f>IF(ISERROR(R80-S80),"n/a",R80-S80)</f>
        <v>-2</v>
      </c>
      <c r="U80" s="207">
        <f>IF(ISERROR(T80/S80),"n/a",(T80/S80))</f>
        <v>-0.22222222222222221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368</v>
      </c>
      <c r="H83" s="70">
        <f t="shared" si="143"/>
        <v>134</v>
      </c>
      <c r="I83" s="71">
        <f t="shared" si="144"/>
        <v>0.3641304347826087</v>
      </c>
      <c r="J83" s="72">
        <f>J84+J91</f>
        <v>87</v>
      </c>
      <c r="K83" s="73">
        <f>K84+K91</f>
        <v>67</v>
      </c>
      <c r="L83" s="74">
        <f t="shared" si="145"/>
        <v>20</v>
      </c>
      <c r="M83" s="75">
        <f t="shared" si="146"/>
        <v>0.29850746268656714</v>
      </c>
      <c r="N83" s="76">
        <f>N84+N91</f>
        <v>79</v>
      </c>
      <c r="O83" s="77">
        <f>O84+O91</f>
        <v>64</v>
      </c>
      <c r="P83" s="78">
        <f t="shared" si="147"/>
        <v>15</v>
      </c>
      <c r="Q83" s="292">
        <f t="shared" si="148"/>
        <v>0.234375</v>
      </c>
      <c r="R83" s="136">
        <f>R84+R91</f>
        <v>75</v>
      </c>
      <c r="S83" s="138">
        <f>S84+S91</f>
        <v>59</v>
      </c>
      <c r="T83" s="139">
        <f t="shared" si="149"/>
        <v>16</v>
      </c>
      <c r="U83" s="204">
        <f t="shared" si="150"/>
        <v>0.2711864406779661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406</v>
      </c>
      <c r="G84" s="69">
        <f>G85+G89+G87</f>
        <v>267</v>
      </c>
      <c r="H84" s="70">
        <f t="shared" si="143"/>
        <v>139</v>
      </c>
      <c r="I84" s="71">
        <f t="shared" si="144"/>
        <v>0.52059925093632964</v>
      </c>
      <c r="J84" s="72">
        <f>J85+J89+J87</f>
        <v>57</v>
      </c>
      <c r="K84" s="73">
        <f>K85+K89+K87</f>
        <v>44</v>
      </c>
      <c r="L84" s="74">
        <f t="shared" si="145"/>
        <v>13</v>
      </c>
      <c r="M84" s="75">
        <f t="shared" si="146"/>
        <v>0.29545454545454547</v>
      </c>
      <c r="N84" s="76">
        <f>N85+N89+N87</f>
        <v>50</v>
      </c>
      <c r="O84" s="77">
        <f>O85+O89+O87</f>
        <v>42</v>
      </c>
      <c r="P84" s="78">
        <f t="shared" si="147"/>
        <v>8</v>
      </c>
      <c r="Q84" s="292">
        <f t="shared" si="148"/>
        <v>0.19047619047619047</v>
      </c>
      <c r="R84" s="136">
        <f>R85+R89+R87</f>
        <v>48</v>
      </c>
      <c r="S84" s="138">
        <f>S85+S89+S87</f>
        <v>39</v>
      </c>
      <c r="T84" s="139">
        <f t="shared" si="149"/>
        <v>9</v>
      </c>
      <c r="U84" s="204">
        <f t="shared" si="150"/>
        <v>0.23076923076923078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363</v>
      </c>
      <c r="G85" s="97">
        <f>G86</f>
        <v>243</v>
      </c>
      <c r="H85" s="97">
        <f t="shared" si="143"/>
        <v>120</v>
      </c>
      <c r="I85" s="98">
        <f t="shared" si="144"/>
        <v>0.49382716049382713</v>
      </c>
      <c r="J85" s="99">
        <f>J86</f>
        <v>53</v>
      </c>
      <c r="K85" s="101">
        <f>K86</f>
        <v>43</v>
      </c>
      <c r="L85" s="101">
        <f t="shared" si="145"/>
        <v>10</v>
      </c>
      <c r="M85" s="102">
        <f t="shared" si="146"/>
        <v>0.23255813953488372</v>
      </c>
      <c r="N85" s="103">
        <f>N86</f>
        <v>46</v>
      </c>
      <c r="O85" s="286">
        <f>O86</f>
        <v>41</v>
      </c>
      <c r="P85" s="105">
        <f t="shared" si="147"/>
        <v>5</v>
      </c>
      <c r="Q85" s="293">
        <f t="shared" si="148"/>
        <v>0.12195121951219512</v>
      </c>
      <c r="R85" s="137">
        <f>R86</f>
        <v>44</v>
      </c>
      <c r="S85" s="141">
        <f>S86</f>
        <v>38</v>
      </c>
      <c r="T85" s="141">
        <f t="shared" si="149"/>
        <v>6</v>
      </c>
      <c r="U85" s="205">
        <f t="shared" si="150"/>
        <v>0.15789473684210525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363</v>
      </c>
      <c r="G86" s="304">
        <v>243</v>
      </c>
      <c r="H86" s="304">
        <f t="shared" si="143"/>
        <v>120</v>
      </c>
      <c r="I86" s="305">
        <f t="shared" si="144"/>
        <v>0.49382716049382713</v>
      </c>
      <c r="J86" s="276">
        <v>53</v>
      </c>
      <c r="K86" s="306">
        <v>43</v>
      </c>
      <c r="L86" s="306">
        <f t="shared" si="145"/>
        <v>10</v>
      </c>
      <c r="M86" s="307">
        <f t="shared" si="146"/>
        <v>0.23255813953488372</v>
      </c>
      <c r="N86" s="309">
        <v>46</v>
      </c>
      <c r="O86" s="286">
        <v>41</v>
      </c>
      <c r="P86" s="286">
        <f t="shared" si="147"/>
        <v>5</v>
      </c>
      <c r="Q86" s="296">
        <f t="shared" si="148"/>
        <v>0.12195121951219512</v>
      </c>
      <c r="R86" s="310">
        <v>44</v>
      </c>
      <c r="S86" s="289">
        <v>38</v>
      </c>
      <c r="T86" s="289">
        <f t="shared" si="149"/>
        <v>6</v>
      </c>
      <c r="U86" s="290">
        <f t="shared" si="150"/>
        <v>0.15789473684210525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3</v>
      </c>
      <c r="O87" s="199">
        <f>O88</f>
        <v>1</v>
      </c>
      <c r="P87" s="114">
        <f>IF(ISERROR(N87-O87),"n/a",N87-O87)</f>
        <v>2</v>
      </c>
      <c r="Q87" s="294">
        <f>IF(ISERROR(P87/O87),"n/a",(P87/O87))</f>
        <v>2</v>
      </c>
      <c r="R87" s="200">
        <f>R88</f>
        <v>3</v>
      </c>
      <c r="S87" s="201">
        <f>S88</f>
        <v>1</v>
      </c>
      <c r="T87" s="142">
        <f>IF(ISERROR(R87-S87),"n/a",R87-S87)</f>
        <v>2</v>
      </c>
      <c r="U87" s="206">
        <f>IF(ISERROR(T87/S87),"n/a",(T87/S87))</f>
        <v>2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3</v>
      </c>
      <c r="O88" s="144">
        <v>1</v>
      </c>
      <c r="P88" s="145">
        <f>IF(ISERROR(N88-O88),"n/a",N88-O88)</f>
        <v>2</v>
      </c>
      <c r="Q88" s="295">
        <f>IF(ISERROR(P88/O88),"n/a",(P88/O88))</f>
        <v>2</v>
      </c>
      <c r="R88" s="146">
        <v>3</v>
      </c>
      <c r="S88" s="147">
        <v>1</v>
      </c>
      <c r="T88" s="148">
        <f>IF(ISERROR(R88-S88),"n/a",R88-S88)</f>
        <v>2</v>
      </c>
      <c r="U88" s="207">
        <f>IF(ISERROR(T88/S88),"n/a",(T88/S88))</f>
        <v>2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1</v>
      </c>
      <c r="S89" s="201">
        <f>S90</f>
        <v>0</v>
      </c>
      <c r="T89" s="142">
        <f t="shared" ref="T89:T94" si="163">IF(ISERROR(R89-S89),"n/a",R89-S89)</f>
        <v>1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1</v>
      </c>
      <c r="S90" s="147">
        <v>0</v>
      </c>
      <c r="T90" s="148">
        <f t="shared" si="163"/>
        <v>1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30</v>
      </c>
      <c r="K91" s="73">
        <f>K92+K97+K95</f>
        <v>23</v>
      </c>
      <c r="L91" s="74">
        <f t="shared" si="159"/>
        <v>7</v>
      </c>
      <c r="M91" s="75">
        <f t="shared" si="160"/>
        <v>0.30434782608695654</v>
      </c>
      <c r="N91" s="76">
        <f>N92+N97+N95</f>
        <v>29</v>
      </c>
      <c r="O91" s="77">
        <f>O92+O97+O95</f>
        <v>22</v>
      </c>
      <c r="P91" s="78">
        <f t="shared" si="161"/>
        <v>7</v>
      </c>
      <c r="Q91" s="292">
        <f t="shared" si="162"/>
        <v>0.31818181818181818</v>
      </c>
      <c r="R91" s="136">
        <f>R92+R97+R95</f>
        <v>27</v>
      </c>
      <c r="S91" s="138">
        <f>S92+S97+S95</f>
        <v>20</v>
      </c>
      <c r="T91" s="139">
        <f t="shared" si="163"/>
        <v>7</v>
      </c>
      <c r="U91" s="204">
        <f t="shared" si="164"/>
        <v>0.35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29</v>
      </c>
      <c r="K92" s="100">
        <f>SUM(K93:K94)</f>
        <v>23</v>
      </c>
      <c r="L92" s="101">
        <f t="shared" si="159"/>
        <v>6</v>
      </c>
      <c r="M92" s="102">
        <f t="shared" si="160"/>
        <v>0.2608695652173913</v>
      </c>
      <c r="N92" s="103">
        <f>SUM(N93:N94)</f>
        <v>29</v>
      </c>
      <c r="O92" s="104">
        <f>SUM(O93:O94)</f>
        <v>22</v>
      </c>
      <c r="P92" s="105">
        <f t="shared" si="161"/>
        <v>7</v>
      </c>
      <c r="Q92" s="293">
        <f t="shared" si="162"/>
        <v>0.31818181818181818</v>
      </c>
      <c r="R92" s="137">
        <f>SUM(R93:R94)</f>
        <v>27</v>
      </c>
      <c r="S92" s="140">
        <f>SUM(S93:S94)</f>
        <v>20</v>
      </c>
      <c r="T92" s="141">
        <f t="shared" si="163"/>
        <v>7</v>
      </c>
      <c r="U92" s="205">
        <f t="shared" si="164"/>
        <v>0.35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29</v>
      </c>
      <c r="K93" s="277">
        <v>22</v>
      </c>
      <c r="L93" s="278">
        <f>IF(ISERROR(J93-K93),"n/a",J93-K93)</f>
        <v>7</v>
      </c>
      <c r="M93" s="279">
        <f>IF(ISERROR(L93/K93),"n/a",(L93/K93))</f>
        <v>0.31818181818181818</v>
      </c>
      <c r="N93" s="284">
        <v>29</v>
      </c>
      <c r="O93" s="285">
        <v>21</v>
      </c>
      <c r="P93" s="286">
        <f t="shared" si="161"/>
        <v>8</v>
      </c>
      <c r="Q93" s="296">
        <f t="shared" si="162"/>
        <v>0.38095238095238093</v>
      </c>
      <c r="R93" s="287">
        <v>27</v>
      </c>
      <c r="S93" s="288">
        <v>19</v>
      </c>
      <c r="T93" s="289">
        <f t="shared" si="163"/>
        <v>8</v>
      </c>
      <c r="U93" s="290">
        <f t="shared" si="164"/>
        <v>0.42105263157894735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U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16,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9/16/22</v>
      </c>
      <c r="C8" s="349" t="str">
        <f>Summary!C7</f>
        <v>as of 9/16/21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0.67334420041180509</v>
      </c>
      <c r="C10" s="10">
        <f>IF(ISERROR(Summary!C48/Summary!C10),"n/a",Summary!C48/Summary!C10)</f>
        <v>0.64131317342930505</v>
      </c>
      <c r="D10" s="12">
        <f>IF(ISERROR(B10-C10),"n/a",B10-C10)</f>
        <v>3.2031026982500044E-2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0.19914633369433649</v>
      </c>
      <c r="C11" s="10">
        <f>IF(ISERROR(Summary!C67/Summary!C48),"n/a",Summary!C67/Summary!C48)</f>
        <v>0.20572132493840678</v>
      </c>
      <c r="D11" s="12">
        <f>IF(ISERROR(B11-C11),"n/a",B11-C11)</f>
        <v>-6.574991244070294E-3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0.16519080078995987</v>
      </c>
      <c r="C12" s="10">
        <f>IF(ISERROR(Summary!C110/Summary!C48),"n/a",Summary!C110/Summary!C48)</f>
        <v>0.1725636463180947</v>
      </c>
      <c r="D12" s="12">
        <f>IF(ISERROR(B12-C12),"n/a",B12-C12)</f>
        <v>-7.3728455281348304E-3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0.82949456174024316</v>
      </c>
      <c r="C13" s="10">
        <f>IF(ISERROR(Summary!C110/Summary!C67),"n/a",Summary!C110/Summary!C67)</f>
        <v>0.83882235528942117</v>
      </c>
      <c r="D13" s="12">
        <f>IF(ISERROR(B13-C13),"n/a",B13-C13)</f>
        <v>-9.3277935491780095E-3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0.94986502121095251</v>
      </c>
      <c r="C14" s="10">
        <f>IF(ISERROR(Summary!C129/Summary!C110), "n/a",Summary!C129/Summary!C110)</f>
        <v>0.94447749355542332</v>
      </c>
      <c r="D14" s="12">
        <f>IF(ISERROR(B14-C14),"n/a",B14-C14)</f>
        <v>5.3875276555291896E-3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0.85504950495049503</v>
      </c>
      <c r="C16" s="10">
        <f>IF(ISERROR(Summary!C53/Summary!C15),"n/a",Summary!C53/Summary!C15)</f>
        <v>0.84103433658329796</v>
      </c>
      <c r="D16" s="12">
        <f>IF(ISERROR(B16-C16),"n/a",B16-C16)</f>
        <v>1.4015168367197073E-2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7.874015748031496E-2</v>
      </c>
      <c r="C17" s="10">
        <f>IF(ISERROR(Summary!C72/Summary!C53),"n/a",Summary!C72/Summary!C53)</f>
        <v>4.1330645161290321E-2</v>
      </c>
      <c r="D17" s="12">
        <f>IF(ISERROR(B17-C17),"n/a",B17-C17)</f>
        <v>3.7409512319024639E-2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4.5391384900416859E-2</v>
      </c>
      <c r="C18" s="10">
        <f>IF(ISERROR(Summary!C115/Summary!C53),"n/a",Summary!C115/Summary!C53)</f>
        <v>2.3689516129032258E-2</v>
      </c>
      <c r="D18" s="12">
        <f>IF(ISERROR(B18-C18),"n/a",B18-C18)</f>
        <v>2.1701868771384601E-2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0.57647058823529407</v>
      </c>
      <c r="C19" s="10">
        <f>IF(ISERROR(Summary!C115/Summary!C72),"n/a",Summary!C115/Summary!C72)</f>
        <v>0.57317073170731703</v>
      </c>
      <c r="D19" s="12">
        <f>IF(ISERROR(B19-C19),"n/a",B19-C19)</f>
        <v>3.2998565279770409E-3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0.83673469387755106</v>
      </c>
      <c r="C20" s="10">
        <f>IF(ISERROR(Summary!C134/Summary!C115), "n/a",Summary!C134/Summary!C115)</f>
        <v>0.8936170212765957</v>
      </c>
      <c r="D20" s="12">
        <f>IF(ISERROR(B20-C20),"n/a",B20-C20)</f>
        <v>-5.6882327399044641E-2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0.78955924855491333</v>
      </c>
      <c r="C22" s="10">
        <f>IF(ISERROR(Summary!C51/Summary!C13),"n/a",Summary!C51/Summary!C13)</f>
        <v>0.75247524752475248</v>
      </c>
      <c r="D22" s="12">
        <f>IF(ISERROR(B22-C22),"n/a",B22-C22)</f>
        <v>3.7084001030160851E-2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0.11576298329901624</v>
      </c>
      <c r="C23" s="10">
        <f>IF(ISERROR(Summary!C70/Summary!C51),"n/a",Summary!C70/Summary!C51)</f>
        <v>7.8107502799552073E-2</v>
      </c>
      <c r="D23" s="12">
        <f>IF(ISERROR(B23-C23),"n/a",B23-C23)</f>
        <v>3.765548049946417E-2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6.6117593228094254E-2</v>
      </c>
      <c r="C24" s="10">
        <f>IF(ISERROR(Summary!C113/Summary!C51),"n/a",Summary!C113/Summary!C51)</f>
        <v>4.3393057110862263E-2</v>
      </c>
      <c r="D24" s="12">
        <f>IF(ISERROR(B24-C24),"n/a",B24-C24)</f>
        <v>2.2724536117231992E-2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0.57114624505928857</v>
      </c>
      <c r="C25" s="10">
        <f>IF(ISERROR(Summary!C113/Summary!C70),"n/a",Summary!C113/Summary!C70)</f>
        <v>0.55555555555555558</v>
      </c>
      <c r="D25" s="12">
        <f>IF(ISERROR(B25-C25),"n/a",B25-C25)</f>
        <v>1.5590689503732991E-2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0.82698961937716264</v>
      </c>
      <c r="C26" s="10">
        <f>IF(ISERROR(Summary!C132/Summary!C113), "n/a",Summary!C132/Summary!C113)</f>
        <v>0.85161290322580641</v>
      </c>
      <c r="D26" s="12">
        <f>IF(ISERROR(B26-C26),"n/a",B26-C26)</f>
        <v>-2.4623283848643762E-2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0.69349913138886354</v>
      </c>
      <c r="C28" s="10">
        <f>IF(ISERROR(Summary!C47/Summary!C9),"n/a",Summary!C47/Summary!C9)</f>
        <v>0.66027527289985766</v>
      </c>
      <c r="D28" s="12">
        <f>IF(ISERROR(B28-C28),"n/a",B28-C28)</f>
        <v>3.3223858489005886E-2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0.18268115177723868</v>
      </c>
      <c r="C29" s="10">
        <f>IF(ISERROR(Summary!C66/Summary!C47),"n/a",Summary!C66/Summary!C47)</f>
        <v>0.18323749281196089</v>
      </c>
      <c r="D29" s="12">
        <f>IF(ISERROR(B29-C29),"n/a",B29-C29)</f>
        <v>-5.5634103472221308E-4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0.14695179833350913</v>
      </c>
      <c r="C30" s="10">
        <f>IF(ISERROR(Summary!C109/Summary!C47),"n/a",Summary!C109/Summary!C47)</f>
        <v>0.15080506037952845</v>
      </c>
      <c r="D30" s="12">
        <f>IF(ISERROR(B30-C30),"n/a",B30-C30)</f>
        <v>-3.8532620460193234E-3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0.8044168591224018</v>
      </c>
      <c r="C31" s="10">
        <f>IF(ISERROR(Summary!C109/Summary!C66),"n/a",Summary!C109/Summary!C66)</f>
        <v>0.82300329515142001</v>
      </c>
      <c r="D31" s="12">
        <f>IF(ISERROR(B31-C31),"n/a",B31-C31)</f>
        <v>-1.8586436029018216E-2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0.94150367844966809</v>
      </c>
      <c r="C32" s="11">
        <f>IF(ISERROR(Summary!C128/Summary!C109), "n/a",Summary!C128/Summary!C109)</f>
        <v>0.94127740705433749</v>
      </c>
      <c r="D32" s="13">
        <f>IF(ISERROR(B32-C32),"n/a",B32-C32)</f>
        <v>2.262713953306017E-4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9/16/22</v>
      </c>
      <c r="C36" s="349" t="str">
        <f>Summary!C7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0.63598583961828536</v>
      </c>
      <c r="D39" s="12">
        <f>IF(ISERROR(B39-C39),"n/a",B39-C39)</f>
        <v>-1.2053470784400111E-2</v>
      </c>
    </row>
    <row r="40" spans="1:4" ht="15" x14ac:dyDescent="0.25">
      <c r="A40" s="14" t="s">
        <v>13</v>
      </c>
      <c r="B40" s="10">
        <f>IF(ISERROR(Summary!B75/Summary!B56),"n/a",Summary!B75/Summary!B56)</f>
        <v>0.24556502304791172</v>
      </c>
      <c r="C40" s="10">
        <f>IF(ISERROR(Summary!C75/Summary!C56),"n/a",Summary!C75/Summary!C56)</f>
        <v>0.28835914811229429</v>
      </c>
      <c r="D40" s="12">
        <f>IF(ISERROR(B40-C40),"n/a",B40-C40)</f>
        <v>-4.2794125064382571E-2</v>
      </c>
    </row>
    <row r="41" spans="1:4" ht="15" x14ac:dyDescent="0.25">
      <c r="A41" s="14" t="s">
        <v>14</v>
      </c>
      <c r="B41" s="10">
        <f>IF(ISERROR(Summary!B118/Summary!B56),"n/a",Summary!B118/Summary!B56)</f>
        <v>0.18885319178656237</v>
      </c>
      <c r="C41" s="10">
        <f>IF(ISERROR(Summary!C118/Summary!C56),"n/a",Summary!C118/Summary!C56)</f>
        <v>0.23475314617618587</v>
      </c>
      <c r="D41" s="12">
        <f>IF(ISERROR(B41-C41),"n/a",B41-C41)</f>
        <v>-4.5899954389623493E-2</v>
      </c>
    </row>
    <row r="42" spans="1:4" ht="15" x14ac:dyDescent="0.25">
      <c r="A42" s="14" t="s">
        <v>15</v>
      </c>
      <c r="B42" s="10">
        <f>IF(ISERROR(Summary!B118/Summary!B75),"n/a",Summary!B118/Summary!B75)</f>
        <v>0.76905574516496022</v>
      </c>
      <c r="C42" s="10">
        <f>IF(ISERROR(Summary!C118/Summary!C75),"n/a",Summary!C118/Summary!C75)</f>
        <v>0.8140998741082669</v>
      </c>
      <c r="D42" s="12">
        <f>IF(ISERROR(B42-C42),"n/a",B42-C42)</f>
        <v>-4.5044128943306672E-2</v>
      </c>
    </row>
    <row r="43" spans="1:4" ht="15" x14ac:dyDescent="0.25">
      <c r="A43" s="14" t="s">
        <v>16</v>
      </c>
      <c r="B43" s="10">
        <f>IF(ISERROR(Summary!B137/Summary!B118), "n/a",Summary!B137/Summary!B118)</f>
        <v>0.92455621301775148</v>
      </c>
      <c r="C43" s="10">
        <f>IF(ISERROR(Summary!C137/Summary!C118), "n/a",Summary!C137/Summary!C118)</f>
        <v>0.88195876288659791</v>
      </c>
      <c r="D43" s="12">
        <f>IF(ISERROR(B43-C43),"n/a",B43-C43)</f>
        <v>4.2597450131153569E-2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0.30985915492957744</v>
      </c>
      <c r="C47" s="10">
        <f>IF(ISERROR(Summary!C119/Summary!C57),"n/a",Summary!C119/Summary!C57)</f>
        <v>0.21527777777777779</v>
      </c>
      <c r="D47" s="12">
        <f t="shared" si="0"/>
        <v>9.458137715179965E-2</v>
      </c>
    </row>
    <row r="48" spans="1:4" ht="15" x14ac:dyDescent="0.25">
      <c r="A48" s="14" t="s">
        <v>15</v>
      </c>
      <c r="B48" s="10">
        <f>IF(ISERROR(Summary!B119/Summary!B76),"n/a",Summary!B119/Summary!B76)</f>
        <v>0.6875</v>
      </c>
      <c r="C48" s="10">
        <f>IF(ISERROR(Summary!C119/Summary!C76),"n/a",Summary!C119/Summary!C76)</f>
        <v>0.67391304347826086</v>
      </c>
      <c r="D48" s="12">
        <f t="shared" si="0"/>
        <v>1.3586956521739135E-2</v>
      </c>
    </row>
    <row r="49" spans="1:4" ht="15" x14ac:dyDescent="0.25">
      <c r="A49" s="23" t="s">
        <v>16</v>
      </c>
      <c r="B49" s="10">
        <f>IF(ISERROR(Summary!B138/Summary!B119), "n/a",Summary!B138/Summary!B119)</f>
        <v>0.90909090909090906</v>
      </c>
      <c r="C49" s="10">
        <f>IF(ISERROR(Summary!C138/Summary!C119), "n/a",Summary!C138/Summary!C119)</f>
        <v>0.83870967741935487</v>
      </c>
      <c r="D49" s="12">
        <f t="shared" si="0"/>
        <v>7.038123167155419E-2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0.26406926406926406</v>
      </c>
      <c r="D51" s="12">
        <f>IF(ISERROR(B51-C51),"n/a",B51-C51)</f>
        <v>6.2110993441465534E-2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0.24590163934426229</v>
      </c>
      <c r="D52" s="12">
        <f>IF(ISERROR(B52-C52),"n/a",B52-C52)</f>
        <v>-4.8533218291630709E-2</v>
      </c>
    </row>
    <row r="53" spans="1:4" ht="15" x14ac:dyDescent="0.25">
      <c r="A53" s="14" t="s">
        <v>14</v>
      </c>
      <c r="B53" s="10">
        <f>IF(ISERROR(Summary!B124/Summary!B62),"n/a",Summary!B124/Summary!B62)</f>
        <v>6.5789473684210523E-2</v>
      </c>
      <c r="C53" s="10">
        <f>IF(ISERROR(Summary!C124/Summary!C62),"n/a",Summary!C124/Summary!C62)</f>
        <v>0.14754098360655737</v>
      </c>
      <c r="D53" s="12">
        <f>IF(ISERROR(B53-C53),"n/a",B53-C53)</f>
        <v>-8.1751509922346852E-2</v>
      </c>
    </row>
    <row r="54" spans="1:4" ht="15" x14ac:dyDescent="0.25">
      <c r="A54" s="14" t="s">
        <v>15</v>
      </c>
      <c r="B54" s="10">
        <f>IF(ISERROR(Summary!B124/Summary!B81),"n/a",Summary!B124/Summary!B81)</f>
        <v>0.33333333333333331</v>
      </c>
      <c r="C54" s="10">
        <f>IF(ISERROR(Summary!C124/Summary!C81),"n/a",Summary!C124/Summary!C81)</f>
        <v>0.6</v>
      </c>
      <c r="D54" s="12">
        <f>IF(ISERROR(B54-C54),"n/a",B54-C54)</f>
        <v>-0.26666666666666666</v>
      </c>
    </row>
    <row r="55" spans="1:4" ht="15" x14ac:dyDescent="0.25">
      <c r="A55" s="14" t="s">
        <v>16</v>
      </c>
      <c r="B55" s="10">
        <f>IF(ISERROR(Summary!B143/Summary!B124), "n/a",Summary!B143/Summary!B124)</f>
        <v>0.8</v>
      </c>
      <c r="C55" s="10">
        <f>IF(ISERROR(Summary!C143/Summary!C124), "n/a",Summary!C143/Summary!C124)</f>
        <v>0.55555555555555558</v>
      </c>
      <c r="D55" s="12">
        <f>IF(ISERROR(B55-C55),"n/a",B55-C55)</f>
        <v>0.24444444444444446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0.15887850467289719</v>
      </c>
      <c r="C59" s="10">
        <f>IF(ISERROR(Summary!C121/Summary!C59),"n/a",Summary!C121/Summary!C59)</f>
        <v>9.3973442288049033E-2</v>
      </c>
      <c r="D59" s="12">
        <f>IF(ISERROR(B59-C59),"n/a",B59-C59)</f>
        <v>6.4905062384848153E-2</v>
      </c>
    </row>
    <row r="60" spans="1:4" ht="15" x14ac:dyDescent="0.25">
      <c r="A60" s="14" t="s">
        <v>15</v>
      </c>
      <c r="B60" s="10">
        <f>IF(ISERROR(Summary!B121/Summary!B78),"n/a",Summary!B121/Summary!B78)</f>
        <v>0.63978494623655913</v>
      </c>
      <c r="C60" s="10">
        <f>IF(ISERROR(Summary!C121/Summary!C78),"n/a",Summary!C121/Summary!C78)</f>
        <v>0.55089820359281438</v>
      </c>
      <c r="D60" s="12">
        <f>IF(ISERROR(B60-C60),"n/a",B60-C60)</f>
        <v>8.8886742643744743E-2</v>
      </c>
    </row>
    <row r="61" spans="1:4" ht="15" x14ac:dyDescent="0.25">
      <c r="A61" s="14" t="s">
        <v>16</v>
      </c>
      <c r="B61" s="10">
        <f>IF(ISERROR(Summary!B140/Summary!B121), "n/a",Summary!B140/Summary!B121)</f>
        <v>0.84033613445378152</v>
      </c>
      <c r="C61" s="10">
        <f>IF(ISERROR(Summary!C140/Summary!C121), "n/a",Summary!C140/Summary!C121)</f>
        <v>0.82608695652173914</v>
      </c>
      <c r="D61" s="12">
        <f>IF(ISERROR(B61-C61),"n/a",B61-C61)</f>
        <v>1.4249177932042389E-2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0.64019514839409131</v>
      </c>
      <c r="D63" s="12">
        <f>IF(ISERROR(B63-C63),"n/a",B63-C63)</f>
        <v>-1.9625040535847904E-2</v>
      </c>
    </row>
    <row r="64" spans="1:4" ht="15" x14ac:dyDescent="0.25">
      <c r="A64" s="14" t="s">
        <v>13</v>
      </c>
      <c r="B64" s="10">
        <f>IF(ISERROR(Summary!B73/Summary!B54),"n/a",Summary!B73/Summary!B54)</f>
        <v>0.24717566728739912</v>
      </c>
      <c r="C64" s="10">
        <f>IF(ISERROR(Summary!C73/Summary!C54),"n/a",Summary!C73/Summary!C54)</f>
        <v>0.27635478408128705</v>
      </c>
      <c r="D64" s="12">
        <f>IF(ISERROR(B64-C64),"n/a",B64-C64)</f>
        <v>-2.9179116793887933E-2</v>
      </c>
    </row>
    <row r="65" spans="1:4" ht="15" x14ac:dyDescent="0.25">
      <c r="A65" s="14" t="s">
        <v>14</v>
      </c>
      <c r="B65" s="10">
        <f>IF(ISERROR(Summary!B116/Summary!B54),"n/a",Summary!B116/Summary!B54)</f>
        <v>0.18597144630664184</v>
      </c>
      <c r="C65" s="10">
        <f>IF(ISERROR(Summary!C116/Summary!C54),"n/a",Summary!C116/Summary!C54)</f>
        <v>0.2193056731583404</v>
      </c>
      <c r="D65" s="12">
        <f>IF(ISERROR(B65-C65),"n/a",B65-C65)</f>
        <v>-3.3334226851698567E-2</v>
      </c>
    </row>
    <row r="66" spans="1:4" ht="15" x14ac:dyDescent="0.25">
      <c r="A66" s="14" t="s">
        <v>15</v>
      </c>
      <c r="B66" s="10">
        <f>IF(ISERROR(Summary!B116/Summary!B73),"n/a",Summary!B116/Summary!B73)</f>
        <v>0.7523857358111502</v>
      </c>
      <c r="C66" s="10">
        <f>IF(ISERROR(Summary!C116/Summary!C73),"n/a",Summary!C116/Summary!C73)</f>
        <v>0.79356568364611257</v>
      </c>
      <c r="D66" s="12">
        <f>IF(ISERROR(B66-C66),"n/a",B66-C66)</f>
        <v>-4.1179947834962372E-2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0.91722296395193592</v>
      </c>
      <c r="C67" s="11">
        <f>IF(ISERROR(Summary!C135/Summary!C116), "n/a",Summary!C135/Summary!C116)</f>
        <v>0.87741312741312738</v>
      </c>
      <c r="D67" s="13">
        <f>IF(ISERROR(B67-C67),"n/a",B67-C67)</f>
        <v>3.9809836538808541E-2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16,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0.5203266624786862</v>
      </c>
      <c r="C11" s="10">
        <f>IF(ISERROR(College!G13/College!C13),"n/a",College!G13/College!C13)</f>
        <v>0.52627315986635614</v>
      </c>
      <c r="D11" s="12">
        <f>IF(ISERROR(B11-C11),"n/a",B11-C11)</f>
        <v>-5.9464973876699467E-3</v>
      </c>
    </row>
    <row r="12" spans="1:5" ht="15" x14ac:dyDescent="0.25">
      <c r="A12" s="14" t="s">
        <v>13</v>
      </c>
      <c r="B12" s="10">
        <f>IF(ISERROR(College!J13/College!F13),"n/a",College!J13/College!F13)</f>
        <v>0.15143152811314245</v>
      </c>
      <c r="C12" s="10">
        <f>IF(ISERROR(College!K13/College!G13),"n/a",College!K13/College!G13)</f>
        <v>0.15775298191612158</v>
      </c>
      <c r="D12" s="12">
        <f>IF(ISERROR(B12-C12),"n/a",B12-C12)</f>
        <v>-6.3214538029791323E-3</v>
      </c>
    </row>
    <row r="13" spans="1:5" ht="15" x14ac:dyDescent="0.25">
      <c r="A13" s="14" t="s">
        <v>14</v>
      </c>
      <c r="B13" s="10">
        <f>IF(ISERROR(College!N13/College!F13),"n/a",College!N13/College!F13)</f>
        <v>0.14867195584684373</v>
      </c>
      <c r="C13" s="10">
        <f>IF(ISERROR(College!O13/College!G13),"n/a",College!O13/College!G13)</f>
        <v>0.15429011158137745</v>
      </c>
      <c r="D13" s="12">
        <f>IF(ISERROR(B13-C13),"n/a",B13-C13)</f>
        <v>-5.6181557345337252E-3</v>
      </c>
    </row>
    <row r="14" spans="1:5" ht="15" x14ac:dyDescent="0.25">
      <c r="A14" s="14" t="s">
        <v>15</v>
      </c>
      <c r="B14" s="10">
        <f>IF(ISERROR(College!N13/College!J13),"n/a",College!N13/College!J13)</f>
        <v>0.98177676537585423</v>
      </c>
      <c r="C14" s="10">
        <f>IF(ISERROR(College!O13/College!K13),"n/a",College!O13/College!K13)</f>
        <v>0.97804878048780486</v>
      </c>
      <c r="D14" s="12">
        <f>IF(ISERROR(B14-C14),"n/a",B14-C14)</f>
        <v>3.7279848880493738E-3</v>
      </c>
    </row>
    <row r="15" spans="1:5" ht="15" x14ac:dyDescent="0.25">
      <c r="A15" s="14" t="s">
        <v>16</v>
      </c>
      <c r="B15" s="10">
        <f>IF(ISERROR(College!R13/College!N13), "n/a",College!R13/College!N13)</f>
        <v>0.96867749419953597</v>
      </c>
      <c r="C15" s="10">
        <f>IF(ISERROR(College!S13/College!O13), "n/a",College!S13/College!O13)</f>
        <v>0.96134663341645887</v>
      </c>
      <c r="D15" s="12">
        <f>IF(ISERROR(B15-C15),"n/a",B15-C15)</f>
        <v>7.3308607830770978E-3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0.80308219178082196</v>
      </c>
      <c r="C17" s="10">
        <f>IF(ISERROR(College!G17/College!C17),"n/a",College!G17/College!C17)</f>
        <v>0.84110169491525422</v>
      </c>
      <c r="D17" s="12">
        <f>IF(ISERROR(B17-C17),"n/a",B17-C17)</f>
        <v>-3.8019503134432253E-2</v>
      </c>
    </row>
    <row r="18" spans="1:4" ht="15" x14ac:dyDescent="0.25">
      <c r="A18" s="14" t="s">
        <v>13</v>
      </c>
      <c r="B18" s="10">
        <f>IF(ISERROR(College!J17/College!F17),"n/a",College!J17/College!F17)</f>
        <v>5.1172707889125799E-2</v>
      </c>
      <c r="C18" s="10">
        <f>IF(ISERROR(College!K17/College!G17),"n/a",College!K17/College!G17)</f>
        <v>2.7707808564231738E-2</v>
      </c>
      <c r="D18" s="12">
        <f>IF(ISERROR(B18-C18),"n/a",B18-C18)</f>
        <v>2.346489932489406E-2</v>
      </c>
    </row>
    <row r="19" spans="1:4" ht="15" x14ac:dyDescent="0.25">
      <c r="A19" s="14" t="s">
        <v>14</v>
      </c>
      <c r="B19" s="10">
        <f>IF(ISERROR(College!N17/College!F17),"n/a",College!N17/College!F17)</f>
        <v>4.2643923240938165E-2</v>
      </c>
      <c r="C19" s="10">
        <f>IF(ISERROR(College!O17/College!G17),"n/a",College!O17/College!G17)</f>
        <v>2.2670025188916875E-2</v>
      </c>
      <c r="D19" s="12">
        <f>IF(ISERROR(B19-C19),"n/a",B19-C19)</f>
        <v>1.997389805202129E-2</v>
      </c>
    </row>
    <row r="20" spans="1:4" ht="15" x14ac:dyDescent="0.25">
      <c r="A20" s="14" t="s">
        <v>15</v>
      </c>
      <c r="B20" s="10">
        <f>IF(ISERROR(College!N17/College!J17),"n/a",College!N17/College!J17)</f>
        <v>0.83333333333333337</v>
      </c>
      <c r="C20" s="10">
        <f>IF(ISERROR(College!O17/College!K17),"n/a",College!O17/College!K17)</f>
        <v>0.81818181818181823</v>
      </c>
      <c r="D20" s="12">
        <f>IF(ISERROR(B20-C20),"n/a",B20-C20)</f>
        <v>1.5151515151515138E-2</v>
      </c>
    </row>
    <row r="21" spans="1:4" ht="15" x14ac:dyDescent="0.25">
      <c r="A21" s="14" t="s">
        <v>16</v>
      </c>
      <c r="B21" s="10">
        <f>IF(ISERROR(College!R17/College!N17), "n/a",College!R17/College!N17)</f>
        <v>0.85</v>
      </c>
      <c r="C21" s="10">
        <f>IF(ISERROR(College!S17/College!O17), "n/a",College!S17/College!O17)</f>
        <v>0.77777777777777779</v>
      </c>
      <c r="D21" s="12">
        <f>IF(ISERROR(B21-C21),"n/a",B21-C21)</f>
        <v>7.2222222222222188E-2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0.78181818181818186</v>
      </c>
      <c r="C23" s="10">
        <f>IF(ISERROR(College!G15/College!C15),"n/a",College!G15/College!C15)</f>
        <v>0.71302428256070638</v>
      </c>
      <c r="D23" s="12">
        <f>IF(ISERROR(B23-C23),"n/a",B23-C23)</f>
        <v>6.8793899257475477E-2</v>
      </c>
    </row>
    <row r="24" spans="1:4" ht="15" x14ac:dyDescent="0.25">
      <c r="A24" s="14" t="s">
        <v>13</v>
      </c>
      <c r="B24" s="10">
        <f>IF(ISERROR(College!J15/College!F15),"n/a",College!J15/College!F15)</f>
        <v>9.3023255813953487E-2</v>
      </c>
      <c r="C24" s="10">
        <f>IF(ISERROR(College!K15/College!G15),"n/a",College!K15/College!G15)</f>
        <v>4.3343653250773995E-2</v>
      </c>
      <c r="D24" s="12">
        <f>IF(ISERROR(B24-C24),"n/a",B24-C24)</f>
        <v>4.9679602563179492E-2</v>
      </c>
    </row>
    <row r="25" spans="1:4" ht="15" x14ac:dyDescent="0.25">
      <c r="A25" s="14" t="s">
        <v>14</v>
      </c>
      <c r="B25" s="10">
        <f>IF(ISERROR(College!N15/College!F15),"n/a",College!N15/College!F15)</f>
        <v>8.3509513742071884E-2</v>
      </c>
      <c r="C25" s="10">
        <f>IF(ISERROR(College!O15/College!G15),"n/a",College!O15/College!G15)</f>
        <v>3.8699690402476783E-2</v>
      </c>
      <c r="D25" s="12">
        <f>IF(ISERROR(B25-C25),"n/a",B25-C25)</f>
        <v>4.4809823339595101E-2</v>
      </c>
    </row>
    <row r="26" spans="1:4" ht="15" x14ac:dyDescent="0.25">
      <c r="A26" s="14" t="s">
        <v>15</v>
      </c>
      <c r="B26" s="10">
        <f>IF(ISERROR(College!N15/College!J15),"n/a",College!N15/College!J15)</f>
        <v>0.89772727272727271</v>
      </c>
      <c r="C26" s="10">
        <f>IF(ISERROR(College!O15/College!K15),"n/a",College!O15/College!K15)</f>
        <v>0.8928571428571429</v>
      </c>
      <c r="D26" s="12">
        <f>IF(ISERROR(B26-C26),"n/a",B26-C26)</f>
        <v>4.8701298701298024E-3</v>
      </c>
    </row>
    <row r="27" spans="1:4" ht="15" x14ac:dyDescent="0.25">
      <c r="A27" s="14" t="s">
        <v>16</v>
      </c>
      <c r="B27" s="10">
        <f>IF(ISERROR(College!R15/College!N15), "n/a",College!R15/College!N15)</f>
        <v>0.87341772151898733</v>
      </c>
      <c r="C27" s="10">
        <f>IF(ISERROR(College!S15/College!O15), "n/a",College!S15/College!O15)</f>
        <v>0.92</v>
      </c>
      <c r="D27" s="12">
        <f>IF(ISERROR(B27-C27),"n/a",B27-C27)</f>
        <v>-4.6582278481012707E-2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0.55754811780165414</v>
      </c>
      <c r="C29" s="10">
        <f>IF(ISERROR(College!G11/College!C11),"n/a",College!G11/College!C11)</f>
        <v>0.5545091070635273</v>
      </c>
      <c r="D29" s="12">
        <f>IF(ISERROR(B29-C29),"n/a",B29-C29)</f>
        <v>3.0390107381268461E-3</v>
      </c>
    </row>
    <row r="30" spans="1:4" ht="15" x14ac:dyDescent="0.25">
      <c r="A30" s="14" t="s">
        <v>13</v>
      </c>
      <c r="B30" s="10">
        <f>IF(ISERROR(College!J11/College!F11),"n/a",College!J11/College!F11)</f>
        <v>0.13725218355746568</v>
      </c>
      <c r="C30" s="10">
        <f>IF(ISERROR(College!K11/College!G11),"n/a",College!K11/College!G11)</f>
        <v>0.13763819900656946</v>
      </c>
      <c r="D30" s="12">
        <f>IF(ISERROR(B30-C30),"n/a",B30-C30)</f>
        <v>-3.860154491037715E-4</v>
      </c>
    </row>
    <row r="31" spans="1:4" ht="15" x14ac:dyDescent="0.25">
      <c r="A31" s="14" t="s">
        <v>14</v>
      </c>
      <c r="B31" s="10">
        <f>IF(ISERROR(College!N11/College!F11),"n/a",College!N11/College!F11)</f>
        <v>0.13323166504921669</v>
      </c>
      <c r="C31" s="10">
        <f>IF(ISERROR(College!O11/College!G11),"n/a",College!O11/College!G11)</f>
        <v>0.1339528921647172</v>
      </c>
      <c r="D31" s="12">
        <f>IF(ISERROR(B31-C31),"n/a",B31-C31)</f>
        <v>-7.2122711550051677E-4</v>
      </c>
    </row>
    <row r="32" spans="1:4" ht="15" x14ac:dyDescent="0.25">
      <c r="A32" s="14" t="s">
        <v>15</v>
      </c>
      <c r="B32" s="10">
        <f>IF(ISERROR(College!N11/College!J11),"n/a",College!N11/College!J11)</f>
        <v>0.97070707070707074</v>
      </c>
      <c r="C32" s="10">
        <f>IF(ISERROR(College!O11/College!K11),"n/a",College!O11/College!K11)</f>
        <v>0.9732246798603027</v>
      </c>
      <c r="D32" s="12">
        <f>IF(ISERROR(B32-C32),"n/a",B32-C32)</f>
        <v>-2.5176091532319589E-3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0.95837669094693023</v>
      </c>
      <c r="C33" s="11">
        <f>IF(ISERROR(College!S11/College!O11), "n/a",College!S11/College!O11)</f>
        <v>0.95813397129186606</v>
      </c>
      <c r="D33" s="13">
        <f>IF(ISERROR(B33-C33),"n/a",B33-C33)</f>
        <v>2.4271965506417192E-4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0.40676632572777338</v>
      </c>
      <c r="D39" s="12">
        <f>IF(ISERROR(B39-C39),"n/a",B39-C39)</f>
        <v>1.9541306699446537E-3</v>
      </c>
    </row>
    <row r="40" spans="1:4" ht="15" x14ac:dyDescent="0.25">
      <c r="A40" s="14" t="s">
        <v>13</v>
      </c>
      <c r="B40" s="10">
        <f>IF(ISERROR(College!J20/College!F20),"n/a",College!J20/College!F20)</f>
        <v>0.18444666001994017</v>
      </c>
      <c r="C40" s="10">
        <f>IF(ISERROR(College!K20/College!G20),"n/a",College!K20/College!G20)</f>
        <v>0.27659574468085107</v>
      </c>
      <c r="D40" s="12">
        <f>IF(ISERROR(B40-C40),"n/a",B40-C40)</f>
        <v>-9.2149084660910902E-2</v>
      </c>
    </row>
    <row r="41" spans="1:4" ht="15" x14ac:dyDescent="0.25">
      <c r="A41" s="14" t="s">
        <v>14</v>
      </c>
      <c r="B41" s="10">
        <f>IF(ISERROR(College!N20/College!F20),"n/a",College!N20/College!F20)</f>
        <v>0.17846460618145563</v>
      </c>
      <c r="C41" s="10">
        <f>IF(ISERROR(College!O20/College!G20),"n/a",College!O20/College!G20)</f>
        <v>0.26499032882011603</v>
      </c>
      <c r="D41" s="12">
        <f>IF(ISERROR(B41-C41),"n/a",B41-C41)</f>
        <v>-8.6525722638660402E-2</v>
      </c>
    </row>
    <row r="42" spans="1:4" ht="15" x14ac:dyDescent="0.25">
      <c r="A42" s="14" t="s">
        <v>15</v>
      </c>
      <c r="B42" s="10">
        <f>IF(ISERROR(College!N20/College!J20),"n/a",College!N20/College!J20)</f>
        <v>0.96756756756756757</v>
      </c>
      <c r="C42" s="10">
        <f>IF(ISERROR(College!O20/College!K20),"n/a",College!O20/College!K20)</f>
        <v>0.95804195804195802</v>
      </c>
      <c r="D42" s="12">
        <f>IF(ISERROR(B42-C42),"n/a",B42-C42)</f>
        <v>9.5256095256095463E-3</v>
      </c>
    </row>
    <row r="43" spans="1:4" ht="15" x14ac:dyDescent="0.25">
      <c r="A43" s="14" t="s">
        <v>16</v>
      </c>
      <c r="B43" s="10">
        <f>IF(ISERROR(College!R20/College!N20), "n/a",College!R20/College!N20)</f>
        <v>0.94972067039106145</v>
      </c>
      <c r="C43" s="10">
        <f>IF(ISERROR(College!S20/College!O20), "n/a",College!S20/College!O20)</f>
        <v>0.93430656934306566</v>
      </c>
      <c r="D43" s="12">
        <f>IF(ISERROR(B43-C43),"n/a",B43-C43)</f>
        <v>1.5414101047995787E-2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</v>
      </c>
      <c r="D46" s="12">
        <f t="shared" si="0"/>
        <v>8.8888888888888906E-2</v>
      </c>
    </row>
    <row r="47" spans="1:4" ht="15" x14ac:dyDescent="0.25">
      <c r="A47" s="14" t="s">
        <v>14</v>
      </c>
      <c r="B47" s="10">
        <f>IF(ISERROR(College!N21/College!F21),"n/a",College!N21/College!F21)</f>
        <v>0.3888888888888889</v>
      </c>
      <c r="C47" s="10">
        <f>IF(ISERROR(College!O21/College!G21),"n/a",College!O21/College!G21)</f>
        <v>0.23333333333333334</v>
      </c>
      <c r="D47" s="12">
        <f t="shared" si="0"/>
        <v>0.15555555555555556</v>
      </c>
    </row>
    <row r="48" spans="1:4" ht="15" x14ac:dyDescent="0.25">
      <c r="A48" s="14" t="s">
        <v>15</v>
      </c>
      <c r="B48" s="10">
        <f>IF(ISERROR(College!N21/College!J21),"n/a",College!N21/College!J21)</f>
        <v>1</v>
      </c>
      <c r="C48" s="10">
        <f>IF(ISERROR(College!O21/College!K21),"n/a",College!O21/College!K21)</f>
        <v>0.77777777777777779</v>
      </c>
      <c r="D48" s="12">
        <f t="shared" si="0"/>
        <v>0.22222222222222221</v>
      </c>
    </row>
    <row r="49" spans="1:4" ht="15" x14ac:dyDescent="0.25">
      <c r="A49" s="23" t="s">
        <v>16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0.8571428571428571</v>
      </c>
      <c r="D49" s="12">
        <f t="shared" si="0"/>
        <v>0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9.0909090909090912E-2</v>
      </c>
      <c r="C53" s="10">
        <f>IF(ISERROR(College!O25/College!G25),"n/a",College!O25/College!G25)</f>
        <v>0.25</v>
      </c>
      <c r="D53" s="12">
        <f>IF(ISERROR(B53-C53),"n/a",B53-C53)</f>
        <v>-0.15909090909090909</v>
      </c>
    </row>
    <row r="54" spans="1:4" ht="15" x14ac:dyDescent="0.25">
      <c r="A54" s="14" t="s">
        <v>15</v>
      </c>
      <c r="B54" s="10">
        <f>IF(ISERROR(College!N25/College!J25),"n/a",College!N25/College!J25)</f>
        <v>1</v>
      </c>
      <c r="C54" s="10">
        <f>IF(ISERROR(College!O25/College!K25),"n/a",College!O25/College!K25)</f>
        <v>1</v>
      </c>
      <c r="D54" s="12">
        <f>IF(ISERROR(B54-C54),"n/a",B54-C54)</f>
        <v>0</v>
      </c>
    </row>
    <row r="55" spans="1:4" ht="15" x14ac:dyDescent="0.25">
      <c r="A55" s="14" t="s">
        <v>16</v>
      </c>
      <c r="B55" s="10">
        <f>IF(ISERROR(College!R25/College!N25), "n/a",College!R25/College!N25)</f>
        <v>1</v>
      </c>
      <c r="C55" s="10">
        <f>IF(ISERROR(College!S25/College!O25), "n/a",College!S25/College!O25)</f>
        <v>0</v>
      </c>
      <c r="D55" s="12">
        <f>IF(ISERROR(B55-C55),"n/a",B55-C55)</f>
        <v>1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</v>
      </c>
      <c r="D58" s="12">
        <f>IF(ISERROR(B58-C58),"n/a",B58-C58)</f>
        <v>-4.4262295081967218E-2</v>
      </c>
    </row>
    <row r="59" spans="1:4" ht="15" x14ac:dyDescent="0.25">
      <c r="A59" s="14" t="s">
        <v>14</v>
      </c>
      <c r="B59" s="10">
        <f>IF(ISERROR(College!N23/College!F23),"n/a",College!N23/College!F23)</f>
        <v>0.13114754098360656</v>
      </c>
      <c r="C59" s="10">
        <f>IF(ISERROR(College!O23/College!G23),"n/a",College!O23/College!G23)</f>
        <v>0.15454545454545454</v>
      </c>
      <c r="D59" s="12">
        <f>IF(ISERROR(B59-C59),"n/a",B59-C59)</f>
        <v>-2.3397913561847977E-2</v>
      </c>
    </row>
    <row r="60" spans="1:4" ht="15" x14ac:dyDescent="0.25">
      <c r="A60" s="14" t="s">
        <v>15</v>
      </c>
      <c r="B60" s="10">
        <f>IF(ISERROR(College!N23/College!J23),"n/a",College!N23/College!J23)</f>
        <v>0.84210526315789469</v>
      </c>
      <c r="C60" s="10">
        <f>IF(ISERROR(College!O23/College!K23),"n/a",College!O23/College!K23)</f>
        <v>0.77272727272727271</v>
      </c>
      <c r="D60" s="12">
        <f>IF(ISERROR(B60-C60),"n/a",B60-C60)</f>
        <v>6.9377990430621983E-2</v>
      </c>
    </row>
    <row r="61" spans="1:4" ht="15" x14ac:dyDescent="0.25">
      <c r="A61" s="14" t="s">
        <v>16</v>
      </c>
      <c r="B61" s="10">
        <f>IF(ISERROR(College!R23/College!N23), "n/a",College!R23/College!N23)</f>
        <v>0.9375</v>
      </c>
      <c r="C61" s="10">
        <f>IF(ISERROR(College!S23/College!O23), "n/a",College!S23/College!O23)</f>
        <v>1</v>
      </c>
      <c r="D61" s="12">
        <f>IF(ISERROR(B61-C61),"n/a",B61-C61)</f>
        <v>-6.25E-2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0.40913811007268952</v>
      </c>
      <c r="D63" s="12">
        <f>IF(ISERROR(B63-C63),"n/a",B63-C63)</f>
        <v>-2.0827307765053371E-4</v>
      </c>
    </row>
    <row r="64" spans="1:4" ht="15" x14ac:dyDescent="0.25">
      <c r="A64" s="14" t="s">
        <v>13</v>
      </c>
      <c r="B64" s="10">
        <f>IF(ISERROR(College!J18/College!F18),"n/a",College!J18/College!F18)</f>
        <v>0.18370883882149047</v>
      </c>
      <c r="C64" s="10">
        <f>IF(ISERROR(College!K18/College!G18),"n/a",College!K18/College!G18)</f>
        <v>0.26988155668358715</v>
      </c>
      <c r="D64" s="12">
        <f>IF(ISERROR(B64-C64),"n/a",B64-C64)</f>
        <v>-8.6172717862096682E-2</v>
      </c>
    </row>
    <row r="65" spans="1:4" ht="15" x14ac:dyDescent="0.25">
      <c r="A65" s="14" t="s">
        <v>14</v>
      </c>
      <c r="B65" s="10">
        <f>IF(ISERROR(College!N18/College!F18),"n/a",College!N18/College!F18)</f>
        <v>0.17590987868284227</v>
      </c>
      <c r="C65" s="10">
        <f>IF(ISERROR(College!O18/College!G18),"n/a",College!O18/College!G18)</f>
        <v>0.25380710659898476</v>
      </c>
      <c r="D65" s="12">
        <f>IF(ISERROR(B65-C65),"n/a",B65-C65)</f>
        <v>-7.7897227916142481E-2</v>
      </c>
    </row>
    <row r="66" spans="1:4" ht="15" x14ac:dyDescent="0.25">
      <c r="A66" s="14" t="s">
        <v>15</v>
      </c>
      <c r="B66" s="10">
        <f>IF(ISERROR(College!N18/College!J18),"n/a",College!N18/College!J18)</f>
        <v>0.95754716981132071</v>
      </c>
      <c r="C66" s="10">
        <f>IF(ISERROR(College!O18/College!K18),"n/a",College!O18/College!K18)</f>
        <v>0.94043887147335425</v>
      </c>
      <c r="D66" s="12">
        <f>IF(ISERROR(B66-C66),"n/a",B66-C66)</f>
        <v>1.7108298337966454E-2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0.94581280788177335</v>
      </c>
      <c r="C67" s="11">
        <f>IF(ISERROR(College!S18/College!O18), "n/a",College!S18/College!O18)</f>
        <v>0.93</v>
      </c>
      <c r="D67" s="13">
        <f>IF(ISERROR(B67-C67),"n/a",B67-C67)</f>
        <v>1.5812807881773305E-2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16,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0.68574074074074076</v>
      </c>
      <c r="C11" s="10">
        <f>IF(ISERROR(College!G29/College!C29),"n/a",College!G29/College!C29)</f>
        <v>0.62415797729999078</v>
      </c>
      <c r="D11" s="12">
        <f>IF(ISERROR(B11-C11),"n/a",B11-C11)</f>
        <v>6.1582763440749977E-2</v>
      </c>
    </row>
    <row r="12" spans="1:19" ht="15" x14ac:dyDescent="0.25">
      <c r="A12" s="14" t="s">
        <v>13</v>
      </c>
      <c r="B12" s="10">
        <f>IF(ISERROR(College!J29/College!F29),"n/a",College!J29/College!F29)</f>
        <v>0.16797191466378611</v>
      </c>
      <c r="C12" s="10">
        <f>IF(ISERROR(College!K29/College!G29),"n/a",College!K29/College!G29)</f>
        <v>0.17770549970431698</v>
      </c>
      <c r="D12" s="12">
        <f>IF(ISERROR(B12-C12),"n/a",B12-C12)</f>
        <v>-9.7335850405308733E-3</v>
      </c>
    </row>
    <row r="13" spans="1:19" ht="15" x14ac:dyDescent="0.25">
      <c r="A13" s="14" t="s">
        <v>14</v>
      </c>
      <c r="B13" s="10">
        <f>IF(ISERROR(College!N29/College!F29),"n/a",College!N29/College!F29)</f>
        <v>0.1652714015662976</v>
      </c>
      <c r="C13" s="10">
        <f>IF(ISERROR(College!O29/College!G29),"n/a",College!O29/College!G29)</f>
        <v>0.17230928444707275</v>
      </c>
      <c r="D13" s="12">
        <f>IF(ISERROR(B13-C13),"n/a",B13-C13)</f>
        <v>-7.0378828807751426E-3</v>
      </c>
    </row>
    <row r="14" spans="1:19" ht="15" x14ac:dyDescent="0.25">
      <c r="A14" s="14" t="s">
        <v>15</v>
      </c>
      <c r="B14" s="10">
        <f>IF(ISERROR(College!N29/College!J29),"n/a",College!N29/College!J29)</f>
        <v>0.98392282958199362</v>
      </c>
      <c r="C14" s="10">
        <f>IF(ISERROR(College!O29/College!K29),"n/a",College!O29/College!K29)</f>
        <v>0.96963394342762066</v>
      </c>
      <c r="D14" s="12">
        <f>IF(ISERROR(B14-C14),"n/a",B14-C14)</f>
        <v>1.428888615437296E-2</v>
      </c>
    </row>
    <row r="15" spans="1:19" ht="15" x14ac:dyDescent="0.25">
      <c r="A15" s="14" t="s">
        <v>16</v>
      </c>
      <c r="B15" s="10">
        <f>IF(ISERROR(College!R29/College!N29), "n/a",College!R29/College!N29)</f>
        <v>0.94852941176470584</v>
      </c>
      <c r="C15" s="10">
        <f>IF(ISERROR(College!S29/College!O29), "n/a",College!S29/College!O29)</f>
        <v>0.93822393822393824</v>
      </c>
      <c r="D15" s="12">
        <f>IF(ISERROR(B15-C15),"n/a",B15-C15)</f>
        <v>1.0305473540767607E-2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0.8295543393275997</v>
      </c>
      <c r="D17" s="12">
        <f>IF(ISERROR(B17-C17),"n/a",B17-C17)</f>
        <v>2.5220719867348973E-2</v>
      </c>
    </row>
    <row r="18" spans="1:4" ht="15" x14ac:dyDescent="0.25">
      <c r="A18" s="14" t="s">
        <v>13</v>
      </c>
      <c r="B18" s="10">
        <f>IF(ISERROR(College!J33/College!F33),"n/a",College!J33/College!F33)</f>
        <v>5.4478301015697138E-2</v>
      </c>
      <c r="C18" s="10">
        <f>IF(ISERROR(College!K33/College!G33),"n/a",College!K33/College!G33)</f>
        <v>2.5447690857681431E-2</v>
      </c>
      <c r="D18" s="12">
        <f>IF(ISERROR(B18-C18),"n/a",B18-C18)</f>
        <v>2.9030610158015707E-2</v>
      </c>
    </row>
    <row r="19" spans="1:4" ht="15" x14ac:dyDescent="0.25">
      <c r="A19" s="14" t="s">
        <v>14</v>
      </c>
      <c r="B19" s="10">
        <f>IF(ISERROR(College!N33/College!F33),"n/a",College!N33/College!F33)</f>
        <v>5.0784856879039705E-2</v>
      </c>
      <c r="C19" s="10">
        <f>IF(ISERROR(College!O33/College!G33),"n/a",College!O33/College!G33)</f>
        <v>2.5447690857681431E-2</v>
      </c>
      <c r="D19" s="12">
        <f>IF(ISERROR(B19-C19),"n/a",B19-C19)</f>
        <v>2.5337166021358274E-2</v>
      </c>
    </row>
    <row r="20" spans="1:4" ht="15" x14ac:dyDescent="0.25">
      <c r="A20" s="14" t="s">
        <v>15</v>
      </c>
      <c r="B20" s="10">
        <f>IF(ISERROR(College!N33/College!J33),"n/a",College!N33/College!J33)</f>
        <v>0.93220338983050843</v>
      </c>
      <c r="C20" s="10">
        <f>IF(ISERROR(College!O33/College!K33),"n/a",College!O33/College!K33)</f>
        <v>1</v>
      </c>
      <c r="D20" s="12">
        <f>IF(ISERROR(B20-C20),"n/a",B20-C20)</f>
        <v>-6.7796610169491567E-2</v>
      </c>
    </row>
    <row r="21" spans="1:4" ht="15" x14ac:dyDescent="0.25">
      <c r="A21" s="14" t="s">
        <v>16</v>
      </c>
      <c r="B21" s="10">
        <f>IF(ISERROR(College!R33/College!N33), "n/a",College!R33/College!N33)</f>
        <v>0.83636363636363631</v>
      </c>
      <c r="C21" s="10">
        <f>IF(ISERROR(College!S33/College!O33), "n/a",College!S33/College!O33)</f>
        <v>0.92592592592592593</v>
      </c>
      <c r="D21" s="12">
        <f>IF(ISERROR(B21-C21),"n/a",B21-C21)</f>
        <v>-8.9562289562289621E-2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0.78071833648393196</v>
      </c>
      <c r="C23" s="10">
        <f>IF(ISERROR(College!G31/College!C31),"n/a",College!G31/College!C31)</f>
        <v>0.74938401971136925</v>
      </c>
      <c r="D23" s="12">
        <f>IF(ISERROR(B23-C23),"n/a",B23-C23)</f>
        <v>3.1334316772562709E-2</v>
      </c>
    </row>
    <row r="24" spans="1:4" ht="15" x14ac:dyDescent="0.25">
      <c r="A24" s="14" t="s">
        <v>13</v>
      </c>
      <c r="B24" s="10">
        <f>IF(ISERROR(College!J31/College!F31),"n/a",College!J31/College!F31)</f>
        <v>7.6271186440677971E-2</v>
      </c>
      <c r="C24" s="10">
        <f>IF(ISERROR(College!K31/College!G31),"n/a",College!K31/College!G31)</f>
        <v>5.3546265852512917E-2</v>
      </c>
      <c r="D24" s="12">
        <f>IF(ISERROR(B24-C24),"n/a",B24-C24)</f>
        <v>2.2724920588165054E-2</v>
      </c>
    </row>
    <row r="25" spans="1:4" ht="15" x14ac:dyDescent="0.25">
      <c r="A25" s="14" t="s">
        <v>14</v>
      </c>
      <c r="B25" s="10">
        <f>IF(ISERROR(College!N31/College!F31),"n/a",College!N31/College!F31)</f>
        <v>6.5375302663438259E-2</v>
      </c>
      <c r="C25" s="10">
        <f>IF(ISERROR(College!O31/College!G31),"n/a",College!O31/College!G31)</f>
        <v>4.8379520901831848E-2</v>
      </c>
      <c r="D25" s="12">
        <f>IF(ISERROR(B25-C25),"n/a",B25-C25)</f>
        <v>1.6995781761606411E-2</v>
      </c>
    </row>
    <row r="26" spans="1:4" ht="15" x14ac:dyDescent="0.25">
      <c r="A26" s="14" t="s">
        <v>15</v>
      </c>
      <c r="B26" s="10">
        <f>IF(ISERROR(College!N31/College!J31),"n/a",College!N31/College!J31)</f>
        <v>0.8571428571428571</v>
      </c>
      <c r="C26" s="10">
        <f>IF(ISERROR(College!O31/College!K31),"n/a",College!O31/College!K31)</f>
        <v>0.90350877192982459</v>
      </c>
      <c r="D26" s="12">
        <f>IF(ISERROR(B26-C26),"n/a",B26-C26)</f>
        <v>-4.6365914786967499E-2</v>
      </c>
    </row>
    <row r="27" spans="1:4" ht="15" x14ac:dyDescent="0.25">
      <c r="A27" s="14" t="s">
        <v>16</v>
      </c>
      <c r="B27" s="10">
        <f>IF(ISERROR(College!R31/College!N31), "n/a",College!R31/College!N31)</f>
        <v>0.80246913580246915</v>
      </c>
      <c r="C27" s="10">
        <f>IF(ISERROR(College!S31/College!O31), "n/a",College!S31/College!O31)</f>
        <v>0.81553398058252424</v>
      </c>
      <c r="D27" s="12">
        <f>IF(ISERROR(B27-C27),"n/a",B27-C27)</f>
        <v>-1.3064844780055096E-2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0.7055412618563035</v>
      </c>
      <c r="C29" s="10">
        <f>IF(ISERROR(College!G27/College!C27),"n/a",College!G27/College!C27)</f>
        <v>0.64813522524618128</v>
      </c>
      <c r="D29" s="12">
        <f>IF(ISERROR(B29-C29),"n/a",B29-C29)</f>
        <v>5.7406036610122224E-2</v>
      </c>
    </row>
    <row r="30" spans="1:4" ht="15" x14ac:dyDescent="0.25">
      <c r="A30" s="14" t="s">
        <v>13</v>
      </c>
      <c r="B30" s="10">
        <f>IF(ISERROR(College!J27/College!F27),"n/a",College!J27/College!F27)</f>
        <v>0.14891416752843847</v>
      </c>
      <c r="C30" s="10">
        <f>IF(ISERROR(College!K27/College!G27),"n/a",College!K27/College!G27)</f>
        <v>0.15223112812537384</v>
      </c>
      <c r="D30" s="12">
        <f>IF(ISERROR(B30-C30),"n/a",B30-C30)</f>
        <v>-3.3169605969353699E-3</v>
      </c>
    </row>
    <row r="31" spans="1:4" ht="15" x14ac:dyDescent="0.25">
      <c r="A31" s="14" t="s">
        <v>14</v>
      </c>
      <c r="B31" s="10">
        <f>IF(ISERROR(College!N27/College!F27),"n/a",College!N27/College!F27)</f>
        <v>0.14504980133892123</v>
      </c>
      <c r="C31" s="10">
        <f>IF(ISERROR(College!O27/College!G27),"n/a",College!O27/College!G27)</f>
        <v>0.14720660366072497</v>
      </c>
      <c r="D31" s="12">
        <f>IF(ISERROR(B31-C31),"n/a",B31-C31)</f>
        <v>-2.1568023218037358E-3</v>
      </c>
    </row>
    <row r="32" spans="1:4" ht="15" x14ac:dyDescent="0.25">
      <c r="A32" s="14" t="s">
        <v>15</v>
      </c>
      <c r="B32" s="10">
        <f>IF(ISERROR(College!N27/College!J27),"n/a",College!N27/College!J27)</f>
        <v>0.97404970760233922</v>
      </c>
      <c r="C32" s="10">
        <f>IF(ISERROR(College!O27/College!K27),"n/a",College!O27/College!K27)</f>
        <v>0.96699410609037328</v>
      </c>
      <c r="D32" s="12">
        <f>IF(ISERROR(B32-C32),"n/a",B32-C32)</f>
        <v>7.0556015119659365E-3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0.93733583489681049</v>
      </c>
      <c r="C33" s="11">
        <f>IF(ISERROR(College!S27/College!O27), "n/a",College!S27/College!O27)</f>
        <v>0.93295408370581068</v>
      </c>
      <c r="D33" s="13">
        <f>IF(ISERROR(B33-C33),"n/a",B33-C33)</f>
        <v>4.3817511909998164E-3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0.76833433795459116</v>
      </c>
      <c r="C39" s="10">
        <f>IF(ISERROR(College!G36/College!C36),"n/a",College!G36/College!C36)</f>
        <v>0.79617943032577176</v>
      </c>
      <c r="D39" s="12">
        <f>IF(ISERROR(B39-C39),"n/a",B39-C39)</f>
        <v>-2.7845092371180602E-2</v>
      </c>
    </row>
    <row r="40" spans="1:4" ht="15" x14ac:dyDescent="0.25">
      <c r="A40" s="14" t="s">
        <v>13</v>
      </c>
      <c r="B40" s="10">
        <f>IF(ISERROR(College!J36/College!F36),"n/a",College!J36/College!F36)</f>
        <v>0.18122384937238495</v>
      </c>
      <c r="C40" s="10">
        <f>IF(ISERROR(College!K36/College!G36),"n/a",College!K36/College!G36)</f>
        <v>0.22193658954584405</v>
      </c>
      <c r="D40" s="12">
        <f>IF(ISERROR(B40-C40),"n/a",B40-C40)</f>
        <v>-4.0712740173459105E-2</v>
      </c>
    </row>
    <row r="41" spans="1:4" ht="15" x14ac:dyDescent="0.25">
      <c r="A41" s="14" t="s">
        <v>14</v>
      </c>
      <c r="B41" s="10">
        <f>IF(ISERROR(College!N36/College!F36),"n/a",College!N36/College!F36)</f>
        <v>0.16945606694560669</v>
      </c>
      <c r="C41" s="10">
        <f>IF(ISERROR(College!O36/College!G36),"n/a",College!O36/College!G36)</f>
        <v>0.21015424164524421</v>
      </c>
      <c r="D41" s="12">
        <f>IF(ISERROR(B41-C41),"n/a",B41-C41)</f>
        <v>-4.0698174699637518E-2</v>
      </c>
    </row>
    <row r="42" spans="1:4" ht="15" x14ac:dyDescent="0.25">
      <c r="A42" s="14" t="s">
        <v>15</v>
      </c>
      <c r="B42" s="10">
        <f>IF(ISERROR(College!N36/College!J36),"n/a",College!N36/College!J36)</f>
        <v>0.93506493506493504</v>
      </c>
      <c r="C42" s="10">
        <f>IF(ISERROR(College!O36/College!K36),"n/a",College!O36/College!K36)</f>
        <v>0.94691119691119696</v>
      </c>
      <c r="D42" s="12">
        <f>IF(ISERROR(B42-C42),"n/a",B42-C42)</f>
        <v>-1.1846261846261918E-2</v>
      </c>
    </row>
    <row r="43" spans="1:4" ht="15" x14ac:dyDescent="0.25">
      <c r="A43" s="14" t="s">
        <v>16</v>
      </c>
      <c r="B43" s="10">
        <f>IF(ISERROR(College!R36/College!N36), "n/a",College!R36/College!N36)</f>
        <v>0.91975308641975306</v>
      </c>
      <c r="C43" s="10">
        <f>IF(ISERROR(College!S36/College!O36), "n/a",College!S36/College!O36)</f>
        <v>0.86136595310907238</v>
      </c>
      <c r="D43" s="12">
        <f>IF(ISERROR(B43-C43),"n/a",B43-C43)</f>
        <v>5.8387133310680683E-2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0.23529411764705882</v>
      </c>
      <c r="C46" s="10">
        <f>IF(ISERROR(College!K37/College!G37),"n/a",College!K37/College!G37)</f>
        <v>0.17647058823529413</v>
      </c>
      <c r="D46" s="12">
        <f>IF(ISERROR(B46-C46),"n/a",B46-C46)</f>
        <v>5.8823529411764691E-2</v>
      </c>
    </row>
    <row r="47" spans="1:4" ht="15" x14ac:dyDescent="0.25">
      <c r="A47" s="14" t="s">
        <v>14</v>
      </c>
      <c r="B47" s="10">
        <f>IF(ISERROR(College!N37/College!F37),"n/a",College!N37/College!F37)</f>
        <v>0.23529411764705882</v>
      </c>
      <c r="C47" s="10">
        <f>IF(ISERROR(College!O37/College!G37),"n/a",College!O37/College!G37)</f>
        <v>0.17647058823529413</v>
      </c>
      <c r="D47" s="12">
        <f>IF(ISERROR(B47-C47),"n/a",B47-C47)</f>
        <v>5.8823529411764691E-2</v>
      </c>
    </row>
    <row r="48" spans="1:4" ht="15" x14ac:dyDescent="0.25">
      <c r="A48" s="14" t="s">
        <v>15</v>
      </c>
      <c r="B48" s="10">
        <f>IF(ISERROR(College!N37/College!J37),"n/a",College!N37/College!J37)</f>
        <v>1</v>
      </c>
      <c r="C48" s="10">
        <f>IF(ISERROR(College!O37/College!K37),"n/a",College!O37/College!K37)</f>
        <v>1</v>
      </c>
      <c r="D48" s="12">
        <f>IF(ISERROR(B48-C48),"n/a",B48-C48)</f>
        <v>0</v>
      </c>
    </row>
    <row r="49" spans="1:4" ht="15" x14ac:dyDescent="0.25">
      <c r="A49" s="23" t="s">
        <v>16</v>
      </c>
      <c r="B49" s="10">
        <f>IF(ISERROR(College!R37/College!N37), "n/a",College!R37/College!N37)</f>
        <v>0.875</v>
      </c>
      <c r="C49" s="10">
        <f>IF(ISERROR(College!S37/College!O37), "n/a",College!S37/College!O37)</f>
        <v>0.66666666666666663</v>
      </c>
      <c r="D49" s="12">
        <f>IF(ISERROR(B49-C49),"n/a",B49-C49)</f>
        <v>0.20833333333333337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0.17391304347826086</v>
      </c>
      <c r="C51" s="10">
        <f>IF(ISERROR(College!G41/College!C41),"n/a",College!G41/College!C41)</f>
        <v>0.5</v>
      </c>
      <c r="D51" s="12">
        <f>IF(ISERROR(B51-C51),"n/a",B51-C51)</f>
        <v>-0.32608695652173914</v>
      </c>
    </row>
    <row r="52" spans="1:4" ht="15" x14ac:dyDescent="0.25">
      <c r="A52" s="14" t="s">
        <v>13</v>
      </c>
      <c r="B52" s="10">
        <f>IF(ISERROR(College!J41/College!F41),"n/a",College!J41/College!F41)</f>
        <v>0.13461538461538461</v>
      </c>
      <c r="C52" s="10">
        <f>IF(ISERROR(College!K41/College!G41),"n/a",College!K41/College!G41)</f>
        <v>0.17391304347826086</v>
      </c>
      <c r="D52" s="12">
        <f>IF(ISERROR(B52-C52),"n/a",B52-C52)</f>
        <v>-3.9297658862876256E-2</v>
      </c>
    </row>
    <row r="53" spans="1:4" ht="15" x14ac:dyDescent="0.25">
      <c r="A53" s="14" t="s">
        <v>14</v>
      </c>
      <c r="B53" s="10">
        <f>IF(ISERROR(College!N41/College!F41),"n/a",College!N41/College!F41)</f>
        <v>7.6923076923076927E-2</v>
      </c>
      <c r="C53" s="10">
        <f>IF(ISERROR(College!O41/College!G41),"n/a",College!O41/College!G41)</f>
        <v>0.13043478260869565</v>
      </c>
      <c r="D53" s="12">
        <f>IF(ISERROR(B53-C53),"n/a",B53-C53)</f>
        <v>-5.3511705685618721E-2</v>
      </c>
    </row>
    <row r="54" spans="1:4" ht="15" x14ac:dyDescent="0.25">
      <c r="A54" s="14" t="s">
        <v>15</v>
      </c>
      <c r="B54" s="10">
        <f>IF(ISERROR(College!N41/College!J41),"n/a",College!N41/College!J41)</f>
        <v>0.5714285714285714</v>
      </c>
      <c r="C54" s="10">
        <f>IF(ISERROR(College!O41/College!K41),"n/a",College!O41/College!K41)</f>
        <v>0.75</v>
      </c>
      <c r="D54" s="12">
        <f>IF(ISERROR(B54-C54),"n/a",B54-C54)</f>
        <v>-0.1785714285714286</v>
      </c>
    </row>
    <row r="55" spans="1:4" ht="15" x14ac:dyDescent="0.25">
      <c r="A55" s="14" t="s">
        <v>16</v>
      </c>
      <c r="B55" s="10">
        <f>IF(ISERROR(College!R41/College!N41), "n/a",College!R41/College!N41)</f>
        <v>0.75</v>
      </c>
      <c r="C55" s="10">
        <f>IF(ISERROR(College!S41/College!O41), "n/a",College!S41/College!O41)</f>
        <v>0.83333333333333337</v>
      </c>
      <c r="D55" s="12">
        <f>IF(ISERROR(B55-C55),"n/a",B55-C55)</f>
        <v>-8.333333333333337E-2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0.99282639885222379</v>
      </c>
      <c r="D57" s="12">
        <f>IF(ISERROR(B57-C57),"n/a",B57-C57)</f>
        <v>-0.10277404283128133</v>
      </c>
    </row>
    <row r="58" spans="1:4" ht="15" x14ac:dyDescent="0.25">
      <c r="A58" s="14" t="s">
        <v>13</v>
      </c>
      <c r="B58" s="10">
        <f>IF(ISERROR(College!J39/College!F39),"n/a",College!J39/College!F39)</f>
        <v>0.18627450980392157</v>
      </c>
      <c r="C58" s="10">
        <f>IF(ISERROR(College!K39/College!G39),"n/a",College!K39/College!G39)</f>
        <v>0.10404624277456648</v>
      </c>
      <c r="D58" s="12">
        <f>IF(ISERROR(B58-C58),"n/a",B58-C58)</f>
        <v>8.2228267029355095E-2</v>
      </c>
    </row>
    <row r="59" spans="1:4" ht="15" x14ac:dyDescent="0.25">
      <c r="A59" s="14" t="s">
        <v>14</v>
      </c>
      <c r="B59" s="10">
        <f>IF(ISERROR(College!N39/College!F39),"n/a",College!N39/College!F39)</f>
        <v>0.14901960784313725</v>
      </c>
      <c r="C59" s="10">
        <f>IF(ISERROR(College!O39/College!G39),"n/a",College!O39/College!G39)</f>
        <v>8.5260115606936415E-2</v>
      </c>
      <c r="D59" s="12">
        <f>IF(ISERROR(B59-C59),"n/a",B59-C59)</f>
        <v>6.3759492236200838E-2</v>
      </c>
    </row>
    <row r="60" spans="1:4" ht="15" x14ac:dyDescent="0.25">
      <c r="A60" s="14" t="s">
        <v>15</v>
      </c>
      <c r="B60" s="10">
        <f>IF(ISERROR(College!N39/College!J39),"n/a",College!N39/College!J39)</f>
        <v>0.8</v>
      </c>
      <c r="C60" s="10">
        <f>IF(ISERROR(College!O39/College!K39),"n/a",College!O39/College!K39)</f>
        <v>0.81944444444444442</v>
      </c>
      <c r="D60" s="12">
        <f>IF(ISERROR(B60-C60),"n/a",B60-C60)</f>
        <v>-1.9444444444444375E-2</v>
      </c>
    </row>
    <row r="61" spans="1:4" ht="15" x14ac:dyDescent="0.25">
      <c r="A61" s="14" t="s">
        <v>16</v>
      </c>
      <c r="B61" s="10">
        <f>IF(ISERROR(College!R39/College!N39), "n/a",College!R39/College!N39)</f>
        <v>0.82894736842105265</v>
      </c>
      <c r="C61" s="10">
        <f>IF(ISERROR(College!S39/College!O39), "n/a",College!S39/College!O39)</f>
        <v>0.81355932203389836</v>
      </c>
      <c r="D61" s="12">
        <f>IF(ISERROR(B61-C61),"n/a",B61-C61)</f>
        <v>1.5388046387154297E-2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0.77367407666725008</v>
      </c>
      <c r="C63" s="10">
        <f>IF(ISERROR(College!G34/College!C34),"n/a",College!G34/College!C34)</f>
        <v>0.81385667558727326</v>
      </c>
      <c r="D63" s="12">
        <f>IF(ISERROR(B63-C63),"n/a",B63-C63)</f>
        <v>-4.0182598920023183E-2</v>
      </c>
    </row>
    <row r="64" spans="1:4" ht="15" x14ac:dyDescent="0.25">
      <c r="A64" s="14" t="s">
        <v>13</v>
      </c>
      <c r="B64" s="10">
        <f>IF(ISERROR(College!J34/College!F34),"n/a",College!J34/College!F34)</f>
        <v>0.18167420814479637</v>
      </c>
      <c r="C64" s="10">
        <f>IF(ISERROR(College!K34/College!G34),"n/a",College!K34/College!G34)</f>
        <v>0.20606503470953599</v>
      </c>
      <c r="D64" s="12">
        <f>IF(ISERROR(B64-C64),"n/a",B64-C64)</f>
        <v>-2.4390826564739621E-2</v>
      </c>
    </row>
    <row r="65" spans="1:4" ht="15" x14ac:dyDescent="0.25">
      <c r="A65" s="14" t="s">
        <v>14</v>
      </c>
      <c r="B65" s="10">
        <f>IF(ISERROR(College!N34/College!F34),"n/a",College!N34/College!F34)</f>
        <v>0.16651583710407239</v>
      </c>
      <c r="C65" s="10">
        <f>IF(ISERROR(College!O34/College!G34),"n/a",College!O34/College!G34)</f>
        <v>0.19327731092436976</v>
      </c>
      <c r="D65" s="12">
        <f>IF(ISERROR(B65-C65),"n/a",B65-C65)</f>
        <v>-2.6761473820297366E-2</v>
      </c>
    </row>
    <row r="66" spans="1:4" ht="15" x14ac:dyDescent="0.25">
      <c r="A66" s="14" t="s">
        <v>15</v>
      </c>
      <c r="B66" s="10">
        <f>IF(ISERROR(College!N34/College!J34),"n/a",College!N34/College!J34)</f>
        <v>0.91656288916562889</v>
      </c>
      <c r="C66" s="10">
        <f>IF(ISERROR(College!O34/College!K34),"n/a",College!O34/College!K34)</f>
        <v>0.93794326241134751</v>
      </c>
      <c r="D66" s="12">
        <f>IF(ISERROR(B66-C66),"n/a",B66-C66)</f>
        <v>-2.138037324571862E-2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0.90896739130434778</v>
      </c>
      <c r="C67" s="11">
        <f>IF(ISERROR(College!S34/College!O34), "n/a",College!S34/College!O34)</f>
        <v>0.85633270321361055</v>
      </c>
      <c r="D67" s="13">
        <f>IF(ISERROR(B67-C67),"n/a",B67-C67)</f>
        <v>5.2634688090737236E-2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16,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0.76041171813143305</v>
      </c>
      <c r="C11" s="10">
        <f>IF(ISERROR(College!G45/College!C45),"n/a",College!G45/College!C45)</f>
        <v>0.748263753413968</v>
      </c>
      <c r="D11" s="12">
        <f>IF(ISERROR(B11-C11),"n/a",B11-C11)</f>
        <v>1.2147964717465043E-2</v>
      </c>
    </row>
    <row r="12" spans="1:4" ht="15" x14ac:dyDescent="0.25">
      <c r="A12" s="14" t="s">
        <v>13</v>
      </c>
      <c r="B12" s="10">
        <f>IF(ISERROR(College!J45/College!F45),"n/a",College!J45/College!F45)</f>
        <v>0.1821116201582674</v>
      </c>
      <c r="C12" s="10">
        <f>IF(ISERROR(College!K45/College!G45),"n/a",College!K45/College!G45)</f>
        <v>0.18729794556262383</v>
      </c>
      <c r="D12" s="12">
        <f>IF(ISERROR(B12-C12),"n/a",B12-C12)</f>
        <v>-5.1863254043564289E-3</v>
      </c>
    </row>
    <row r="13" spans="1:4" ht="15" x14ac:dyDescent="0.25">
      <c r="A13" s="14" t="s">
        <v>14</v>
      </c>
      <c r="B13" s="10">
        <f>IF(ISERROR(College!N45/College!F45),"n/a",College!N45/College!F45)</f>
        <v>0.17805081216159932</v>
      </c>
      <c r="C13" s="10">
        <f>IF(ISERROR(College!O45/College!G45),"n/a",College!O45/College!G45)</f>
        <v>0.18302221295234122</v>
      </c>
      <c r="D13" s="12">
        <f>IF(ISERROR(B13-C13),"n/a",B13-C13)</f>
        <v>-4.9714007907419033E-3</v>
      </c>
    </row>
    <row r="14" spans="1:4" ht="15" x14ac:dyDescent="0.25">
      <c r="A14" s="14" t="s">
        <v>15</v>
      </c>
      <c r="B14" s="10">
        <f>IF(ISERROR(College!N45/College!J45),"n/a",College!N45/College!J45)</f>
        <v>0.97770154373927964</v>
      </c>
      <c r="C14" s="10">
        <f>IF(ISERROR(College!O45/College!K45),"n/a",College!O45/College!K45)</f>
        <v>0.97717149220489974</v>
      </c>
      <c r="D14" s="12">
        <f>IF(ISERROR(B14-C14),"n/a",B14-C14)</f>
        <v>5.3005153437990504E-4</v>
      </c>
    </row>
    <row r="15" spans="1:4" ht="15" x14ac:dyDescent="0.25">
      <c r="A15" s="14" t="s">
        <v>16</v>
      </c>
      <c r="B15" s="10">
        <f>IF(ISERROR(College!R45/College!N45), "n/a",College!R45/College!N45)</f>
        <v>0.9432748538011696</v>
      </c>
      <c r="C15" s="10">
        <f>IF(ISERROR(College!S45/College!O45), "n/a",College!S45/College!O45)</f>
        <v>0.94472934472934478</v>
      </c>
      <c r="D15" s="12">
        <f>IF(ISERROR(B15-C15),"n/a",B15-C15)</f>
        <v>-1.4544909281751783E-3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0.88853503184713378</v>
      </c>
      <c r="C17" s="10">
        <f>IF(ISERROR(College!G49/College!C49),"n/a",College!G49/College!C49)</f>
        <v>0.86987522281639929</v>
      </c>
      <c r="D17" s="12">
        <f>IF(ISERROR(B17-C17),"n/a",B17-C17)</f>
        <v>1.8659809030734498E-2</v>
      </c>
    </row>
    <row r="18" spans="1:4" ht="15" x14ac:dyDescent="0.25">
      <c r="A18" s="14" t="s">
        <v>13</v>
      </c>
      <c r="B18" s="10">
        <f>IF(ISERROR(College!J49/College!F49),"n/a",College!J49/College!F49)</f>
        <v>4.3010752688172046E-2</v>
      </c>
      <c r="C18" s="10">
        <f>IF(ISERROR(College!K49/College!G49),"n/a",College!K49/College!G49)</f>
        <v>2.0491803278688523E-2</v>
      </c>
      <c r="D18" s="12">
        <f>IF(ISERROR(B18-C18),"n/a",B18-C18)</f>
        <v>2.2518949409483523E-2</v>
      </c>
    </row>
    <row r="19" spans="1:4" ht="15" x14ac:dyDescent="0.25">
      <c r="A19" s="14" t="s">
        <v>14</v>
      </c>
      <c r="B19" s="10">
        <f>IF(ISERROR(College!N49/College!F49),"n/a",College!N49/College!F49)</f>
        <v>3.9426523297491037E-2</v>
      </c>
      <c r="C19" s="10">
        <f>IF(ISERROR(College!O49/College!G49),"n/a",College!O49/College!G49)</f>
        <v>2.0491803278688523E-2</v>
      </c>
      <c r="D19" s="12">
        <f>IF(ISERROR(B19-C19),"n/a",B19-C19)</f>
        <v>1.8934720018802514E-2</v>
      </c>
    </row>
    <row r="20" spans="1:4" ht="15" x14ac:dyDescent="0.25">
      <c r="A20" s="14" t="s">
        <v>15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1</v>
      </c>
      <c r="D20" s="12">
        <f>IF(ISERROR(B20-C20),"n/a",B20-C20)</f>
        <v>-8.333333333333337E-2</v>
      </c>
    </row>
    <row r="21" spans="1:4" ht="15" x14ac:dyDescent="0.25">
      <c r="A21" s="14" t="s">
        <v>16</v>
      </c>
      <c r="B21" s="10">
        <f>IF(ISERROR(College!R49/College!N49), "n/a",College!R49/College!N49)</f>
        <v>0.81818181818181823</v>
      </c>
      <c r="C21" s="10">
        <f>IF(ISERROR(College!S49/College!O49), "n/a",College!S49/College!O49)</f>
        <v>0.9</v>
      </c>
      <c r="D21" s="12">
        <f>IF(ISERROR(B21-C21),"n/a",B21-C21)</f>
        <v>-8.181818181818179E-2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5.7471264367816091E-2</v>
      </c>
      <c r="C24" s="10">
        <f>IF(ISERROR(College!K47/College!G47),"n/a",College!K47/College!G47)</f>
        <v>3.4340659340659344E-2</v>
      </c>
      <c r="D24" s="12">
        <f>IF(ISERROR(B24-C24),"n/a",B24-C24)</f>
        <v>2.3130605027156748E-2</v>
      </c>
    </row>
    <row r="25" spans="1:4" ht="15" x14ac:dyDescent="0.25">
      <c r="A25" s="14" t="s">
        <v>14</v>
      </c>
      <c r="B25" s="10">
        <f>IF(ISERROR(College!N47/College!F47),"n/a",College!N47/College!F47)</f>
        <v>4.7126436781609195E-2</v>
      </c>
      <c r="C25" s="10">
        <f>IF(ISERROR(College!O47/College!G47),"n/a",College!O47/College!G47)</f>
        <v>2.7472527472527472E-2</v>
      </c>
      <c r="D25" s="12">
        <f>IF(ISERROR(B25-C25),"n/a",B25-C25)</f>
        <v>1.9653909309081723E-2</v>
      </c>
    </row>
    <row r="26" spans="1:4" ht="15" x14ac:dyDescent="0.25">
      <c r="A26" s="14" t="s">
        <v>15</v>
      </c>
      <c r="B26" s="10">
        <f>IF(ISERROR(College!N47/College!J47),"n/a",College!N47/College!J47)</f>
        <v>0.82</v>
      </c>
      <c r="C26" s="10">
        <f>IF(ISERROR(College!O47/College!K47),"n/a",College!O47/College!K47)</f>
        <v>0.8</v>
      </c>
      <c r="D26" s="12">
        <f>IF(ISERROR(B26-C26),"n/a",B26-C26)</f>
        <v>1.9999999999999907E-2</v>
      </c>
    </row>
    <row r="27" spans="1:4" ht="15" x14ac:dyDescent="0.25">
      <c r="A27" s="14" t="s">
        <v>16</v>
      </c>
      <c r="B27" s="10">
        <f>IF(ISERROR(College!R47/College!N47), "n/a",College!R47/College!N47)</f>
        <v>0.85365853658536583</v>
      </c>
      <c r="C27" s="10">
        <f>IF(ISERROR(College!S47/College!O47), "n/a",College!S47/College!O47)</f>
        <v>0.9</v>
      </c>
      <c r="D27" s="12">
        <f>IF(ISERROR(B27-C27),"n/a",B27-C27)</f>
        <v>-4.6341463414634188E-2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0.77103718199608606</v>
      </c>
      <c r="C29" s="10">
        <f>IF(ISERROR(College!G43/College!C43),"n/a",College!G43/College!C43)</f>
        <v>0.7559644581263556</v>
      </c>
      <c r="D29" s="12">
        <f>IF(ISERROR(B29-C29),"n/a",B29-C29)</f>
        <v>1.5072723869730464E-2</v>
      </c>
    </row>
    <row r="30" spans="1:4" ht="15" x14ac:dyDescent="0.25">
      <c r="A30" s="14" t="s">
        <v>13</v>
      </c>
      <c r="B30" s="10">
        <f>IF(ISERROR(College!J43/College!F43),"n/a",College!J43/College!F43)</f>
        <v>0.16524655547498188</v>
      </c>
      <c r="C30" s="10">
        <f>IF(ISERROR(College!K43/College!G43),"n/a",College!K43/College!G43)</f>
        <v>0.16945858398889402</v>
      </c>
      <c r="D30" s="12">
        <f>IF(ISERROR(B30-C30),"n/a",B30-C30)</f>
        <v>-4.2120285139121416E-3</v>
      </c>
    </row>
    <row r="31" spans="1:4" ht="15" x14ac:dyDescent="0.25">
      <c r="A31" s="14" t="s">
        <v>14</v>
      </c>
      <c r="B31" s="10">
        <f>IF(ISERROR(College!N43/College!F43),"n/a",College!N43/College!F43)</f>
        <v>0.16071428571428573</v>
      </c>
      <c r="C31" s="10">
        <f>IF(ISERROR(College!O43/College!G43),"n/a",College!O43/College!G43)</f>
        <v>0.16520129569643682</v>
      </c>
      <c r="D31" s="12">
        <f>IF(ISERROR(B31-C31),"n/a",B31-C31)</f>
        <v>-4.4870099821510967E-3</v>
      </c>
    </row>
    <row r="32" spans="1:4" ht="15" x14ac:dyDescent="0.25">
      <c r="A32" s="14" t="s">
        <v>15</v>
      </c>
      <c r="B32" s="10">
        <f>IF(ISERROR(College!N43/College!J43),"n/a",College!N43/College!J43)</f>
        <v>0.97257268239166206</v>
      </c>
      <c r="C32" s="10">
        <f>IF(ISERROR(College!O43/College!K43),"n/a",College!O43/College!K43)</f>
        <v>0.97487711632987439</v>
      </c>
      <c r="D32" s="12">
        <f>IF(ISERROR(B32-C32),"n/a",B32-C32)</f>
        <v>-2.3044339382123358E-3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0.93965031020868584</v>
      </c>
      <c r="C33" s="11">
        <f>IF(ISERROR(College!S43/College!O43), "n/a",College!S43/College!O43)</f>
        <v>0.94397759103641454</v>
      </c>
      <c r="D33" s="13">
        <f>IF(ISERROR(B33-C33),"n/a",B33-C33)</f>
        <v>-4.3272808277287078E-3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0.62740384615384615</v>
      </c>
      <c r="C39" s="10">
        <f>IF(ISERROR(College!G52/College!C52),"n/a",College!G52/College!C52)</f>
        <v>0.61458748505380634</v>
      </c>
      <c r="D39" s="12">
        <f>IF(ISERROR(B39-C39),"n/a",B39-C39)</f>
        <v>1.2816361100039808E-2</v>
      </c>
    </row>
    <row r="40" spans="1:4" ht="15" x14ac:dyDescent="0.25">
      <c r="A40" s="14" t="s">
        <v>13</v>
      </c>
      <c r="B40" s="10">
        <f>IF(ISERROR(College!J52/College!F52),"n/a",College!J52/College!F52)</f>
        <v>0.18237547892720307</v>
      </c>
      <c r="C40" s="10">
        <f>IF(ISERROR(College!K52/College!G52),"n/a",College!K52/College!G52)</f>
        <v>0.25421530479896237</v>
      </c>
      <c r="D40" s="12">
        <f>IF(ISERROR(B40-C40),"n/a",B40-C40)</f>
        <v>-7.18398258717593E-2</v>
      </c>
    </row>
    <row r="41" spans="1:4" ht="15" x14ac:dyDescent="0.25">
      <c r="A41" s="14" t="s">
        <v>14</v>
      </c>
      <c r="B41" s="10">
        <f>IF(ISERROR(College!N52/College!F52),"n/a",College!N52/College!F52)</f>
        <v>0.17624521072796934</v>
      </c>
      <c r="C41" s="10">
        <f>IF(ISERROR(College!O52/College!G52),"n/a",College!O52/College!G52)</f>
        <v>0.24059662775616084</v>
      </c>
      <c r="D41" s="12">
        <f>IF(ISERROR(B41-C41),"n/a",B41-C41)</f>
        <v>-6.4351417028191499E-2</v>
      </c>
    </row>
    <row r="42" spans="1:4" ht="15" x14ac:dyDescent="0.25">
      <c r="A42" s="14" t="s">
        <v>15</v>
      </c>
      <c r="B42" s="10">
        <f>IF(ISERROR(College!N52/College!J52),"n/a",College!N52/College!J52)</f>
        <v>0.96638655462184875</v>
      </c>
      <c r="C42" s="10">
        <f>IF(ISERROR(College!O52/College!K52),"n/a",College!O52/College!K52)</f>
        <v>0.9464285714285714</v>
      </c>
      <c r="D42" s="12">
        <f>IF(ISERROR(B42-C42),"n/a",B42-C42)</f>
        <v>1.9957983193277351E-2</v>
      </c>
    </row>
    <row r="43" spans="1:4" ht="15" x14ac:dyDescent="0.25">
      <c r="A43" s="14" t="s">
        <v>16</v>
      </c>
      <c r="B43" s="10">
        <f>IF(ISERROR(College!R52/College!N52), "n/a",College!R52/College!N52)</f>
        <v>0.92173913043478262</v>
      </c>
      <c r="C43" s="10">
        <f>IF(ISERROR(College!S52/College!O52), "n/a",College!S52/College!O52)</f>
        <v>0.90296495956873313</v>
      </c>
      <c r="D43" s="12">
        <f>IF(ISERROR(B43-C43),"n/a",B43-C43)</f>
        <v>1.8774170866049489E-2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0.33333333333333331</v>
      </c>
      <c r="C46" s="10">
        <f>IF(ISERROR(College!K53/College!G53),"n/a",College!K53/College!G53)</f>
        <v>0.34285714285714286</v>
      </c>
      <c r="D46" s="12">
        <f>IF(ISERROR(B46-C46),"n/a",B46-C46)</f>
        <v>-9.5238095238095455E-3</v>
      </c>
    </row>
    <row r="47" spans="1:4" ht="15" x14ac:dyDescent="0.25">
      <c r="A47" s="14" t="s">
        <v>14</v>
      </c>
      <c r="B47" s="10">
        <f>IF(ISERROR(College!N53/College!F53),"n/a",College!N53/College!F53)</f>
        <v>0.26666666666666666</v>
      </c>
      <c r="C47" s="10">
        <f>IF(ISERROR(College!O53/College!G53),"n/a",College!O53/College!G53)</f>
        <v>0.2857142857142857</v>
      </c>
      <c r="D47" s="12">
        <f>IF(ISERROR(B47-C47),"n/a",B47-C47)</f>
        <v>-1.9047619047619035E-2</v>
      </c>
    </row>
    <row r="48" spans="1:4" ht="15" x14ac:dyDescent="0.25">
      <c r="A48" s="14" t="s">
        <v>15</v>
      </c>
      <c r="B48" s="10">
        <f>IF(ISERROR(College!N53/College!J53),"n/a",College!N53/College!J53)</f>
        <v>0.8</v>
      </c>
      <c r="C48" s="10">
        <f>IF(ISERROR(College!O53/College!K53),"n/a",College!O53/College!K53)</f>
        <v>0.83333333333333337</v>
      </c>
      <c r="D48" s="12">
        <f>IF(ISERROR(B48-C48),"n/a",B48-C48)</f>
        <v>-3.3333333333333326E-2</v>
      </c>
    </row>
    <row r="49" spans="1:4" ht="15" x14ac:dyDescent="0.25">
      <c r="A49" s="23" t="s">
        <v>16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0.2</v>
      </c>
      <c r="D53" s="12">
        <f>IF(ISERROR(B53-C53),"n/a",B53-C53)</f>
        <v>-0.2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0.29032258064516131</v>
      </c>
      <c r="C58" s="10">
        <f>IF(ISERROR(College!K55/College!G55),"n/a",College!K55/College!G55)</f>
        <v>7.5268817204301078E-2</v>
      </c>
      <c r="D58" s="12">
        <f>IF(ISERROR(B58-C58),"n/a",B58-C58)</f>
        <v>0.21505376344086025</v>
      </c>
    </row>
    <row r="59" spans="1:4" ht="15" x14ac:dyDescent="0.25">
      <c r="A59" s="14" t="s">
        <v>14</v>
      </c>
      <c r="B59" s="10">
        <f>IF(ISERROR(College!N55/College!F55),"n/a",College!N55/College!F55)</f>
        <v>0.24193548387096775</v>
      </c>
      <c r="C59" s="10">
        <f>IF(ISERROR(College!O55/College!G55),"n/a",College!O55/College!G55)</f>
        <v>4.3010752688172046E-2</v>
      </c>
      <c r="D59" s="12">
        <f>IF(ISERROR(B59-C59),"n/a",B59-C59)</f>
        <v>0.19892473118279569</v>
      </c>
    </row>
    <row r="60" spans="1:4" ht="15" x14ac:dyDescent="0.25">
      <c r="A60" s="14" t="s">
        <v>15</v>
      </c>
      <c r="B60" s="10">
        <f>IF(ISERROR(College!N55/College!J55),"n/a",College!N55/College!J55)</f>
        <v>0.83333333333333337</v>
      </c>
      <c r="C60" s="10">
        <f>IF(ISERROR(College!O55/College!K55),"n/a",College!O55/College!K55)</f>
        <v>0.5714285714285714</v>
      </c>
      <c r="D60" s="12">
        <f>IF(ISERROR(B60-C60),"n/a",B60-C60)</f>
        <v>0.26190476190476197</v>
      </c>
    </row>
    <row r="61" spans="1:4" ht="15" x14ac:dyDescent="0.25">
      <c r="A61" s="14" t="s">
        <v>16</v>
      </c>
      <c r="B61" s="10">
        <f>IF(ISERROR(College!R55/College!N55), "n/a",College!R55/College!N55)</f>
        <v>0.8666666666666667</v>
      </c>
      <c r="C61" s="10">
        <f>IF(ISERROR(College!S55/College!O55), "n/a",College!S55/College!O55)</f>
        <v>0.5</v>
      </c>
      <c r="D61" s="12">
        <f>IF(ISERROR(B61-C61),"n/a",B61-C61)</f>
        <v>0.3666666666666667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0.60877192982456141</v>
      </c>
      <c r="C63" s="10">
        <f>IF(ISERROR(College!G50/College!C50),"n/a",College!G50/College!C50)</f>
        <v>0.60360360360360366</v>
      </c>
      <c r="D63" s="12">
        <f>IF(ISERROR(B63-C63),"n/a",B63-C63)</f>
        <v>5.168326220957753E-3</v>
      </c>
    </row>
    <row r="64" spans="1:4" ht="15" x14ac:dyDescent="0.25">
      <c r="A64" s="14" t="s">
        <v>13</v>
      </c>
      <c r="B64" s="10">
        <f>IF(ISERROR(College!J50/College!F50),"n/a",College!J50/College!F50)</f>
        <v>0.18804034582132564</v>
      </c>
      <c r="C64" s="10">
        <f>IF(ISERROR(College!K50/College!G50),"n/a",College!K50/College!G50)</f>
        <v>0.24597014925373134</v>
      </c>
      <c r="D64" s="12">
        <f>IF(ISERROR(B64-C64),"n/a",B64-C64)</f>
        <v>-5.7929803432405697E-2</v>
      </c>
    </row>
    <row r="65" spans="1:4" ht="15" x14ac:dyDescent="0.25">
      <c r="A65" s="14" t="s">
        <v>14</v>
      </c>
      <c r="B65" s="10">
        <f>IF(ISERROR(College!N50/College!F50),"n/a",College!N50/College!F50)</f>
        <v>0.17939481268011528</v>
      </c>
      <c r="C65" s="10">
        <f>IF(ISERROR(College!O50/College!G50),"n/a",College!O50/College!G50)</f>
        <v>0.23044776119402985</v>
      </c>
      <c r="D65" s="12">
        <f>IF(ISERROR(B65-C65),"n/a",B65-C65)</f>
        <v>-5.1052948513914564E-2</v>
      </c>
    </row>
    <row r="66" spans="1:4" ht="15" x14ac:dyDescent="0.25">
      <c r="A66" s="14" t="s">
        <v>15</v>
      </c>
      <c r="B66" s="10">
        <f>IF(ISERROR(College!N50/College!J50),"n/a",College!N50/College!J50)</f>
        <v>0.95402298850574707</v>
      </c>
      <c r="C66" s="10">
        <f>IF(ISERROR(College!O50/College!K50),"n/a",College!O50/College!K50)</f>
        <v>0.93689320388349517</v>
      </c>
      <c r="D66" s="12">
        <f>IF(ISERROR(B66-C66),"n/a",B66-C66)</f>
        <v>1.7129784622251898E-2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0.91967871485943775</v>
      </c>
      <c r="C67" s="11">
        <f>IF(ISERROR(College!S50/College!O50), "n/a",College!S50/College!O50)</f>
        <v>0.89896373056994816</v>
      </c>
      <c r="D67" s="13">
        <f>IF(ISERROR(B67-C67),"n/a",B67-C67)</f>
        <v>2.0714984289489591E-2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16,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0.82769230769230773</v>
      </c>
      <c r="C11" s="10">
        <f>IF(ISERROR(College!G61/College!C61),"n/a",College!G61/College!C61)</f>
        <v>0.72156013001083419</v>
      </c>
      <c r="D11" s="12">
        <f>IF(ISERROR(B11-C11),"n/a",B11-C11)</f>
        <v>0.10613217768147354</v>
      </c>
    </row>
    <row r="12" spans="1:4" ht="15" x14ac:dyDescent="0.25">
      <c r="A12" s="14" t="s">
        <v>13</v>
      </c>
      <c r="B12" s="10">
        <f>IF(ISERROR(College!J61/College!F61),"n/a",College!J61/College!F61)</f>
        <v>0.14002478314745972</v>
      </c>
      <c r="C12" s="10">
        <f>IF(ISERROR(College!K61/College!G61),"n/a",College!K61/College!G61)</f>
        <v>0.17417417417417416</v>
      </c>
      <c r="D12" s="12">
        <f>IF(ISERROR(B12-C12),"n/a",B12-C12)</f>
        <v>-3.4149391026714437E-2</v>
      </c>
    </row>
    <row r="13" spans="1:4" ht="15" x14ac:dyDescent="0.25">
      <c r="A13" s="14" t="s">
        <v>14</v>
      </c>
      <c r="B13" s="10">
        <f>IF(ISERROR(College!N61/College!F61),"n/a",College!N61/College!F61)</f>
        <v>0.14002478314745972</v>
      </c>
      <c r="C13" s="10">
        <f>IF(ISERROR(College!O61/College!G61),"n/a",College!O61/College!G61)</f>
        <v>0.17117117117117117</v>
      </c>
      <c r="D13" s="12">
        <f>IF(ISERROR(B13-C13),"n/a",B13-C13)</f>
        <v>-3.1146388023711447E-2</v>
      </c>
    </row>
    <row r="14" spans="1:4" ht="15" x14ac:dyDescent="0.25">
      <c r="A14" s="14" t="s">
        <v>15</v>
      </c>
      <c r="B14" s="10">
        <f>IF(ISERROR(College!N61/College!J61),"n/a",College!N61/College!J61)</f>
        <v>1</v>
      </c>
      <c r="C14" s="10">
        <f>IF(ISERROR(College!O61/College!K61),"n/a",College!O61/College!K61)</f>
        <v>0.98275862068965514</v>
      </c>
      <c r="D14" s="12">
        <f>IF(ISERROR(B14-C14),"n/a",B14-C14)</f>
        <v>1.7241379310344862E-2</v>
      </c>
    </row>
    <row r="15" spans="1:4" ht="15" x14ac:dyDescent="0.25">
      <c r="A15" s="14" t="s">
        <v>16</v>
      </c>
      <c r="B15" s="10">
        <f>IF(ISERROR(College!R61/College!N61), "n/a",College!R61/College!N61)</f>
        <v>0.93805309734513276</v>
      </c>
      <c r="C15" s="10">
        <f>IF(ISERROR(College!S61/College!O61), "n/a",College!S61/College!O61)</f>
        <v>0.95614035087719296</v>
      </c>
      <c r="D15" s="12">
        <f>IF(ISERROR(B15-C15),"n/a",B15-C15)</f>
        <v>-1.8087253532060199E-2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1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7.0175438596491224E-2</v>
      </c>
      <c r="C24" s="10">
        <f>IF(ISERROR(College!K63/College!G63),"n/a",College!K63/College!G63)</f>
        <v>0.10714285714285714</v>
      </c>
      <c r="D24" s="12">
        <f>IF(ISERROR(B24-C24),"n/a",B24-C24)</f>
        <v>-3.6967418546365913E-2</v>
      </c>
    </row>
    <row r="25" spans="1:4" ht="15" x14ac:dyDescent="0.25">
      <c r="A25" s="14" t="s">
        <v>14</v>
      </c>
      <c r="B25" s="10">
        <f>IF(ISERROR(College!N63/College!F63),"n/a",College!N63/College!F63)</f>
        <v>7.0175438596491224E-2</v>
      </c>
      <c r="C25" s="10">
        <f>IF(ISERROR(College!O63/College!G63),"n/a",College!O63/College!G63)</f>
        <v>0.10714285714285714</v>
      </c>
      <c r="D25" s="12">
        <f>IF(ISERROR(B25-C25),"n/a",B25-C25)</f>
        <v>-3.6967418546365913E-2</v>
      </c>
    </row>
    <row r="26" spans="1:4" ht="15" x14ac:dyDescent="0.25">
      <c r="A26" s="14" t="s">
        <v>15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IF(ISERROR(College!R63/College!N63), "n/a",College!R63/College!N63)</f>
        <v>0.5</v>
      </c>
      <c r="C27" s="10">
        <f>IF(ISERROR(College!S63/College!O63), "n/a",College!S63/College!O63)</f>
        <v>1</v>
      </c>
      <c r="D27" s="12">
        <f>IF(ISERROR(B27-C27),"n/a",B27-C27)</f>
        <v>-0.5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0.82713754646840154</v>
      </c>
      <c r="C29" s="10">
        <f>IF(ISERROR(College!G59/College!C59),"n/a",College!G59/College!C59)</f>
        <v>0.73431372549019602</v>
      </c>
      <c r="D29" s="12">
        <f>IF(ISERROR(B29-C29),"n/a",B29-C29)</f>
        <v>9.2823820978205518E-2</v>
      </c>
    </row>
    <row r="30" spans="1:4" ht="15" x14ac:dyDescent="0.25">
      <c r="A30" s="14" t="s">
        <v>13</v>
      </c>
      <c r="B30" s="10">
        <f>IF(ISERROR(College!J59/College!F59),"n/a",College!J59/College!F59)</f>
        <v>0.13146067415730336</v>
      </c>
      <c r="C30" s="10">
        <f>IF(ISERROR(College!K59/College!G59),"n/a",College!K59/College!G59)</f>
        <v>0.16421895861148197</v>
      </c>
      <c r="D30" s="12">
        <f>IF(ISERROR(B30-C30),"n/a",B30-C30)</f>
        <v>-3.275828445417861E-2</v>
      </c>
    </row>
    <row r="31" spans="1:4" ht="15" x14ac:dyDescent="0.25">
      <c r="A31" s="14" t="s">
        <v>14</v>
      </c>
      <c r="B31" s="10">
        <f>IF(ISERROR(College!N59/College!F59),"n/a",College!N59/College!F59)</f>
        <v>0.13146067415730336</v>
      </c>
      <c r="C31" s="10">
        <f>IF(ISERROR(College!O59/College!G59),"n/a",College!O59/College!G59)</f>
        <v>0.16154873164218958</v>
      </c>
      <c r="D31" s="12">
        <f>IF(ISERROR(B31-C31),"n/a",B31-C31)</f>
        <v>-3.0088057484886216E-2</v>
      </c>
    </row>
    <row r="32" spans="1:4" ht="15" x14ac:dyDescent="0.25">
      <c r="A32" s="14" t="s">
        <v>15</v>
      </c>
      <c r="B32" s="10">
        <f>IF(ISERROR(College!N59/College!J59),"n/a",College!N59/College!J59)</f>
        <v>1</v>
      </c>
      <c r="C32" s="10">
        <f>IF(ISERROR(College!O59/College!K59),"n/a",College!O59/College!K59)</f>
        <v>0.98373983739837401</v>
      </c>
      <c r="D32" s="12">
        <f>IF(ISERROR(B32-C32),"n/a",B32-C32)</f>
        <v>1.6260162601625994E-2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0.92307692307692313</v>
      </c>
      <c r="C33" s="11">
        <f>IF(ISERROR(College!S59/College!O59), "n/a",College!S59/College!O59)</f>
        <v>0.95867768595041325</v>
      </c>
      <c r="D33" s="13">
        <f>IF(ISERROR(B33-C33),"n/a",B33-C33)</f>
        <v>-3.5600762873490122E-2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0.96296296296296291</v>
      </c>
      <c r="C39" s="10">
        <f>IF(ISERROR(College!G68/College!C68),"n/a",College!G68/College!C68)</f>
        <v>0.90445859872611467</v>
      </c>
      <c r="D39" s="12">
        <f>IF(ISERROR(B39-C39),"n/a",B39-C39)</f>
        <v>5.8504364236848239E-2</v>
      </c>
    </row>
    <row r="40" spans="1:4" ht="15" x14ac:dyDescent="0.25">
      <c r="A40" s="14" t="s">
        <v>13</v>
      </c>
      <c r="B40" s="10">
        <f>IF(ISERROR(College!J68/College!F68),"n/a",College!J68/College!F68)</f>
        <v>0.27564102564102566</v>
      </c>
      <c r="C40" s="10">
        <f>IF(ISERROR(College!K68/College!G68),"n/a",College!K68/College!G68)</f>
        <v>0.28169014084507044</v>
      </c>
      <c r="D40" s="12">
        <f>IF(ISERROR(B40-C40),"n/a",B40-C40)</f>
        <v>-6.0491152040447749E-3</v>
      </c>
    </row>
    <row r="41" spans="1:4" ht="15" x14ac:dyDescent="0.25">
      <c r="A41" s="14" t="s">
        <v>14</v>
      </c>
      <c r="B41" s="10">
        <f>IF(ISERROR(College!N68/College!F68),"n/a",College!N68/College!F68)</f>
        <v>0.26282051282051283</v>
      </c>
      <c r="C41" s="10">
        <f>IF(ISERROR(College!O68/College!G68),"n/a",College!O68/College!G68)</f>
        <v>0.24647887323943662</v>
      </c>
      <c r="D41" s="12">
        <f>IF(ISERROR(B41-C41),"n/a",B41-C41)</f>
        <v>1.6341639581076206E-2</v>
      </c>
    </row>
    <row r="42" spans="1:4" ht="15" x14ac:dyDescent="0.25">
      <c r="A42" s="14" t="s">
        <v>15</v>
      </c>
      <c r="B42" s="10">
        <f>IF(ISERROR(College!N68/College!J68),"n/a",College!N68/College!J68)</f>
        <v>0.95348837209302328</v>
      </c>
      <c r="C42" s="10">
        <f>IF(ISERROR(College!O68/College!K68),"n/a",College!O68/College!K68)</f>
        <v>0.875</v>
      </c>
      <c r="D42" s="12">
        <f>IF(ISERROR(B42-C42),"n/a",B42-C42)</f>
        <v>7.8488372093023284E-2</v>
      </c>
    </row>
    <row r="43" spans="1:4" ht="15" x14ac:dyDescent="0.25">
      <c r="A43" s="14" t="s">
        <v>16</v>
      </c>
      <c r="B43" s="10">
        <f>IF(ISERROR(College!R68/College!N68), "n/a",College!R68/College!N68)</f>
        <v>0.97560975609756095</v>
      </c>
      <c r="C43" s="10">
        <f>IF(ISERROR(College!S68/College!O68), "n/a",College!S68/College!O68)</f>
        <v>0.8</v>
      </c>
      <c r="D43" s="12">
        <f>IF(ISERROR(B43-C43),"n/a",B43-C43)</f>
        <v>0.17560975609756091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</v>
      </c>
      <c r="D46" s="12">
        <f>IF(ISERROR(B46-C46),"n/a",B46-C46)</f>
        <v>1</v>
      </c>
    </row>
    <row r="47" spans="1:4" ht="15" x14ac:dyDescent="0.25">
      <c r="A47" s="14" t="s">
        <v>14</v>
      </c>
      <c r="B47" s="10">
        <f>IF(ISERROR(College!N69/College!F69),"n/a",College!N69/College!F69)</f>
        <v>1</v>
      </c>
      <c r="C47" s="10">
        <f>IF(ISERROR(College!O69/College!G69),"n/a",College!O69/College!G69)</f>
        <v>0</v>
      </c>
      <c r="D47" s="12">
        <f>IF(ISERROR(B47-C47),"n/a",B47-C47)</f>
        <v>1</v>
      </c>
    </row>
    <row r="48" spans="1:4" ht="15" x14ac:dyDescent="0.25">
      <c r="A48" s="14" t="s">
        <v>15</v>
      </c>
      <c r="B48" s="10">
        <f>IF(ISERROR(College!N69/College!J69),"n/a",College!N69/College!J69)</f>
        <v>1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>
        <f>IF(ISERROR(College!R69/College!N69), "n/a",College!R69/College!N69)</f>
        <v>1</v>
      </c>
      <c r="C49" s="10">
        <f>IF(ISERROR(College!X69/College!T69), "n/a",College!X69/College!T69)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</v>
      </c>
      <c r="D58" s="12">
        <f>IF(ISERROR(B58-C58),"n/a",B58-C58)</f>
        <v>0.15384615384615385</v>
      </c>
    </row>
    <row r="59" spans="1:4" ht="15" x14ac:dyDescent="0.25">
      <c r="A59" s="14" t="s">
        <v>14</v>
      </c>
      <c r="B59" s="10">
        <f>IF(ISERROR(College!N71/College!F71),"n/a",College!N71/College!F71)</f>
        <v>0.15384615384615385</v>
      </c>
      <c r="C59" s="10">
        <f>IF(ISERROR(College!O71/College!G71),"n/a",College!O71/College!G71)</f>
        <v>0</v>
      </c>
      <c r="D59" s="12">
        <f>IF(ISERROR(B59-C59),"n/a",B59-C59)</f>
        <v>0.15384615384615385</v>
      </c>
    </row>
    <row r="60" spans="1:4" ht="15" x14ac:dyDescent="0.25">
      <c r="A60" s="14" t="s">
        <v>15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0.92063492063492058</v>
      </c>
      <c r="C63" s="10">
        <f>IF(ISERROR(College!G66/College!C66),"n/a",College!G66/College!C66)</f>
        <v>0.90476190476190477</v>
      </c>
      <c r="D63" s="12">
        <f>IF(ISERROR(B63-C63),"n/a",B63-C63)</f>
        <v>1.5873015873015817E-2</v>
      </c>
    </row>
    <row r="64" spans="1:4" ht="15" x14ac:dyDescent="0.25">
      <c r="A64" s="14" t="s">
        <v>13</v>
      </c>
      <c r="B64" s="10">
        <f>IF(ISERROR(College!J66/College!F66),"n/a",College!J66/College!F66)</f>
        <v>0.27011494252873564</v>
      </c>
      <c r="C64" s="10">
        <f>IF(ISERROR(College!K66/College!G66),"n/a",College!K66/College!G66)</f>
        <v>0.26973684210526316</v>
      </c>
      <c r="D64" s="12">
        <f>IF(ISERROR(B64-C64),"n/a",B64-C64)</f>
        <v>3.7810042347247164E-4</v>
      </c>
    </row>
    <row r="65" spans="1:4" ht="15" x14ac:dyDescent="0.25">
      <c r="A65" s="14" t="s">
        <v>14</v>
      </c>
      <c r="B65" s="10">
        <f>IF(ISERROR(College!N66/College!F66),"n/a",College!N66/College!F66)</f>
        <v>0.25862068965517243</v>
      </c>
      <c r="C65" s="10">
        <f>IF(ISERROR(College!O66/College!G66),"n/a",College!O66/College!G66)</f>
        <v>0.23026315789473684</v>
      </c>
      <c r="D65" s="12">
        <f>IF(ISERROR(B65-C65),"n/a",B65-C65)</f>
        <v>2.8357531760435595E-2</v>
      </c>
    </row>
    <row r="66" spans="1:4" ht="15" x14ac:dyDescent="0.25">
      <c r="A66" s="14" t="s">
        <v>15</v>
      </c>
      <c r="B66" s="10">
        <f>IF(ISERROR(College!N66/College!J66),"n/a",College!N66/College!J66)</f>
        <v>0.95744680851063835</v>
      </c>
      <c r="C66" s="10">
        <f>IF(ISERROR(College!O66/College!K66),"n/a",College!O66/College!K66)</f>
        <v>0.85365853658536583</v>
      </c>
      <c r="D66" s="12">
        <f>IF(ISERROR(B66-C66),"n/a",B66-C66)</f>
        <v>0.10378827192527251</v>
      </c>
    </row>
    <row r="67" spans="1:4" ht="15.6" thickBot="1" x14ac:dyDescent="0.3">
      <c r="A67" s="15" t="s">
        <v>16</v>
      </c>
      <c r="B67" s="11">
        <f>IF(ISERROR(College!R66/College!N66), "n/a",College!R66/College!N66)</f>
        <v>0.97777777777777775</v>
      </c>
      <c r="C67" s="11">
        <f>IF(ISERROR(College!S66/College!O66), "n/a",College!S66/College!O66)</f>
        <v>0.8</v>
      </c>
      <c r="D67" s="13">
        <f>IF(ISERROR(B67-C67),"n/a",B67-C67)</f>
        <v>0.1777777777777777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16,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9/16/22</v>
      </c>
      <c r="C9" s="349" t="str">
        <f>(Summary!C7)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0.45534150612959717</v>
      </c>
      <c r="C12" s="10">
        <f>IF(ISERROR(College!G77/College!C77),"n/a",College!G77/College!C77)</f>
        <v>0.42998352553542007</v>
      </c>
      <c r="D12" s="12">
        <f>IF(ISERROR(B12-C12),"n/a",B12-C12)</f>
        <v>2.5357980594177099E-2</v>
      </c>
    </row>
    <row r="13" spans="1:4" ht="15" x14ac:dyDescent="0.25">
      <c r="A13" s="14" t="s">
        <v>13</v>
      </c>
      <c r="B13" s="10">
        <f>IF(ISERROR(College!J77/College!F77),"n/a",College!J77/College!F77)</f>
        <v>0.29871794871794871</v>
      </c>
      <c r="C13" s="10">
        <f>IF(ISERROR(College!K77/College!G77),"n/a",College!K77/College!G77)</f>
        <v>0.34099616858237547</v>
      </c>
      <c r="D13" s="12">
        <f>IF(ISERROR(B13-C13),"n/a",B13-C13)</f>
        <v>-4.2278219864426758E-2</v>
      </c>
    </row>
    <row r="14" spans="1:4" ht="15" x14ac:dyDescent="0.25">
      <c r="A14" s="14" t="s">
        <v>14</v>
      </c>
      <c r="B14" s="10">
        <f>IF(ISERROR(College!N77/College!F77),"n/a",College!N77/College!F77)</f>
        <v>0.28846153846153844</v>
      </c>
      <c r="C14" s="10">
        <f>IF(ISERROR(College!O77/College!G77),"n/a",College!O77/College!G77)</f>
        <v>0.32950191570881227</v>
      </c>
      <c r="D14" s="12">
        <f>IF(ISERROR(B14-C14),"n/a",B14-C14)</f>
        <v>-4.1040377247273829E-2</v>
      </c>
    </row>
    <row r="15" spans="1:4" ht="15" x14ac:dyDescent="0.25">
      <c r="A15" s="14" t="s">
        <v>15</v>
      </c>
      <c r="B15" s="10">
        <f>IF(ISERROR(College!N77/College!J77),"n/a",College!N77/College!J77)</f>
        <v>0.96566523605150212</v>
      </c>
      <c r="C15" s="10">
        <f>IF(ISERROR(College!O77/College!K77),"n/a",College!O77/College!K77)</f>
        <v>0.9662921348314607</v>
      </c>
      <c r="D15" s="12">
        <f>IF(ISERROR(B15-C15),"n/a",B15-C15)</f>
        <v>-6.2689877995858456E-4</v>
      </c>
    </row>
    <row r="16" spans="1:4" ht="15" x14ac:dyDescent="0.25">
      <c r="A16" s="14" t="s">
        <v>16</v>
      </c>
      <c r="B16" s="10">
        <f>IF(ISERROR(College!R77/College!N77), "n/a",College!R77/College!N77)</f>
        <v>0.91111111111111109</v>
      </c>
      <c r="C16" s="10">
        <f>IF(ISERROR(College!S77/College!O77), "n/a",College!S77/College!O77)</f>
        <v>0.88372093023255816</v>
      </c>
      <c r="D16" s="12">
        <f>IF(ISERROR(B16-C16),"n/a",B16-C16)</f>
        <v>2.7390180878552939E-2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0.5</v>
      </c>
      <c r="C20" s="10">
        <f>IF(ISERROR(College!O78/College!G78),"n/a",College!O78/College!G78)</f>
        <v>0.16666666666666666</v>
      </c>
      <c r="D20" s="12">
        <f>IF(ISERROR(B20-C20),"n/a",B20-C20)</f>
        <v>0.33333333333333337</v>
      </c>
    </row>
    <row r="21" spans="1:4" ht="15" x14ac:dyDescent="0.25">
      <c r="A21" s="14" t="s">
        <v>15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5">
      <c r="A22" s="23" t="s">
        <v>16</v>
      </c>
      <c r="B22" s="10">
        <f>IF(ISERROR(College!R78/College!N78), "n/a",College!R78/College!N78)</f>
        <v>1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0.3288888888888889</v>
      </c>
      <c r="D30" s="12">
        <f>IF(ISERROR(B30-C30),"n/a",B30-C30)</f>
        <v>-4.8585858585858621E-2</v>
      </c>
    </row>
    <row r="31" spans="1:4" ht="15" x14ac:dyDescent="0.25">
      <c r="A31" s="14" t="s">
        <v>13</v>
      </c>
      <c r="B31" s="10">
        <f>IF(ISERROR(College!J80/College!F80),"n/a",College!J80/College!F80)</f>
        <v>0.29729729729729731</v>
      </c>
      <c r="C31" s="10">
        <f>IF(ISERROR(College!K80/College!G80),"n/a",College!K80/College!G80)</f>
        <v>0.17567567567567569</v>
      </c>
      <c r="D31" s="12">
        <f>IF(ISERROR(B31-C31),"n/a",B31-C31)</f>
        <v>0.12162162162162163</v>
      </c>
    </row>
    <row r="32" spans="1:4" ht="15" x14ac:dyDescent="0.25">
      <c r="A32" s="14" t="s">
        <v>14</v>
      </c>
      <c r="B32" s="10">
        <f>IF(ISERROR(College!N80/College!F80),"n/a",College!N80/College!F80)</f>
        <v>0.27027027027027029</v>
      </c>
      <c r="C32" s="10">
        <f>IF(ISERROR(College!O80/College!G80),"n/a",College!O80/College!G80)</f>
        <v>0.16216216216216217</v>
      </c>
      <c r="D32" s="12">
        <f>IF(ISERROR(B32-C32),"n/a",B32-C32)</f>
        <v>0.10810810810810811</v>
      </c>
    </row>
    <row r="33" spans="1:4" ht="15" x14ac:dyDescent="0.25">
      <c r="A33" s="14" t="s">
        <v>15</v>
      </c>
      <c r="B33" s="10">
        <f>IF(ISERROR(College!N80/College!J80),"n/a",College!N80/College!J80)</f>
        <v>0.90909090909090906</v>
      </c>
      <c r="C33" s="10">
        <f>IF(ISERROR(College!O80/College!K80),"n/a",College!O80/College!K80)</f>
        <v>0.92307692307692313</v>
      </c>
      <c r="D33" s="12">
        <f>IF(ISERROR(B33-C33),"n/a",B33-C33)</f>
        <v>-1.3986013986014068E-2</v>
      </c>
    </row>
    <row r="34" spans="1:4" ht="15" x14ac:dyDescent="0.25">
      <c r="A34" s="14" t="s">
        <v>16</v>
      </c>
      <c r="B34" s="10">
        <f>IF(ISERROR(College!R80/College!N80), "n/a",College!R80/College!N80)</f>
        <v>0.7</v>
      </c>
      <c r="C34" s="10">
        <f>IF(ISERROR(College!S80/College!O80), "n/a",College!S80/College!O80)</f>
        <v>0.75</v>
      </c>
      <c r="D34" s="12">
        <f>IF(ISERROR(B34-C34),"n/a",B34-C34)</f>
        <v>-5.0000000000000044E-2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0.43730074388947926</v>
      </c>
      <c r="C36" s="10">
        <f>IF(ISERROR(College!G75/College!C75),"n/a",College!G75/College!C75)</f>
        <v>0.41418983700862894</v>
      </c>
      <c r="D36" s="12">
        <f>IF(ISERROR(B36-C36),"n/a",B36-C36)</f>
        <v>2.3110906880850324E-2</v>
      </c>
    </row>
    <row r="37" spans="1:4" ht="15" x14ac:dyDescent="0.25">
      <c r="A37" s="14" t="s">
        <v>13</v>
      </c>
      <c r="B37" s="10">
        <f>IF(ISERROR(College!J75/College!F75),"n/a",College!J75/College!F75)</f>
        <v>0.2976913730255164</v>
      </c>
      <c r="C37" s="10">
        <f>IF(ISERROR(College!K75/College!G75),"n/a",College!K75/College!G75)</f>
        <v>0.32523148148148145</v>
      </c>
      <c r="D37" s="12">
        <f>IF(ISERROR(B37-C37),"n/a",B37-C37)</f>
        <v>-2.7540108455965051E-2</v>
      </c>
    </row>
    <row r="38" spans="1:4" ht="15" x14ac:dyDescent="0.25">
      <c r="A38" s="14" t="s">
        <v>14</v>
      </c>
      <c r="B38" s="10">
        <f>IF(ISERROR(College!N75/College!F75),"n/a",College!N75/College!F75)</f>
        <v>0.2867557715674362</v>
      </c>
      <c r="C38" s="10">
        <f>IF(ISERROR(College!O75/College!G75),"n/a",College!O75/College!G75)</f>
        <v>0.31365740740740738</v>
      </c>
      <c r="D38" s="12">
        <f>IF(ISERROR(B38-C38),"n/a",B38-C38)</f>
        <v>-2.6901635839971183E-2</v>
      </c>
    </row>
    <row r="39" spans="1:4" ht="15" x14ac:dyDescent="0.25">
      <c r="A39" s="14" t="s">
        <v>15</v>
      </c>
      <c r="B39" s="10">
        <f>IF(ISERROR(College!N75/College!J75),"n/a",College!N75/College!J75)</f>
        <v>0.96326530612244898</v>
      </c>
      <c r="C39" s="10">
        <f>IF(ISERROR(College!O75/College!K75),"n/a",College!O75/College!K75)</f>
        <v>0.96441281138790036</v>
      </c>
      <c r="D39" s="12">
        <f>IF(ISERROR(B39-C39),"n/a",B39-C39)</f>
        <v>-1.1475052654513762E-3</v>
      </c>
    </row>
    <row r="40" spans="1:4" ht="15.6" thickBot="1" x14ac:dyDescent="0.3">
      <c r="A40" s="15" t="s">
        <v>16</v>
      </c>
      <c r="B40" s="11">
        <f>IF(ISERROR(College!R75/College!N75), "n/a",College!R75/College!N75)</f>
        <v>0.90254237288135597</v>
      </c>
      <c r="C40" s="11">
        <f>IF(ISERROR(College!S75/College!O75), "n/a",College!S75/College!O75)</f>
        <v>0.87822878228782286</v>
      </c>
      <c r="D40" s="13">
        <f>IF(ISERROR(B40-C40),"n/a",B40-C40)</f>
        <v>2.4313590593533108E-2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U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16,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1.3345588235294117</v>
      </c>
      <c r="C11" s="10">
        <f>IF(ISERROR(College!G86/College!C86),"n/a",College!G86/College!C86)</f>
        <v>0.86785714285714288</v>
      </c>
      <c r="D11" s="12">
        <f>IF(ISERROR(B11-C11),"n/a",B11-C11)</f>
        <v>0.4667016806722688</v>
      </c>
    </row>
    <row r="12" spans="1:4" ht="15" x14ac:dyDescent="0.25">
      <c r="A12" s="14" t="s">
        <v>13</v>
      </c>
      <c r="B12" s="10">
        <f>IF(ISERROR(College!J86/College!F86),"n/a",College!J86/College!F86)</f>
        <v>0.14600550964187328</v>
      </c>
      <c r="C12" s="10">
        <f>IF(ISERROR(College!K86/College!G86),"n/a",College!K86/College!G86)</f>
        <v>0.17695473251028807</v>
      </c>
      <c r="D12" s="12">
        <f>IF(ISERROR(B12-C12),"n/a",B12-C12)</f>
        <v>-3.0949222868414783E-2</v>
      </c>
    </row>
    <row r="13" spans="1:4" ht="15" x14ac:dyDescent="0.25">
      <c r="A13" s="14" t="s">
        <v>14</v>
      </c>
      <c r="B13" s="10">
        <f>IF(ISERROR(College!N86/College!F86),"n/a",College!N86/College!F86)</f>
        <v>0.12672176308539945</v>
      </c>
      <c r="C13" s="10">
        <f>IF(ISERROR(College!O86/College!G86),"n/a",College!O86/College!G86)</f>
        <v>0.16872427983539096</v>
      </c>
      <c r="D13" s="12">
        <f>IF(ISERROR(B13-C13),"n/a",B13-C13)</f>
        <v>-4.2002516749991503E-2</v>
      </c>
    </row>
    <row r="14" spans="1:4" ht="15" x14ac:dyDescent="0.25">
      <c r="A14" s="14" t="s">
        <v>15</v>
      </c>
      <c r="B14" s="10">
        <f>IF(ISERROR(College!N86/College!J86),"n/a",College!N86/College!J86)</f>
        <v>0.86792452830188682</v>
      </c>
      <c r="C14" s="10">
        <f>IF(ISERROR(College!O86/College!K86),"n/a",College!O86/College!K86)</f>
        <v>0.95348837209302328</v>
      </c>
      <c r="D14" s="12">
        <f>IF(ISERROR(B14-C14),"n/a",B14-C14)</f>
        <v>-8.5563843791136462E-2</v>
      </c>
    </row>
    <row r="15" spans="1:4" ht="15" x14ac:dyDescent="0.25">
      <c r="A15" s="14" t="s">
        <v>16</v>
      </c>
      <c r="B15" s="10">
        <f>IF(ISERROR(College!R86/College!N86), "n/a",College!R86/College!N86)</f>
        <v>0.95652173913043481</v>
      </c>
      <c r="C15" s="10">
        <f>IF(ISERROR(College!S86/College!O86), "n/a",College!S86/College!O86)</f>
        <v>0.92682926829268297</v>
      </c>
      <c r="D15" s="12">
        <f>IF(ISERROR(B15-C15),"n/a",B15-C15)</f>
        <v>2.9692470837751839E-2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1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0.15</v>
      </c>
      <c r="C25" s="10">
        <f>IF(ISERROR(College!O88/College!G88),"n/a",College!O88/College!G88)</f>
        <v>7.6923076923076927E-2</v>
      </c>
      <c r="D25" s="12">
        <f>IF(ISERROR(B25-C25),"n/a",B25-C25)</f>
        <v>7.3076923076923067E-2</v>
      </c>
    </row>
    <row r="26" spans="1:4" ht="15" x14ac:dyDescent="0.25">
      <c r="A26" s="14" t="s">
        <v>15</v>
      </c>
      <c r="B26" s="10">
        <f>IF(ISERROR(College!N88/College!J88),"n/a",College!N88/College!J88)</f>
        <v>1</v>
      </c>
      <c r="C26" s="10">
        <f>IF(ISERROR(College!O88/College!K88),"n/a",College!O88/College!K88)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IF(ISERROR(College!R88/College!N88), "n/a",College!R88/College!N88)</f>
        <v>1</v>
      </c>
      <c r="C27" s="10">
        <f>IF(ISERROR(College!S88/College!O88), "n/a",College!S88/College!O88)</f>
        <v>1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1.2727272727272727</v>
      </c>
      <c r="C29" s="10">
        <f>IF(ISERROR(College!G84/College!C84),"n/a",College!G84/College!C84)</f>
        <v>0.85303514376996803</v>
      </c>
      <c r="D29" s="12">
        <f>IF(ISERROR(B29-C29),"n/a",B29-C29)</f>
        <v>0.41969212895730468</v>
      </c>
    </row>
    <row r="30" spans="1:4" ht="15" x14ac:dyDescent="0.25">
      <c r="A30" s="14" t="s">
        <v>13</v>
      </c>
      <c r="B30" s="10">
        <f>IF(ISERROR(College!J84/College!F84),"n/a",College!J84/College!F84)</f>
        <v>0.14039408866995073</v>
      </c>
      <c r="C30" s="10">
        <f>IF(ISERROR(College!K84/College!G84),"n/a",College!K84/College!G84)</f>
        <v>0.16479400749063669</v>
      </c>
      <c r="D30" s="12">
        <f>IF(ISERROR(B30-C30),"n/a",B30-C30)</f>
        <v>-2.4399918820685956E-2</v>
      </c>
    </row>
    <row r="31" spans="1:4" ht="15" x14ac:dyDescent="0.25">
      <c r="A31" s="14" t="s">
        <v>14</v>
      </c>
      <c r="B31" s="10">
        <f>IF(ISERROR(College!N84/College!F84),"n/a",College!N84/College!F84)</f>
        <v>0.12315270935960591</v>
      </c>
      <c r="C31" s="10">
        <f>IF(ISERROR(College!O84/College!G84),"n/a",College!O84/College!G84)</f>
        <v>0.15730337078651685</v>
      </c>
      <c r="D31" s="12">
        <f>IF(ISERROR(B31-C31),"n/a",B31-C31)</f>
        <v>-3.4150661426910936E-2</v>
      </c>
    </row>
    <row r="32" spans="1:4" ht="15" x14ac:dyDescent="0.25">
      <c r="A32" s="14" t="s">
        <v>15</v>
      </c>
      <c r="B32" s="10">
        <f>IF(ISERROR(College!N84/College!J84),"n/a",College!N84/College!J84)</f>
        <v>0.8771929824561403</v>
      </c>
      <c r="C32" s="10">
        <f>IF(ISERROR(College!O84/College!K84),"n/a",College!O84/College!K84)</f>
        <v>0.95454545454545459</v>
      </c>
      <c r="D32" s="12">
        <f>IF(ISERROR(B32-C32),"n/a",B32-C32)</f>
        <v>-7.7352472089314284E-2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0.96</v>
      </c>
      <c r="C33" s="11">
        <f>IF(ISERROR(College!S84/College!O84), "n/a",College!S84/College!O84)</f>
        <v>0.9285714285714286</v>
      </c>
      <c r="D33" s="13">
        <f>IF(ISERROR(B33-C33),"n/a",B33-C33)</f>
        <v>3.1428571428571361E-2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0.23157894736842105</v>
      </c>
      <c r="D40" s="12">
        <f>IF(ISERROR(B40-C40),"n/a",B40-C40)</f>
        <v>8.7102371312897608E-2</v>
      </c>
    </row>
    <row r="41" spans="1:4" ht="15" x14ac:dyDescent="0.25">
      <c r="A41" s="14" t="s">
        <v>14</v>
      </c>
      <c r="B41" s="10">
        <f>IF(ISERROR(College!N93/College!F93),"n/a",College!N93/College!F93)</f>
        <v>0.31868131868131866</v>
      </c>
      <c r="C41" s="10">
        <f>IF(ISERROR(College!O93/College!G93),"n/a",College!O93/College!G93)</f>
        <v>0.22105263157894736</v>
      </c>
      <c r="D41" s="12">
        <f>IF(ISERROR(B41-C41),"n/a",B41-C41)</f>
        <v>9.7628687102371298E-2</v>
      </c>
    </row>
    <row r="42" spans="1:4" ht="15" x14ac:dyDescent="0.25">
      <c r="A42" s="14" t="s">
        <v>15</v>
      </c>
      <c r="B42" s="10">
        <f>IF(ISERROR(College!N93/College!J93),"n/a",College!N93/College!J93)</f>
        <v>1</v>
      </c>
      <c r="C42" s="10">
        <f>IF(ISERROR(College!O93/College!K93),"n/a",College!O93/College!K93)</f>
        <v>0.95454545454545459</v>
      </c>
      <c r="D42" s="12">
        <f>IF(ISERROR(B42-C42),"n/a",B42-C42)</f>
        <v>4.5454545454545414E-2</v>
      </c>
    </row>
    <row r="43" spans="1:4" ht="15" x14ac:dyDescent="0.25">
      <c r="A43" s="14" t="s">
        <v>16</v>
      </c>
      <c r="B43" s="10">
        <f>IF(ISERROR(College!R93/College!N93), "n/a",College!R93/College!N93)</f>
        <v>0.93103448275862066</v>
      </c>
      <c r="C43" s="10">
        <f>IF(ISERROR(College!S93/College!O93), "n/a",College!S93/College!O93)</f>
        <v>0.90476190476190477</v>
      </c>
      <c r="D43" s="12">
        <f>IF(ISERROR(B43-C43),"n/a",B43-C43)</f>
        <v>2.6272577996715896E-2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0.5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0.22772277227722773</v>
      </c>
      <c r="D64" s="12">
        <f>IF(ISERROR(B64-C64),"n/a",B64-C64)</f>
        <v>8.4777227722772269E-2</v>
      </c>
    </row>
    <row r="65" spans="1:4" ht="15" x14ac:dyDescent="0.25">
      <c r="A65" s="14" t="s">
        <v>14</v>
      </c>
      <c r="B65" s="10">
        <f>IF(ISERROR(College!N91/College!F91),"n/a",College!N91/College!F91)</f>
        <v>0.30208333333333331</v>
      </c>
      <c r="C65" s="10">
        <f>IF(ISERROR(College!O91/College!G91),"n/a",College!O91/College!G91)</f>
        <v>0.21782178217821782</v>
      </c>
      <c r="D65" s="12">
        <f>IF(ISERROR(B65-C65),"n/a",B65-C65)</f>
        <v>8.4261551155115494E-2</v>
      </c>
    </row>
    <row r="66" spans="1:4" ht="15" x14ac:dyDescent="0.25">
      <c r="A66" s="14" t="s">
        <v>15</v>
      </c>
      <c r="B66" s="10">
        <f>IF(ISERROR(College!N91/College!J91),"n/a",College!N91/College!J91)</f>
        <v>0.96666666666666667</v>
      </c>
      <c r="C66" s="10">
        <f>IF(ISERROR(College!O91/College!K91),"n/a",College!O91/College!K91)</f>
        <v>0.95652173913043481</v>
      </c>
      <c r="D66" s="12">
        <f>IF(ISERROR(B66-C66),"n/a",B66-C66)</f>
        <v>1.0144927536231862E-2</v>
      </c>
    </row>
    <row r="67" spans="1:4" ht="15.6" thickBot="1" x14ac:dyDescent="0.3">
      <c r="A67" s="15" t="s">
        <v>16</v>
      </c>
      <c r="B67" s="11">
        <f>IF(ISERROR(College!R91/College!N91), "n/a",College!R91/College!N91)</f>
        <v>0.93103448275862066</v>
      </c>
      <c r="C67" s="11">
        <f>IF(ISERROR(College!S91/College!O91), "n/a",College!S91/College!O91)</f>
        <v>0.90909090909090906</v>
      </c>
      <c r="D67" s="13">
        <f>IF(ISERROR(B67-C67),"n/a",B67-C67)</f>
        <v>2.1943573667711602E-2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2022-09-16T17:59:23Z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