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871CDF2E-49FA-4B05-B6FD-CA07982348C0}" xr6:coauthVersionLast="47" xr6:coauthVersionMax="47" xr10:uidLastSave="{6CBC9733-6AD3-4E07-8864-0E63C168CCCA}"/>
  <bookViews>
    <workbookView xWindow="31356" yWindow="276" windowWidth="29820" windowHeight="1656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<sst xmlns="http://schemas.openxmlformats.org/spreadsheetml/2006/main" count="922" uniqueCount="90">
  <si>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</si>
  <si>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</si>
  <si>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</si>
  <si>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</si>
  <si>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</si>
  <si>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</si>
  <si>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</si>
  <si>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</si>
  <si>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</si>
  <si>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</si>
  <si>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</si>
  <si>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</si>
  <si>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</si>
  <si>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</si>
  <si>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</si>
  <si>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</si>
  <si>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</si>
  <si>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</si>
  <si>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</si>
  <si>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</si>
  <si>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</si>
  <si>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</si>
  <si>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</si>
  <si>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</si>
  <si>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</si>
  <si>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</si>
  <si>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</si>
  <si>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</si>
  <si>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</si>
  <si>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</si>
  <si>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</si>
  <si>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</si>
  <si>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</si>
  <si>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</si>
  <si>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</si>
  <si>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</si>
  <si>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</si>
  <si>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</si>
  <si>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</si>
  <si>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</si>
  <si>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</si>
  <si>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</si>
  <si>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</si>
  <si>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</si>
  <si>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</si>
  <si>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</si>
  <si>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</si>
  <si>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</si>
  <si>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</si>
  <si>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</si>
  <si>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</si>
  <si>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</si>
  <si>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</si>
  <si>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</si>
  <si>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</si>
  <si>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</si>
  <si>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</si>
  <si>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</si>
  <si>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</si>
  <si>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</si>
  <si>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</si>
  <si>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</si>
  <si>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</si>
  <si>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</si>
  <si>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</si>
  <si>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</si>
  <si>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</si>
  <si>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</si>
  <si>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</si>
  <si>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</si>
  <si>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</si>
  <si>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</si>
  <si>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</si>
  <si>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</si>
  <si>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</si>
  <si>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</si>
  <si>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</si>
  <si>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</si>
  <si>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</si>
  <si>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</si>
  <si>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</si>
  <si>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</si>
  <si>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August 11, 2022</t>
  </si>
  <si>
    <t>as of 8/11/22</t>
  </si>
  <si>
    <t>as of 8/11/21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</si>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</sst>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54684</v>
      </c>
      <c r="C9" s="84">
        <f>(C10+C14+C12)</f>
        <v>52674</v>
      </c>
      <c r="D9" s="84">
        <f>IF(ISERROR(B9-C9),"n/a",B9-C9)</f>
        <v>2010</v>
      </c>
      <c r="E9" s="156">
        <f>IF(ISERROR(D9/C9),"n/a",(D9/C9))</f>
        <v>3.815924364961841E-2</v>
      </c>
    </row>
    <row r="10" spans="1:7" x14ac:dyDescent="0.25">
      <c r="A10" s="157" t="s">
        <v>30</v>
      </c>
      <c r="B10" s="210">
        <f>B11</f>
        <v>46620</v>
      </c>
      <c r="C10" s="210">
        <f>C11</f>
        <v>45563</v>
      </c>
      <c r="D10" s="7">
        <f t="shared" ref="D10:D16" si="0">IF(ISERROR(B10-C10),"n/a",B10-C10)</f>
        <v>1057</v>
      </c>
      <c r="E10" s="158">
        <f t="shared" ref="E10:E16" si="1">IF(ISERROR(D10/C10),"n/a",(D10/C10))</f>
        <v>2.3198648025810415E-2</v>
      </c>
    </row>
    <row r="11" spans="1:7" x14ac:dyDescent="0.25">
      <c r="A11" s="159" t="s">
        <v>31</v>
      </c>
      <c r="B11" s="280">
        <v>46620</v>
      </c>
      <c r="C11" s="280">
        <v>45563</v>
      </c>
      <c r="D11" s="282">
        <f t="shared" ref="D11" si="2">IF(ISERROR(B11-C11),"n/a",B11-C11)</f>
        <v>1057</v>
      </c>
      <c r="E11" s="283">
        <f t="shared" ref="E11" si="3">IF(ISERROR(D11/C11),"n/a",(D11/C11))</f>
        <v>2.3198648025810415E-2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2526</v>
      </c>
      <c r="C14" s="28">
        <f>C15</f>
        <v>2363</v>
      </c>
      <c r="D14" s="7">
        <f t="shared" si="0"/>
        <v>163</v>
      </c>
      <c r="E14" s="158">
        <f t="shared" si="1"/>
        <v>6.8980110029623357E-2</v>
      </c>
    </row>
    <row r="15" spans="1:7" x14ac:dyDescent="0.25">
      <c r="A15" s="159" t="s">
        <v>31</v>
      </c>
      <c r="B15" s="211">
        <v>2526</v>
      </c>
      <c r="C15" s="211">
        <v>2363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12979</v>
      </c>
      <c r="C16" s="84">
        <f>(C17+C23+C20)</f>
        <v>14757</v>
      </c>
      <c r="D16" s="84">
        <f t="shared" si="0"/>
        <v>-1778</v>
      </c>
      <c r="E16" s="156">
        <f t="shared" si="1"/>
        <v>-0.12048519346750694</v>
      </c>
    </row>
    <row r="17" spans="1:5" x14ac:dyDescent="0.25">
      <c r="A17" s="157" t="s">
        <v>30</v>
      </c>
      <c r="B17" s="210">
        <f>SUM(B18:B19)</f>
        <v>11661</v>
      </c>
      <c r="C17" s="210">
        <f>SUM(C18:C19)</f>
        <v>13208</v>
      </c>
      <c r="D17" s="7">
        <f t="shared" ref="D17:D23" si="4">IF(ISERROR(B17-C17),"n/a",B17-C17)</f>
        <v>-1547</v>
      </c>
      <c r="E17" s="158">
        <f t="shared" ref="E17:E24" si="5">IF(ISERROR(D17/C17),"n/a",(D17/C17))</f>
        <v>-0.1171259842519685</v>
      </c>
    </row>
    <row r="18" spans="1:5" x14ac:dyDescent="0.25">
      <c r="A18" s="159" t="s">
        <v>31</v>
      </c>
      <c r="B18" s="280">
        <v>11473</v>
      </c>
      <c r="C18" s="281">
        <v>12993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231</v>
      </c>
      <c r="D23" s="7">
        <f t="shared" si="4"/>
        <v>2</v>
      </c>
      <c r="E23" s="158">
        <f t="shared" si="5"/>
        <v>8.658008658008658E-3</v>
      </c>
    </row>
    <row r="24" spans="1:5" x14ac:dyDescent="0.25">
      <c r="A24" s="159" t="s">
        <v>31</v>
      </c>
      <c r="B24" s="211">
        <v>233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67663</v>
      </c>
      <c r="C25" s="84">
        <f>(C9+C16)</f>
        <v>67431</v>
      </c>
      <c r="D25" s="84">
        <f>IF(ISERROR(B25-C25),"n/a",B25-C25)</f>
        <v>232</v>
      </c>
      <c r="E25" s="156">
        <f>IF(ISERROR(D25/C25),"n/a",(D25/C25))</f>
        <v>3.4405540478414974E-3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0</v>
      </c>
      <c r="C28" s="84">
        <f>(C29+C33+C31)</f>
        <v>2</v>
      </c>
      <c r="D28" s="84">
        <f t="shared" ref="D28:D44" si="6">IF(ISERROR(B28-C28),"n/a",B28-C28)</f>
        <v>-2</v>
      </c>
      <c r="E28" s="156">
        <f t="shared" ref="E28:E44" si="7">IF(ISERROR(D28/C28),"n/a",(D28/C28))</f>
        <v>-1</v>
      </c>
    </row>
    <row r="29" spans="1:5" x14ac:dyDescent="0.25">
      <c r="A29" s="157" t="s">
        <v>30</v>
      </c>
      <c r="B29" s="210">
        <f>B30</f>
        <v>0</v>
      </c>
      <c r="C29" s="210">
        <f>C30</f>
        <v>2</v>
      </c>
      <c r="D29" s="7">
        <f t="shared" si="6"/>
        <v>-2</v>
      </c>
      <c r="E29" s="158">
        <f t="shared" si="7"/>
        <v>-1</v>
      </c>
    </row>
    <row r="30" spans="1:5" x14ac:dyDescent="0.25">
      <c r="A30" s="159" t="s">
        <v>31</v>
      </c>
      <c r="B30" s="280">
        <v>0</v>
      </c>
      <c r="C30" s="280">
        <v>2</v>
      </c>
      <c r="D30" s="282">
        <f t="shared" ref="D30" si="8">IF(ISERROR(B30-C30),"n/a",B30-C30)</f>
        <v>-2</v>
      </c>
      <c r="E30" s="283">
        <f t="shared" ref="E30" si="9">IF(ISERROR(D30/C30),"n/a",(D30/C30))</f>
        <v>-1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3</v>
      </c>
      <c r="C35" s="84">
        <f>(C36+C42+C39)</f>
        <v>1</v>
      </c>
      <c r="D35" s="84">
        <f t="shared" si="6"/>
        <v>2</v>
      </c>
      <c r="E35" s="156">
        <f t="shared" si="7"/>
        <v>2</v>
      </c>
    </row>
    <row r="36" spans="1:5" x14ac:dyDescent="0.25">
      <c r="A36" s="157" t="s">
        <v>30</v>
      </c>
      <c r="B36" s="210">
        <f>SUM(B37:B38)</f>
        <v>3</v>
      </c>
      <c r="C36" s="210">
        <f>SUM(C37:C38)</f>
        <v>1</v>
      </c>
      <c r="D36" s="7">
        <f t="shared" si="6"/>
        <v>2</v>
      </c>
      <c r="E36" s="158">
        <f t="shared" si="7"/>
        <v>2</v>
      </c>
    </row>
    <row r="37" spans="1:5" x14ac:dyDescent="0.25">
      <c r="A37" s="159" t="s">
        <v>31</v>
      </c>
      <c r="B37" s="280">
        <v>3</v>
      </c>
      <c r="C37" s="281">
        <v>1</v>
      </c>
      <c r="D37" s="282">
        <f t="shared" si="6"/>
        <v>2</v>
      </c>
      <c r="E37" s="283">
        <f t="shared" si="7"/>
        <v>2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3</v>
      </c>
      <c r="C44" s="84">
        <f>(C28+C35)</f>
        <v>3</v>
      </c>
      <c r="D44" s="84">
        <f t="shared" si="6"/>
        <v>0</v>
      </c>
      <c r="E44" s="156">
        <f t="shared" si="7"/>
        <v>0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37595</v>
      </c>
      <c r="C47" s="84">
        <f>(C48+C52+C50)</f>
        <v>34778</v>
      </c>
      <c r="D47" s="84">
        <f t="shared" ref="D47:D53" si="10">IF(ISERROR(B47-C47),"n/a",B47-C47)</f>
        <v>2817</v>
      </c>
      <c r="E47" s="156">
        <f t="shared" ref="E47:E53" si="11">IF(ISERROR(D47/C47),"n/a",(D47/C47))</f>
        <v>8.099948243142216E-2</v>
      </c>
    </row>
    <row r="48" spans="1:5" x14ac:dyDescent="0.25">
      <c r="A48" s="157" t="s">
        <v>30</v>
      </c>
      <c r="B48" s="210">
        <f>B49</f>
        <v>31062</v>
      </c>
      <c r="C48" s="210">
        <f>C49</f>
        <v>29217</v>
      </c>
      <c r="D48" s="7">
        <f t="shared" si="10"/>
        <v>1845</v>
      </c>
      <c r="E48" s="158">
        <f t="shared" si="11"/>
        <v>6.3148167162953073E-2</v>
      </c>
    </row>
    <row r="49" spans="1:5" x14ac:dyDescent="0.25">
      <c r="A49" s="159" t="s">
        <v>31</v>
      </c>
      <c r="B49" s="280">
        <v>31062</v>
      </c>
      <c r="C49" s="280">
        <v>29217</v>
      </c>
      <c r="D49" s="282">
        <f t="shared" ref="D49" si="12">IF(ISERROR(B49-C49),"n/a",B49-C49)</f>
        <v>1845</v>
      </c>
      <c r="E49" s="283">
        <f t="shared" ref="E49" si="13">IF(ISERROR(D49/C49),"n/a",(D49/C49))</f>
        <v>6.3148167162953073E-2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2160</v>
      </c>
      <c r="C52" s="28">
        <f>C53</f>
        <v>1988</v>
      </c>
      <c r="D52" s="7">
        <f t="shared" si="10"/>
        <v>172</v>
      </c>
      <c r="E52" s="158">
        <f t="shared" si="11"/>
        <v>8.651911468812877E-2</v>
      </c>
    </row>
    <row r="53" spans="1:5" x14ac:dyDescent="0.25">
      <c r="A53" s="159" t="s">
        <v>31</v>
      </c>
      <c r="B53" s="211">
        <v>2160</v>
      </c>
      <c r="C53" s="211">
        <v>1988</v>
      </c>
      <c r="D53" s="6">
        <f t="shared" si="10"/>
        <v>172</v>
      </c>
      <c r="E53" s="160">
        <f t="shared" si="11"/>
        <v>8.651911468812877E-2</v>
      </c>
    </row>
    <row r="54" spans="1:5" x14ac:dyDescent="0.25">
      <c r="A54" s="155" t="s">
        <v>7</v>
      </c>
      <c r="B54" s="84">
        <f>(B55+B61+B58)</f>
        <v>8051</v>
      </c>
      <c r="C54" s="84">
        <f>(C55+C61+C58)</f>
        <v>9446</v>
      </c>
      <c r="D54" s="84">
        <f t="shared" ref="D54:D63" si="14">IF(ISERROR(B54-C54),"n/a",B54-C54)</f>
        <v>-1395</v>
      </c>
      <c r="E54" s="156">
        <f t="shared" ref="E54:E63" si="15">IF(ISERROR(D54/C54),"n/a",(D54/C54))</f>
        <v>-0.14768155833156893</v>
      </c>
    </row>
    <row r="55" spans="1:5" x14ac:dyDescent="0.25">
      <c r="A55" s="157" t="s">
        <v>30</v>
      </c>
      <c r="B55" s="210">
        <f>SUM(B56:B57)</f>
        <v>7226</v>
      </c>
      <c r="C55" s="210">
        <f>SUM(C56:C57)</f>
        <v>8406</v>
      </c>
      <c r="D55" s="7">
        <f t="shared" si="14"/>
        <v>-1180</v>
      </c>
      <c r="E55" s="158">
        <f t="shared" si="15"/>
        <v>-0.14037592196050441</v>
      </c>
    </row>
    <row r="56" spans="1:5" x14ac:dyDescent="0.25">
      <c r="A56" s="159" t="s">
        <v>31</v>
      </c>
      <c r="B56" s="280">
        <v>7155</v>
      </c>
      <c r="C56" s="280">
        <v>8262</v>
      </c>
      <c r="D56" s="282">
        <f t="shared" si="14"/>
        <v>-1107</v>
      </c>
      <c r="E56" s="283">
        <f t="shared" si="15"/>
        <v>-0.13398692810457516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979</v>
      </c>
      <c r="D58" s="7">
        <f>IF(ISERROR(B58-C58),"n/a",B58-C58)</f>
        <v>-230</v>
      </c>
      <c r="E58" s="158">
        <f>IF(ISERROR(D58/C58),"n/a",(D58/C58))</f>
        <v>-0.23493360572012256</v>
      </c>
    </row>
    <row r="59" spans="1:5" s="2" customFormat="1" x14ac:dyDescent="0.25">
      <c r="A59" s="159" t="s">
        <v>31</v>
      </c>
      <c r="B59" s="211">
        <v>749</v>
      </c>
      <c r="C59" s="211">
        <v>979</v>
      </c>
      <c r="D59" s="6">
        <f>IF(ISERROR(B59-C59),"n/a",B59-C59)</f>
        <v>-230</v>
      </c>
      <c r="E59" s="160">
        <f>IF(ISERROR(D59/C59),"n/a",(D59/C59))</f>
        <v>-0.23493360572012256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76</v>
      </c>
      <c r="C61" s="28">
        <f>C62</f>
        <v>61</v>
      </c>
      <c r="D61" s="7">
        <f t="shared" si="14"/>
        <v>15</v>
      </c>
      <c r="E61" s="158">
        <f t="shared" si="15"/>
        <v>0.24590163934426229</v>
      </c>
    </row>
    <row r="62" spans="1:5" s="2" customFormat="1" x14ac:dyDescent="0.25">
      <c r="A62" s="159" t="s">
        <v>31</v>
      </c>
      <c r="B62" s="211">
        <v>76</v>
      </c>
      <c r="C62" s="211">
        <v>61</v>
      </c>
      <c r="D62" s="6">
        <f t="shared" si="14"/>
        <v>15</v>
      </c>
      <c r="E62" s="160">
        <f t="shared" si="15"/>
        <v>0.24590163934426229</v>
      </c>
    </row>
    <row r="63" spans="1:5" ht="15.75" customHeight="1" x14ac:dyDescent="0.25">
      <c r="A63" s="161" t="s">
        <v>5</v>
      </c>
      <c r="B63" s="84">
        <f>(B47+B54)</f>
        <v>45646</v>
      </c>
      <c r="C63" s="84">
        <f>(C47+C54)</f>
        <v>44224</v>
      </c>
      <c r="D63" s="84">
        <f t="shared" si="14"/>
        <v>1422</v>
      </c>
      <c r="E63" s="156">
        <f t="shared" si="15"/>
        <v>3.2154486251808972E-2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6883</v>
      </c>
      <c r="C66" s="84">
        <f>(C67+C71+C69)</f>
        <v>6370</v>
      </c>
      <c r="D66" s="84">
        <f t="shared" ref="D66:D82" si="16">IF(ISERROR(B66-C66),"n/a",B66-C66)</f>
        <v>513</v>
      </c>
      <c r="E66" s="156">
        <f t="shared" ref="E66:E82" si="17">IF(ISERROR(D66/C66),"n/a",(D66/C66))</f>
        <v>8.0533751962323388E-2</v>
      </c>
    </row>
    <row r="67" spans="1:5" ht="14.25" customHeight="1" x14ac:dyDescent="0.25">
      <c r="A67" s="157" t="s">
        <v>30</v>
      </c>
      <c r="B67" s="210">
        <f>B68</f>
        <v>6208</v>
      </c>
      <c r="C67" s="210">
        <f>C68</f>
        <v>6009</v>
      </c>
      <c r="D67" s="7">
        <f t="shared" si="16"/>
        <v>199</v>
      </c>
      <c r="E67" s="158">
        <f t="shared" si="17"/>
        <v>3.3116991179896818E-2</v>
      </c>
    </row>
    <row r="68" spans="1:5" ht="14.25" customHeight="1" x14ac:dyDescent="0.25">
      <c r="A68" s="159" t="s">
        <v>31</v>
      </c>
      <c r="B68" s="280">
        <v>6208</v>
      </c>
      <c r="C68" s="280">
        <v>6009</v>
      </c>
      <c r="D68" s="282">
        <f t="shared" ref="D68" si="18">IF(ISERROR(B68-C68),"n/a",B68-C68)</f>
        <v>199</v>
      </c>
      <c r="E68" s="283">
        <f t="shared" ref="E68" si="19">IF(ISERROR(D68/C68),"n/a",(D68/C68))</f>
        <v>3.3116991179896818E-2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1987</v>
      </c>
      <c r="C73" s="84">
        <f>(C74+C80+C77)</f>
        <v>2608</v>
      </c>
      <c r="D73" s="84">
        <f t="shared" si="16"/>
        <v>-621</v>
      </c>
      <c r="E73" s="156">
        <f t="shared" si="17"/>
        <v>-0.23811349693251535</v>
      </c>
    </row>
    <row r="74" spans="1:5" x14ac:dyDescent="0.25">
      <c r="A74" s="157" t="s">
        <v>30</v>
      </c>
      <c r="B74" s="210">
        <f>SUM(B75:B76)</f>
        <v>1786</v>
      </c>
      <c r="C74" s="210">
        <f>SUM(C75:C76)</f>
        <v>2426</v>
      </c>
      <c r="D74" s="7">
        <f t="shared" si="16"/>
        <v>-640</v>
      </c>
      <c r="E74" s="158">
        <f t="shared" si="17"/>
        <v>-0.26380873866446825</v>
      </c>
    </row>
    <row r="75" spans="1:5" x14ac:dyDescent="0.25">
      <c r="A75" s="159" t="s">
        <v>31</v>
      </c>
      <c r="B75" s="280">
        <v>1754</v>
      </c>
      <c r="C75" s="280">
        <v>2380</v>
      </c>
      <c r="D75" s="282">
        <f t="shared" si="16"/>
        <v>-626</v>
      </c>
      <c r="E75" s="283">
        <f t="shared" si="17"/>
        <v>-0.26302521008403362</v>
      </c>
    </row>
    <row r="76" spans="1:5" x14ac:dyDescent="0.25">
      <c r="A76" s="159" t="s">
        <v>22</v>
      </c>
      <c r="B76" s="280">
        <v>32</v>
      </c>
      <c r="C76" s="280">
        <v>46</v>
      </c>
      <c r="D76" s="282">
        <f t="shared" si="16"/>
        <v>-14</v>
      </c>
      <c r="E76" s="283">
        <f t="shared" si="17"/>
        <v>-0.30434782608695654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15</v>
      </c>
      <c r="C80" s="28">
        <f>C81</f>
        <v>15</v>
      </c>
      <c r="D80" s="7">
        <f t="shared" si="16"/>
        <v>0</v>
      </c>
      <c r="E80" s="158">
        <f t="shared" si="17"/>
        <v>0</v>
      </c>
    </row>
    <row r="81" spans="1:5" ht="12" customHeight="1" x14ac:dyDescent="0.25">
      <c r="A81" s="159" t="s">
        <v>31</v>
      </c>
      <c r="B81" s="211">
        <v>15</v>
      </c>
      <c r="C81" s="211">
        <v>15</v>
      </c>
      <c r="D81" s="6">
        <f t="shared" si="16"/>
        <v>0</v>
      </c>
      <c r="E81" s="160">
        <f t="shared" si="17"/>
        <v>0</v>
      </c>
    </row>
    <row r="82" spans="1:5" ht="15.75" customHeight="1" x14ac:dyDescent="0.25">
      <c r="A82" s="161" t="s">
        <v>5</v>
      </c>
      <c r="B82" s="84">
        <f>(B66+B73)</f>
        <v>8870</v>
      </c>
      <c r="C82" s="84">
        <f>(C66+C73)</f>
        <v>8978</v>
      </c>
      <c r="D82" s="84">
        <f t="shared" si="16"/>
        <v>-108</v>
      </c>
      <c r="E82" s="156">
        <f t="shared" si="17"/>
        <v>-1.202940521274226E-2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6104</v>
      </c>
      <c r="C85" s="84">
        <f>(C86+C90+C88)</f>
        <v>5569</v>
      </c>
      <c r="D85" s="84">
        <f t="shared" ref="D85:D101" si="20">IF(ISERROR(B85-C85),"n/a",B85-C85)</f>
        <v>535</v>
      </c>
      <c r="E85" s="156">
        <f t="shared" ref="E85:E101" si="21">IF(ISERROR(D85/C85),"n/a",(D85/C85))</f>
        <v>9.6067516609804268E-2</v>
      </c>
    </row>
    <row r="86" spans="1:5" ht="14.25" customHeight="1" x14ac:dyDescent="0.25">
      <c r="A86" s="157" t="s">
        <v>30</v>
      </c>
      <c r="B86" s="210">
        <f>B87</f>
        <v>5520</v>
      </c>
      <c r="C86" s="210">
        <f>C87</f>
        <v>5281</v>
      </c>
      <c r="D86" s="7">
        <f t="shared" si="20"/>
        <v>239</v>
      </c>
      <c r="E86" s="158">
        <f t="shared" si="21"/>
        <v>4.525658019314524E-2</v>
      </c>
    </row>
    <row r="87" spans="1:5" ht="14.25" customHeight="1" x14ac:dyDescent="0.25">
      <c r="A87" s="159" t="s">
        <v>31</v>
      </c>
      <c r="B87" s="280">
        <v>5520</v>
      </c>
      <c r="C87" s="280">
        <v>5281</v>
      </c>
      <c r="D87" s="282">
        <f t="shared" ref="D87" si="22">IF(ISERROR(B87-C87),"n/a",B87-C87)</f>
        <v>239</v>
      </c>
      <c r="E87" s="283">
        <f t="shared" ref="E87" si="23">IF(ISERROR(D87/C87),"n/a",(D87/C87))</f>
        <v>4.525658019314524E-2</v>
      </c>
    </row>
    <row r="88" spans="1:5" ht="14.25" customHeight="1" x14ac:dyDescent="0.25">
      <c r="A88" s="157" t="s">
        <v>29</v>
      </c>
      <c r="B88" s="28">
        <f>B89</f>
        <v>447</v>
      </c>
      <c r="C88" s="28">
        <f>C89</f>
        <v>226</v>
      </c>
      <c r="D88" s="7">
        <f>IF(ISERROR(B88-C88),"n/a",B88-C88)</f>
        <v>221</v>
      </c>
      <c r="E88" s="158">
        <f>IF(ISERROR(D88/C88),"n/a",(D88/C88))</f>
        <v>0.97787610619469023</v>
      </c>
    </row>
    <row r="89" spans="1:5" ht="14.25" customHeight="1" x14ac:dyDescent="0.25">
      <c r="A89" s="159" t="s">
        <v>31</v>
      </c>
      <c r="B89" s="211">
        <v>447</v>
      </c>
      <c r="C89" s="211">
        <v>226</v>
      </c>
      <c r="D89" s="6">
        <f>IF(ISERROR(B89-C89),"n/a",B89-C89)</f>
        <v>221</v>
      </c>
      <c r="E89" s="160">
        <f>IF(ISERROR(D89/C89),"n/a",(D89/C89))</f>
        <v>0.97787610619469023</v>
      </c>
    </row>
    <row r="90" spans="1:5" ht="14.25" customHeight="1" x14ac:dyDescent="0.25">
      <c r="A90" s="157" t="s">
        <v>32</v>
      </c>
      <c r="B90" s="28">
        <f>B91</f>
        <v>137</v>
      </c>
      <c r="C90" s="28">
        <f>C91</f>
        <v>62</v>
      </c>
      <c r="D90" s="7">
        <f t="shared" si="20"/>
        <v>75</v>
      </c>
      <c r="E90" s="158">
        <f t="shared" si="21"/>
        <v>1.2096774193548387</v>
      </c>
    </row>
    <row r="91" spans="1:5" ht="14.25" customHeight="1" x14ac:dyDescent="0.25">
      <c r="A91" s="159" t="s">
        <v>31</v>
      </c>
      <c r="B91" s="211">
        <v>137</v>
      </c>
      <c r="C91" s="211">
        <v>62</v>
      </c>
      <c r="D91" s="6">
        <f t="shared" si="20"/>
        <v>75</v>
      </c>
      <c r="E91" s="160">
        <f t="shared" si="21"/>
        <v>1.2096774193548387</v>
      </c>
    </row>
    <row r="92" spans="1:5" ht="14.25" customHeight="1" x14ac:dyDescent="0.25">
      <c r="A92" s="155" t="s">
        <v>7</v>
      </c>
      <c r="B92" s="84">
        <f>(B93+B99+B96)</f>
        <v>1771</v>
      </c>
      <c r="C92" s="84">
        <f>(C93+C99+C96)</f>
        <v>2394</v>
      </c>
      <c r="D92" s="84">
        <f t="shared" si="20"/>
        <v>-623</v>
      </c>
      <c r="E92" s="156">
        <f t="shared" si="21"/>
        <v>-0.26023391812865498</v>
      </c>
    </row>
    <row r="93" spans="1:5" x14ac:dyDescent="0.25">
      <c r="A93" s="157" t="s">
        <v>30</v>
      </c>
      <c r="B93" s="28">
        <f>SUM(B94:B95)</f>
        <v>1598</v>
      </c>
      <c r="C93" s="28">
        <f>SUM(C94:C95)</f>
        <v>2243</v>
      </c>
      <c r="D93" s="7">
        <f t="shared" si="20"/>
        <v>-645</v>
      </c>
      <c r="E93" s="158">
        <f t="shared" si="21"/>
        <v>-0.28756130182790907</v>
      </c>
    </row>
    <row r="94" spans="1:5" x14ac:dyDescent="0.25">
      <c r="A94" s="159" t="s">
        <v>31</v>
      </c>
      <c r="B94" s="281">
        <v>1569</v>
      </c>
      <c r="C94" s="280">
        <v>2204</v>
      </c>
      <c r="D94" s="282">
        <f t="shared" si="20"/>
        <v>-635</v>
      </c>
      <c r="E94" s="283">
        <f t="shared" si="21"/>
        <v>-0.28811252268602539</v>
      </c>
    </row>
    <row r="95" spans="1:5" x14ac:dyDescent="0.25">
      <c r="A95" s="159" t="s">
        <v>22</v>
      </c>
      <c r="B95" s="281">
        <v>29</v>
      </c>
      <c r="C95" s="280">
        <v>39</v>
      </c>
      <c r="D95" s="282">
        <f t="shared" si="20"/>
        <v>-10</v>
      </c>
      <c r="E95" s="283">
        <f t="shared" si="21"/>
        <v>-0.25641025641025639</v>
      </c>
    </row>
    <row r="96" spans="1:5" x14ac:dyDescent="0.25">
      <c r="A96" s="157" t="s">
        <v>29</v>
      </c>
      <c r="B96" s="28">
        <f>B97+B98</f>
        <v>162</v>
      </c>
      <c r="C96" s="28">
        <f>C97+C98</f>
        <v>137</v>
      </c>
      <c r="D96" s="7">
        <f>IF(ISERROR(B96-C96),"n/a",B96-C96)</f>
        <v>25</v>
      </c>
      <c r="E96" s="158">
        <f>IF(ISERROR(D96/C96),"n/a",(D96/C96))</f>
        <v>0.18248175182481752</v>
      </c>
    </row>
    <row r="97" spans="1:6" x14ac:dyDescent="0.25">
      <c r="A97" s="159" t="s">
        <v>31</v>
      </c>
      <c r="B97" s="211">
        <v>162</v>
      </c>
      <c r="C97" s="211">
        <v>137</v>
      </c>
      <c r="D97" s="6">
        <f>IF(ISERROR(B97-C97),"n/a",B97-C97)</f>
        <v>25</v>
      </c>
      <c r="E97" s="160">
        <f>IF(ISERROR(D97/C97),"n/a",(D97/C97))</f>
        <v>0.18248175182481752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11</v>
      </c>
      <c r="C99" s="28">
        <f>C100</f>
        <v>14</v>
      </c>
      <c r="D99" s="7">
        <f t="shared" si="20"/>
        <v>-3</v>
      </c>
      <c r="E99" s="158">
        <f t="shared" si="21"/>
        <v>-0.21428571428571427</v>
      </c>
    </row>
    <row r="100" spans="1:6" x14ac:dyDescent="0.25">
      <c r="A100" s="159" t="s">
        <v>31</v>
      </c>
      <c r="B100" s="211">
        <v>11</v>
      </c>
      <c r="C100" s="211">
        <v>14</v>
      </c>
      <c r="D100" s="6">
        <f t="shared" si="20"/>
        <v>-3</v>
      </c>
      <c r="E100" s="160">
        <f t="shared" si="21"/>
        <v>-0.21428571428571427</v>
      </c>
    </row>
    <row r="101" spans="1:6" x14ac:dyDescent="0.25">
      <c r="A101" s="338" t="s">
        <v>5</v>
      </c>
      <c r="B101" s="339">
        <f>(B85+B92)</f>
        <v>7875</v>
      </c>
      <c r="C101" s="339">
        <f>(C85+C92)</f>
        <v>7963</v>
      </c>
      <c r="D101" s="339">
        <f t="shared" si="20"/>
        <v>-88</v>
      </c>
      <c r="E101" s="340">
        <f t="shared" si="21"/>
        <v>-1.105111139017958E-2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5486</v>
      </c>
      <c r="C104" s="29">
        <v>4923</v>
      </c>
      <c r="D104" s="6">
        <f>IF(ISERROR(B104-C104),"n/a",B104-C104)</f>
        <v>563</v>
      </c>
      <c r="E104" s="177">
        <f>IF(ISERROR(D104/C104),"n/a",(D104/C104))</f>
        <v>0.11436116189315458</v>
      </c>
    </row>
    <row r="105" spans="1:6" x14ac:dyDescent="0.25">
      <c r="A105" s="178" t="s">
        <v>7</v>
      </c>
      <c r="B105" s="29">
        <v>1067</v>
      </c>
      <c r="C105" s="29">
        <v>672</v>
      </c>
      <c r="D105" s="6">
        <f>IF(ISERROR(B105-C105),"n/a",B105-C105)</f>
        <v>395</v>
      </c>
      <c r="E105" s="177">
        <f>IF(ISERROR(D105/C105),"n/a",(D105/C105))</f>
        <v>0.58779761904761907</v>
      </c>
    </row>
    <row r="106" spans="1:6" x14ac:dyDescent="0.25">
      <c r="A106" s="179" t="s">
        <v>5</v>
      </c>
      <c r="B106" s="28">
        <f>SUM(B104:B105)</f>
        <v>6553</v>
      </c>
      <c r="C106" s="28">
        <f>SUM(C104:C105)</f>
        <v>5595</v>
      </c>
      <c r="D106" s="7">
        <f>IF(ISERROR(B106-C106),"n/a",B106-C106)</f>
        <v>958</v>
      </c>
      <c r="E106" s="180">
        <f>IF(ISERROR(D106/C106),"n/a",(D106/C106))</f>
        <v>0.17122430741733691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2674</v>
      </c>
      <c r="C109" s="84">
        <f>(C110+C114+C112)</f>
        <v>4223</v>
      </c>
      <c r="D109" s="84">
        <f t="shared" ref="D109:D125" si="24">IF(ISERROR(B109-C109),"n/a",B109-C109)</f>
        <v>-1549</v>
      </c>
      <c r="E109" s="156">
        <f t="shared" ref="E109:E125" si="25">IF(ISERROR(D109/C109),"n/a",(D109/C109))</f>
        <v>-0.36680085247454414</v>
      </c>
      <c r="F109" s="164"/>
    </row>
    <row r="110" spans="1:6" s="85" customFormat="1" x14ac:dyDescent="0.25">
      <c r="A110" s="157" t="s">
        <v>30</v>
      </c>
      <c r="B110" s="28">
        <f>B111</f>
        <v>2525</v>
      </c>
      <c r="C110" s="28">
        <f>C111</f>
        <v>4111</v>
      </c>
      <c r="D110" s="7">
        <f t="shared" si="24"/>
        <v>-1586</v>
      </c>
      <c r="E110" s="158">
        <f t="shared" si="25"/>
        <v>-0.385794210654342</v>
      </c>
      <c r="F110" s="165"/>
    </row>
    <row r="111" spans="1:6" s="85" customFormat="1" x14ac:dyDescent="0.25">
      <c r="A111" s="159" t="s">
        <v>31</v>
      </c>
      <c r="B111" s="281">
        <v>2525</v>
      </c>
      <c r="C111" s="281">
        <v>4111</v>
      </c>
      <c r="D111" s="282">
        <f t="shared" ref="D111" si="26">IF(ISERROR(B111-C111),"n/a",B111-C111)</f>
        <v>-1586</v>
      </c>
      <c r="E111" s="283">
        <f t="shared" ref="E111" si="27">IF(ISERROR(D111/C111),"n/a",(D111/C111))</f>
        <v>-0.385794210654342</v>
      </c>
      <c r="F111" s="165"/>
    </row>
    <row r="112" spans="1:6" x14ac:dyDescent="0.25">
      <c r="A112" s="157" t="s">
        <v>29</v>
      </c>
      <c r="B112" s="28">
        <f>B113</f>
        <v>97</v>
      </c>
      <c r="C112" s="28">
        <f>C113</f>
        <v>74</v>
      </c>
      <c r="D112" s="7">
        <f>IF(ISERROR(B112-C112),"n/a",B112-C112)</f>
        <v>23</v>
      </c>
      <c r="E112" s="158">
        <f>IF(ISERROR(D112/C112),"n/a",(D112/C112))</f>
        <v>0.3108108108108108</v>
      </c>
      <c r="F112" s="164"/>
    </row>
    <row r="113" spans="1:6" x14ac:dyDescent="0.25">
      <c r="A113" s="159" t="s">
        <v>31</v>
      </c>
      <c r="B113" s="29">
        <v>97</v>
      </c>
      <c r="C113" s="29">
        <v>74</v>
      </c>
      <c r="D113" s="6">
        <f>IF(ISERROR(B113-C113),"n/a",B113-C113)</f>
        <v>23</v>
      </c>
      <c r="E113" s="160">
        <f>IF(ISERROR(D113/C113),"n/a",(D113/C113))</f>
        <v>0.3108108108108108</v>
      </c>
      <c r="F113" s="164"/>
    </row>
    <row r="114" spans="1:6" x14ac:dyDescent="0.25">
      <c r="A114" s="157" t="s">
        <v>32</v>
      </c>
      <c r="B114" s="28">
        <f>B115</f>
        <v>52</v>
      </c>
      <c r="C114" s="28">
        <f>C115</f>
        <v>38</v>
      </c>
      <c r="D114" s="7">
        <f t="shared" si="24"/>
        <v>14</v>
      </c>
      <c r="E114" s="158">
        <f t="shared" si="25"/>
        <v>0.36842105263157893</v>
      </c>
      <c r="F114" s="164"/>
    </row>
    <row r="115" spans="1:6" x14ac:dyDescent="0.25">
      <c r="A115" s="159" t="s">
        <v>31</v>
      </c>
      <c r="B115" s="29">
        <v>52</v>
      </c>
      <c r="C115" s="29">
        <v>38</v>
      </c>
      <c r="D115" s="6">
        <f t="shared" si="24"/>
        <v>14</v>
      </c>
      <c r="E115" s="160">
        <f t="shared" si="25"/>
        <v>0.36842105263157893</v>
      </c>
      <c r="F115" s="164"/>
    </row>
    <row r="116" spans="1:6" x14ac:dyDescent="0.25">
      <c r="A116" s="155" t="s">
        <v>7</v>
      </c>
      <c r="B116" s="84">
        <f>(B117+B123+B120)</f>
        <v>20</v>
      </c>
      <c r="C116" s="84">
        <f>(C117+C123+C120)</f>
        <v>4</v>
      </c>
      <c r="D116" s="84">
        <f t="shared" si="24"/>
        <v>16</v>
      </c>
      <c r="E116" s="156">
        <f t="shared" si="25"/>
        <v>4</v>
      </c>
      <c r="F116" s="164"/>
    </row>
    <row r="117" spans="1:6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5">
      <c r="A120" s="157" t="s">
        <v>29</v>
      </c>
      <c r="B120" s="28">
        <f>B121+B122</f>
        <v>20</v>
      </c>
      <c r="C120" s="28">
        <f>C121+C122</f>
        <v>4</v>
      </c>
      <c r="D120" s="7">
        <f>IF(ISERROR(B120-C120),"n/a",B120-C120)</f>
        <v>16</v>
      </c>
      <c r="E120" s="158">
        <f>IF(ISERROR(D120/C120),"n/a",(D120/C120))</f>
        <v>4</v>
      </c>
      <c r="F120" s="164"/>
    </row>
    <row r="121" spans="1:6" x14ac:dyDescent="0.25">
      <c r="A121" s="159" t="s">
        <v>31</v>
      </c>
      <c r="B121" s="29">
        <v>20</v>
      </c>
      <c r="C121" s="29">
        <v>4</v>
      </c>
      <c r="D121" s="6">
        <f>IF(ISERROR(B121-C121),"n/a",B121-C121)</f>
        <v>16</v>
      </c>
      <c r="E121" s="160">
        <f>IF(ISERROR(D121/C121),"n/a",(D121/C121))</f>
        <v>4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5">
      <c r="A125" s="161" t="s">
        <v>5</v>
      </c>
      <c r="B125" s="84">
        <f>(B109+B116)</f>
        <v>2694</v>
      </c>
      <c r="C125" s="84">
        <f>(C109+C116)</f>
        <v>4227</v>
      </c>
      <c r="D125" s="84">
        <f t="shared" si="24"/>
        <v>-1533</v>
      </c>
      <c r="E125" s="156">
        <f t="shared" si="25"/>
        <v>-0.36266855926188785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1" orientation="portrait" r:id="rId1"/>
  <headerFooter>
    <oddHeader>&amp;C&amp;F
&amp;A&amp;R&amp;P of &amp;N</oddHeader>
    <oddFooter>&amp;LPrepared by: Information Technology Solutions
Job Name: UGAP099AX&amp;RPrepared Date: 8/11/2022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1" width="9.109375" style="330" customWidth="1"/>
    <col min="12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August 11,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1903</v>
      </c>
      <c r="C10" s="341">
        <f>SUM(C43,C74,C105,C136,C183)</f>
        <v>2036</v>
      </c>
      <c r="D10" s="341">
        <f t="shared" ref="D10:M10" si="0">SUM(D43,D74,D105,D136,D183)</f>
        <v>985</v>
      </c>
      <c r="E10" s="341">
        <f t="shared" si="0"/>
        <v>966</v>
      </c>
      <c r="F10" s="341">
        <f t="shared" si="0"/>
        <v>201</v>
      </c>
      <c r="G10" s="341">
        <f t="shared" si="0"/>
        <v>168</v>
      </c>
      <c r="H10" s="341">
        <f t="shared" si="0"/>
        <v>180</v>
      </c>
      <c r="I10" s="341">
        <f t="shared" si="0"/>
        <v>146</v>
      </c>
      <c r="J10" s="341">
        <f t="shared" si="0"/>
        <v>65</v>
      </c>
      <c r="K10" s="341">
        <f t="shared" si="0"/>
        <v>108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16975</v>
      </c>
      <c r="C12" s="341">
        <f t="shared" si="2"/>
        <v>15267</v>
      </c>
      <c r="D12" s="341">
        <f t="shared" si="2"/>
        <v>13218</v>
      </c>
      <c r="E12" s="341">
        <f t="shared" si="2"/>
        <v>11655</v>
      </c>
      <c r="F12" s="341">
        <f t="shared" si="2"/>
        <v>2716</v>
      </c>
      <c r="G12" s="341">
        <f t="shared" si="2"/>
        <v>2378</v>
      </c>
      <c r="H12" s="341">
        <f t="shared" si="2"/>
        <v>2356</v>
      </c>
      <c r="I12" s="341">
        <f t="shared" si="2"/>
        <v>2083</v>
      </c>
      <c r="J12" s="341">
        <f t="shared" si="2"/>
        <v>1126</v>
      </c>
      <c r="K12" s="341">
        <f t="shared" si="2"/>
        <v>1659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11</v>
      </c>
      <c r="I13" s="341">
        <f t="shared" si="3"/>
        <v>7</v>
      </c>
      <c r="J13" s="341">
        <f t="shared" si="3"/>
        <v>5</v>
      </c>
      <c r="K13" s="341">
        <f t="shared" si="3"/>
        <v>5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20710</v>
      </c>
      <c r="C14" s="341">
        <f t="shared" si="4"/>
        <v>21461</v>
      </c>
      <c r="D14" s="341">
        <f t="shared" si="4"/>
        <v>12118</v>
      </c>
      <c r="E14" s="341">
        <f t="shared" si="4"/>
        <v>12069</v>
      </c>
      <c r="F14" s="341">
        <f t="shared" si="4"/>
        <v>2374</v>
      </c>
      <c r="G14" s="341">
        <f t="shared" si="4"/>
        <v>2492</v>
      </c>
      <c r="H14" s="341">
        <f t="shared" si="4"/>
        <v>2173</v>
      </c>
      <c r="I14" s="341">
        <f t="shared" si="4"/>
        <v>2222</v>
      </c>
      <c r="J14" s="341">
        <f t="shared" si="4"/>
        <v>936</v>
      </c>
      <c r="K14" s="341">
        <f t="shared" si="4"/>
        <v>1694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2492</v>
      </c>
      <c r="C15" s="341">
        <f t="shared" si="5"/>
        <v>2309</v>
      </c>
      <c r="D15" s="341">
        <f t="shared" si="5"/>
        <v>1742</v>
      </c>
      <c r="E15" s="341">
        <f t="shared" si="5"/>
        <v>1584</v>
      </c>
      <c r="F15" s="341">
        <f t="shared" si="5"/>
        <v>323</v>
      </c>
      <c r="G15" s="341">
        <f t="shared" si="5"/>
        <v>286</v>
      </c>
      <c r="H15" s="341">
        <f t="shared" si="5"/>
        <v>291</v>
      </c>
      <c r="I15" s="341">
        <f t="shared" si="5"/>
        <v>252</v>
      </c>
      <c r="J15" s="341">
        <f t="shared" si="5"/>
        <v>129</v>
      </c>
      <c r="K15" s="341">
        <f t="shared" si="5"/>
        <v>185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4794</v>
      </c>
      <c r="D16" s="341">
        <f t="shared" si="6"/>
        <v>4389</v>
      </c>
      <c r="E16" s="341">
        <f t="shared" si="6"/>
        <v>3592</v>
      </c>
      <c r="F16" s="341">
        <f t="shared" si="6"/>
        <v>507</v>
      </c>
      <c r="G16" s="341">
        <f t="shared" si="6"/>
        <v>283</v>
      </c>
      <c r="H16" s="341">
        <f t="shared" si="6"/>
        <v>448</v>
      </c>
      <c r="I16" s="341">
        <f t="shared" si="6"/>
        <v>228</v>
      </c>
      <c r="J16" s="341">
        <f t="shared" si="6"/>
        <v>98</v>
      </c>
      <c r="K16" s="341">
        <f t="shared" si="6"/>
        <v>77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827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87</v>
      </c>
      <c r="I17" s="341">
        <f t="shared" si="7"/>
        <v>81</v>
      </c>
      <c r="J17" s="341">
        <f t="shared" si="7"/>
        <v>43</v>
      </c>
      <c r="K17" s="341">
        <f t="shared" si="7"/>
        <v>67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4225</v>
      </c>
      <c r="E18" s="341">
        <f t="shared" si="8"/>
        <v>3967</v>
      </c>
      <c r="F18" s="341">
        <f t="shared" si="8"/>
        <v>636</v>
      </c>
      <c r="G18" s="341">
        <f t="shared" si="8"/>
        <v>643</v>
      </c>
      <c r="H18" s="341">
        <f t="shared" si="8"/>
        <v>551</v>
      </c>
      <c r="I18" s="341">
        <f t="shared" si="8"/>
        <v>549</v>
      </c>
      <c r="J18" s="341">
        <f t="shared" si="8"/>
        <v>266</v>
      </c>
      <c r="K18" s="341">
        <f t="shared" si="8"/>
        <v>428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54680</v>
      </c>
      <c r="C19" s="359">
        <f t="shared" si="9"/>
        <v>52674</v>
      </c>
      <c r="D19" s="359">
        <f t="shared" ref="D19:M19" si="10">SUM(D10:D18)</f>
        <v>37585</v>
      </c>
      <c r="E19" s="359">
        <f t="shared" si="10"/>
        <v>34778</v>
      </c>
      <c r="F19" s="359">
        <f t="shared" si="10"/>
        <v>6874</v>
      </c>
      <c r="G19" s="359">
        <f t="shared" si="10"/>
        <v>6370</v>
      </c>
      <c r="H19" s="359">
        <f t="shared" si="10"/>
        <v>6097</v>
      </c>
      <c r="I19" s="359">
        <f t="shared" si="10"/>
        <v>5569</v>
      </c>
      <c r="J19" s="359">
        <f t="shared" si="10"/>
        <v>2668</v>
      </c>
      <c r="K19" s="359">
        <f t="shared" si="10"/>
        <v>4223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484</v>
      </c>
      <c r="C24" s="341">
        <f t="shared" ref="C24:M24" si="11">SUM(C57,C88,C119,C150,C167,C197)</f>
        <v>577</v>
      </c>
      <c r="D24" s="341">
        <f t="shared" si="11"/>
        <v>269</v>
      </c>
      <c r="E24" s="341">
        <f t="shared" si="11"/>
        <v>271</v>
      </c>
      <c r="F24" s="341">
        <f t="shared" si="11"/>
        <v>92</v>
      </c>
      <c r="G24" s="341">
        <f t="shared" si="11"/>
        <v>93</v>
      </c>
      <c r="H24" s="341">
        <f t="shared" si="11"/>
        <v>83</v>
      </c>
      <c r="I24" s="341">
        <f t="shared" si="11"/>
        <v>86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3461</v>
      </c>
      <c r="C26" s="341">
        <f t="shared" si="12"/>
        <v>3704</v>
      </c>
      <c r="D26" s="341">
        <f t="shared" si="12"/>
        <v>2227</v>
      </c>
      <c r="E26" s="341">
        <f t="shared" si="12"/>
        <v>2457</v>
      </c>
      <c r="F26" s="341">
        <f t="shared" si="12"/>
        <v>449</v>
      </c>
      <c r="G26" s="341">
        <f t="shared" si="12"/>
        <v>619</v>
      </c>
      <c r="H26" s="341">
        <f t="shared" si="12"/>
        <v>387</v>
      </c>
      <c r="I26" s="341">
        <f t="shared" si="12"/>
        <v>566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4500</v>
      </c>
      <c r="C28" s="341">
        <f t="shared" si="12"/>
        <v>5415</v>
      </c>
      <c r="D28" s="341">
        <f t="shared" si="12"/>
        <v>2721</v>
      </c>
      <c r="E28" s="341">
        <f t="shared" si="12"/>
        <v>3413</v>
      </c>
      <c r="F28" s="341">
        <f t="shared" si="12"/>
        <v>812</v>
      </c>
      <c r="G28" s="341">
        <f t="shared" si="12"/>
        <v>1135</v>
      </c>
      <c r="H28" s="341">
        <f t="shared" si="12"/>
        <v>741</v>
      </c>
      <c r="I28" s="341">
        <f t="shared" si="12"/>
        <v>1060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83</v>
      </c>
      <c r="I29" s="341">
        <f t="shared" si="12"/>
        <v>112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1110</v>
      </c>
      <c r="C30" s="341">
        <f t="shared" si="12"/>
        <v>1336</v>
      </c>
      <c r="D30" s="341">
        <f t="shared" si="12"/>
        <v>764</v>
      </c>
      <c r="E30" s="341">
        <f t="shared" si="12"/>
        <v>990</v>
      </c>
      <c r="F30" s="341">
        <f t="shared" si="12"/>
        <v>190</v>
      </c>
      <c r="G30" s="341">
        <f t="shared" si="12"/>
        <v>171</v>
      </c>
      <c r="H30" s="341">
        <f t="shared" si="12"/>
        <v>165</v>
      </c>
      <c r="I30" s="341">
        <f t="shared" si="12"/>
        <v>141</v>
      </c>
      <c r="J30" s="341">
        <f t="shared" si="12"/>
        <v>19</v>
      </c>
      <c r="K30" s="341">
        <f t="shared" si="12"/>
        <v>4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20</v>
      </c>
      <c r="G31" s="341">
        <f t="shared" si="12"/>
        <v>19</v>
      </c>
      <c r="H31" s="341">
        <f t="shared" si="12"/>
        <v>19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2503</v>
      </c>
      <c r="C32" s="341">
        <f t="shared" si="12"/>
        <v>2803</v>
      </c>
      <c r="D32" s="341">
        <f t="shared" si="12"/>
        <v>1512</v>
      </c>
      <c r="E32" s="341">
        <f t="shared" si="12"/>
        <v>1753</v>
      </c>
      <c r="F32" s="341">
        <f t="shared" si="12"/>
        <v>321</v>
      </c>
      <c r="G32" s="341">
        <f t="shared" si="12"/>
        <v>442</v>
      </c>
      <c r="H32" s="341">
        <f t="shared" si="12"/>
        <v>288</v>
      </c>
      <c r="I32" s="341">
        <f t="shared" si="12"/>
        <v>408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12979</v>
      </c>
      <c r="C33" s="359">
        <f t="shared" ref="C33:M33" si="13">SUM(C24:C32)</f>
        <v>14757</v>
      </c>
      <c r="D33" s="359">
        <f t="shared" si="13"/>
        <v>8051</v>
      </c>
      <c r="E33" s="359">
        <f t="shared" si="13"/>
        <v>9446</v>
      </c>
      <c r="F33" s="359">
        <f t="shared" si="13"/>
        <v>1987</v>
      </c>
      <c r="G33" s="359">
        <f t="shared" si="13"/>
        <v>2608</v>
      </c>
      <c r="H33" s="359">
        <f t="shared" si="13"/>
        <v>1771</v>
      </c>
      <c r="I33" s="359">
        <f t="shared" si="13"/>
        <v>2394</v>
      </c>
      <c r="J33" s="359">
        <f t="shared" si="13"/>
        <v>20</v>
      </c>
      <c r="K33" s="359">
        <f t="shared" si="13"/>
        <v>4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67659</v>
      </c>
      <c r="C35" s="357">
        <f t="shared" si="14"/>
        <v>67431</v>
      </c>
      <c r="D35" s="357">
        <f t="shared" si="14"/>
        <v>45636</v>
      </c>
      <c r="E35" s="357">
        <f t="shared" si="14"/>
        <v>44224</v>
      </c>
      <c r="F35" s="357">
        <f t="shared" si="14"/>
        <v>8861</v>
      </c>
      <c r="G35" s="357">
        <f t="shared" si="14"/>
        <v>8978</v>
      </c>
      <c r="H35" s="357">
        <f t="shared" si="14"/>
        <v>7868</v>
      </c>
      <c r="I35" s="357">
        <f t="shared" si="14"/>
        <v>7963</v>
      </c>
      <c r="J35" s="357">
        <f t="shared" si="14"/>
        <v>2688</v>
      </c>
      <c r="K35" s="357">
        <f t="shared" si="14"/>
        <v>4227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120</v>
      </c>
      <c r="E43" s="341">
        <v>103</v>
      </c>
      <c r="F43" s="341">
        <v>28</v>
      </c>
      <c r="G43" s="341">
        <v>16</v>
      </c>
      <c r="H43" s="341">
        <v>26</v>
      </c>
      <c r="I43" s="341">
        <v>16</v>
      </c>
      <c r="J43" s="341">
        <v>9</v>
      </c>
      <c r="K43" s="341">
        <v>11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5454</v>
      </c>
      <c r="C45" s="341">
        <v>4520</v>
      </c>
      <c r="D45" s="341">
        <v>3291</v>
      </c>
      <c r="E45" s="341">
        <v>2770</v>
      </c>
      <c r="F45" s="341">
        <v>513</v>
      </c>
      <c r="G45" s="341">
        <v>457</v>
      </c>
      <c r="H45" s="341">
        <v>453</v>
      </c>
      <c r="I45" s="341">
        <v>391</v>
      </c>
      <c r="J45" s="341">
        <v>258</v>
      </c>
      <c r="K45" s="341">
        <v>289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1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1515</v>
      </c>
      <c r="E47" s="341">
        <v>1519</v>
      </c>
      <c r="F47" s="341">
        <v>330</v>
      </c>
      <c r="G47" s="341">
        <v>327</v>
      </c>
      <c r="H47" s="341">
        <v>300</v>
      </c>
      <c r="I47" s="341">
        <v>303</v>
      </c>
      <c r="J47" s="341">
        <v>140</v>
      </c>
      <c r="K47" s="341">
        <v>215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50</v>
      </c>
      <c r="I48" s="341">
        <v>36</v>
      </c>
      <c r="J48" s="341">
        <v>22</v>
      </c>
      <c r="K48" s="341">
        <v>25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124</v>
      </c>
      <c r="I49" s="341">
        <v>36</v>
      </c>
      <c r="J49" s="341">
        <v>28</v>
      </c>
      <c r="K49" s="341">
        <v>14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22</v>
      </c>
      <c r="I50" s="341">
        <v>18</v>
      </c>
      <c r="J50" s="341">
        <v>10</v>
      </c>
      <c r="K50" s="341">
        <v>16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90</v>
      </c>
      <c r="I51" s="341">
        <v>84</v>
      </c>
      <c r="J51" s="341">
        <v>47</v>
      </c>
      <c r="K51" s="341">
        <v>63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12935</v>
      </c>
      <c r="C52" s="344">
        <f t="shared" ref="C52:M52" si="15">SUM(C43:C51)</f>
        <v>11255</v>
      </c>
      <c r="D52" s="344">
        <f t="shared" si="15"/>
        <v>7214</v>
      </c>
      <c r="E52" s="344">
        <f t="shared" si="15"/>
        <v>6241</v>
      </c>
      <c r="F52" s="344">
        <f t="shared" si="15"/>
        <v>1197</v>
      </c>
      <c r="G52" s="344">
        <f t="shared" si="15"/>
        <v>1019</v>
      </c>
      <c r="H52" s="344">
        <f t="shared" si="15"/>
        <v>1066</v>
      </c>
      <c r="I52" s="344">
        <f t="shared" si="15"/>
        <v>884</v>
      </c>
      <c r="J52" s="344">
        <f t="shared" si="15"/>
        <v>515</v>
      </c>
      <c r="K52" s="344">
        <f t="shared" si="15"/>
        <v>633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7</v>
      </c>
      <c r="G57" s="341">
        <v>5</v>
      </c>
      <c r="H57" s="341">
        <v>7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70</v>
      </c>
      <c r="I59" s="341">
        <v>108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287</v>
      </c>
      <c r="F61" s="341">
        <v>71</v>
      </c>
      <c r="G61" s="341">
        <v>106</v>
      </c>
      <c r="H61" s="341">
        <v>70</v>
      </c>
      <c r="I61" s="341">
        <v>103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13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22</v>
      </c>
      <c r="I63" s="341">
        <v>25</v>
      </c>
      <c r="J63" s="341">
        <v>6</v>
      </c>
      <c r="K63" s="341">
        <v>1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232</v>
      </c>
      <c r="F65" s="341">
        <v>49</v>
      </c>
      <c r="G65" s="341">
        <v>71</v>
      </c>
      <c r="H65" s="341">
        <v>44</v>
      </c>
      <c r="I65" s="341">
        <v>70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1183</v>
      </c>
      <c r="F66" s="353">
        <f t="shared" si="16"/>
        <v>256</v>
      </c>
      <c r="G66" s="353">
        <f t="shared" si="16"/>
        <v>363</v>
      </c>
      <c r="H66" s="353">
        <f t="shared" si="16"/>
        <v>230</v>
      </c>
      <c r="I66" s="353">
        <f t="shared" si="16"/>
        <v>344</v>
      </c>
      <c r="J66" s="353">
        <f t="shared" si="16"/>
        <v>6</v>
      </c>
      <c r="K66" s="353">
        <f t="shared" si="16"/>
        <v>1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15757</v>
      </c>
      <c r="C67" s="355">
        <f t="shared" ref="C67:M67" si="17">SUM(C52,C66)</f>
        <v>14144</v>
      </c>
      <c r="D67" s="355">
        <f t="shared" si="17"/>
        <v>8368</v>
      </c>
      <c r="E67" s="355">
        <f t="shared" si="17"/>
        <v>7424</v>
      </c>
      <c r="F67" s="355">
        <f t="shared" si="17"/>
        <v>1453</v>
      </c>
      <c r="G67" s="355">
        <f t="shared" si="17"/>
        <v>1382</v>
      </c>
      <c r="H67" s="355">
        <f t="shared" si="17"/>
        <v>1296</v>
      </c>
      <c r="I67" s="355">
        <f t="shared" si="17"/>
        <v>1228</v>
      </c>
      <c r="J67" s="355">
        <f t="shared" si="17"/>
        <v>521</v>
      </c>
      <c r="K67" s="355">
        <f t="shared" si="17"/>
        <v>634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1063</v>
      </c>
      <c r="C74" s="341">
        <v>1131</v>
      </c>
      <c r="D74" s="341">
        <v>554</v>
      </c>
      <c r="E74" s="341">
        <v>540</v>
      </c>
      <c r="F74" s="341">
        <v>112</v>
      </c>
      <c r="G74" s="341">
        <v>86</v>
      </c>
      <c r="H74" s="341">
        <v>98</v>
      </c>
      <c r="I74" s="341">
        <v>75</v>
      </c>
      <c r="J74" s="341">
        <v>32</v>
      </c>
      <c r="K74" s="341">
        <v>56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6437</v>
      </c>
      <c r="C76" s="341">
        <v>5942</v>
      </c>
      <c r="D76" s="341">
        <v>5264</v>
      </c>
      <c r="E76" s="341">
        <v>4578</v>
      </c>
      <c r="F76" s="341">
        <v>1178</v>
      </c>
      <c r="G76" s="341">
        <v>1009</v>
      </c>
      <c r="H76" s="341">
        <v>1021</v>
      </c>
      <c r="I76" s="341">
        <v>881</v>
      </c>
      <c r="J76" s="341">
        <v>455</v>
      </c>
      <c r="K76" s="341">
        <v>728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4</v>
      </c>
      <c r="J77" s="341">
        <v>4</v>
      </c>
      <c r="K77" s="341">
        <v>2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10942</v>
      </c>
      <c r="C78" s="341">
        <v>11516</v>
      </c>
      <c r="D78" s="341">
        <v>6604</v>
      </c>
      <c r="E78" s="341">
        <v>6389</v>
      </c>
      <c r="F78" s="341">
        <v>1230</v>
      </c>
      <c r="G78" s="341">
        <v>1248</v>
      </c>
      <c r="H78" s="341">
        <v>1119</v>
      </c>
      <c r="I78" s="341">
        <v>1108</v>
      </c>
      <c r="J78" s="341">
        <v>448</v>
      </c>
      <c r="K78" s="341">
        <v>874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847</v>
      </c>
      <c r="E79" s="341">
        <v>754</v>
      </c>
      <c r="F79" s="341">
        <v>164</v>
      </c>
      <c r="G79" s="341">
        <v>141</v>
      </c>
      <c r="H79" s="341">
        <v>150</v>
      </c>
      <c r="I79" s="341">
        <v>123</v>
      </c>
      <c r="J79" s="341">
        <v>61</v>
      </c>
      <c r="K79" s="341">
        <v>95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2490</v>
      </c>
      <c r="E80" s="341">
        <v>2147</v>
      </c>
      <c r="F80" s="341">
        <v>272</v>
      </c>
      <c r="G80" s="341">
        <v>186</v>
      </c>
      <c r="H80" s="341">
        <v>247</v>
      </c>
      <c r="I80" s="341">
        <v>150</v>
      </c>
      <c r="J80" s="341">
        <v>50</v>
      </c>
      <c r="K80" s="341">
        <v>48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302</v>
      </c>
      <c r="E81" s="341">
        <v>331</v>
      </c>
      <c r="F81" s="341">
        <v>44</v>
      </c>
      <c r="G81" s="341">
        <v>45</v>
      </c>
      <c r="H81" s="341">
        <v>38</v>
      </c>
      <c r="I81" s="341">
        <v>32</v>
      </c>
      <c r="J81" s="341">
        <v>17</v>
      </c>
      <c r="K81" s="341">
        <v>26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2049</v>
      </c>
      <c r="E82" s="341">
        <v>1946</v>
      </c>
      <c r="F82" s="341">
        <v>279</v>
      </c>
      <c r="G82" s="341">
        <v>305</v>
      </c>
      <c r="H82" s="341">
        <v>245</v>
      </c>
      <c r="I82" s="341">
        <v>260</v>
      </c>
      <c r="J82" s="341">
        <v>106</v>
      </c>
      <c r="K82" s="341">
        <v>210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25793</v>
      </c>
      <c r="D83" s="344">
        <f t="shared" si="18"/>
        <v>18159</v>
      </c>
      <c r="E83" s="344">
        <f t="shared" si="18"/>
        <v>16714</v>
      </c>
      <c r="F83" s="344">
        <f t="shared" si="18"/>
        <v>3288</v>
      </c>
      <c r="G83" s="344">
        <f t="shared" si="18"/>
        <v>3028</v>
      </c>
      <c r="H83" s="344">
        <f t="shared" si="18"/>
        <v>2926</v>
      </c>
      <c r="I83" s="344">
        <f t="shared" si="18"/>
        <v>2634</v>
      </c>
      <c r="J83" s="344">
        <f t="shared" si="18"/>
        <v>1173</v>
      </c>
      <c r="K83" s="344">
        <f t="shared" si="18"/>
        <v>2039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274</v>
      </c>
      <c r="C88" s="341">
        <v>319</v>
      </c>
      <c r="D88" s="341">
        <v>183</v>
      </c>
      <c r="E88" s="341">
        <v>191</v>
      </c>
      <c r="F88" s="341">
        <v>64</v>
      </c>
      <c r="G88" s="341">
        <v>61</v>
      </c>
      <c r="H88" s="341">
        <v>56</v>
      </c>
      <c r="I88" s="341">
        <v>55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1237</v>
      </c>
      <c r="D90" s="341">
        <v>970</v>
      </c>
      <c r="E90" s="341">
        <v>1135</v>
      </c>
      <c r="F90" s="341">
        <v>182</v>
      </c>
      <c r="G90" s="341">
        <v>249</v>
      </c>
      <c r="H90" s="341">
        <v>160</v>
      </c>
      <c r="I90" s="341">
        <v>225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2270</v>
      </c>
      <c r="C92" s="341">
        <v>2834</v>
      </c>
      <c r="D92" s="341">
        <v>1617</v>
      </c>
      <c r="E92" s="341">
        <v>2154</v>
      </c>
      <c r="F92" s="341">
        <v>432</v>
      </c>
      <c r="G92" s="341">
        <v>660</v>
      </c>
      <c r="H92" s="341">
        <v>384</v>
      </c>
      <c r="I92" s="341">
        <v>612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266</v>
      </c>
      <c r="F93" s="341">
        <v>49</v>
      </c>
      <c r="G93" s="341">
        <v>66</v>
      </c>
      <c r="H93" s="341">
        <v>42</v>
      </c>
      <c r="I93" s="341">
        <v>58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585</v>
      </c>
      <c r="C94" s="341">
        <v>707</v>
      </c>
      <c r="D94" s="341">
        <v>519</v>
      </c>
      <c r="E94" s="341">
        <v>698</v>
      </c>
      <c r="F94" s="341">
        <v>127</v>
      </c>
      <c r="G94" s="341">
        <v>114</v>
      </c>
      <c r="H94" s="341">
        <v>106</v>
      </c>
      <c r="I94" s="341">
        <v>92</v>
      </c>
      <c r="J94" s="341">
        <v>11</v>
      </c>
      <c r="K94" s="341">
        <v>3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9</v>
      </c>
      <c r="G95" s="341">
        <v>5</v>
      </c>
      <c r="H95" s="341">
        <v>9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1063</v>
      </c>
      <c r="C96" s="341">
        <v>1200</v>
      </c>
      <c r="D96" s="341">
        <v>813</v>
      </c>
      <c r="E96" s="341">
        <v>981</v>
      </c>
      <c r="F96" s="341">
        <v>154</v>
      </c>
      <c r="G96" s="341">
        <v>210</v>
      </c>
      <c r="H96" s="341">
        <v>138</v>
      </c>
      <c r="I96" s="341">
        <v>191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5712</v>
      </c>
      <c r="C97" s="344">
        <f t="shared" ref="C97:M97" si="19">SUM(C88:C96)</f>
        <v>6725</v>
      </c>
      <c r="D97" s="344">
        <f t="shared" si="19"/>
        <v>4417</v>
      </c>
      <c r="E97" s="344">
        <f t="shared" si="19"/>
        <v>5484</v>
      </c>
      <c r="F97" s="344">
        <f t="shared" si="19"/>
        <v>1021</v>
      </c>
      <c r="G97" s="344">
        <f t="shared" si="19"/>
        <v>1369</v>
      </c>
      <c r="H97" s="344">
        <f t="shared" si="19"/>
        <v>899</v>
      </c>
      <c r="I97" s="344">
        <f t="shared" si="19"/>
        <v>1240</v>
      </c>
      <c r="J97" s="344">
        <f t="shared" si="19"/>
        <v>12</v>
      </c>
      <c r="K97" s="344">
        <f t="shared" si="19"/>
        <v>3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31753</v>
      </c>
      <c r="C98" s="357">
        <f t="shared" ref="C98:M98" si="20">SUM(C83,C97)</f>
        <v>32518</v>
      </c>
      <c r="D98" s="357">
        <f t="shared" si="20"/>
        <v>22576</v>
      </c>
      <c r="E98" s="357">
        <f t="shared" si="20"/>
        <v>22198</v>
      </c>
      <c r="F98" s="357">
        <f t="shared" si="20"/>
        <v>4309</v>
      </c>
      <c r="G98" s="357">
        <f t="shared" si="20"/>
        <v>4397</v>
      </c>
      <c r="H98" s="357">
        <f t="shared" si="20"/>
        <v>3825</v>
      </c>
      <c r="I98" s="357">
        <f t="shared" si="20"/>
        <v>3874</v>
      </c>
      <c r="J98" s="357">
        <f t="shared" si="20"/>
        <v>1185</v>
      </c>
      <c r="K98" s="357">
        <f t="shared" si="20"/>
        <v>2042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278</v>
      </c>
      <c r="E105" s="341">
        <v>295</v>
      </c>
      <c r="F105" s="341">
        <v>56</v>
      </c>
      <c r="G105" s="341">
        <v>61</v>
      </c>
      <c r="H105" s="341">
        <v>51</v>
      </c>
      <c r="I105" s="341">
        <v>51</v>
      </c>
      <c r="J105" s="341">
        <v>22</v>
      </c>
      <c r="K105" s="341">
        <v>37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4566</v>
      </c>
      <c r="D107" s="341">
        <v>4399</v>
      </c>
      <c r="E107" s="341">
        <v>4082</v>
      </c>
      <c r="F107" s="341">
        <v>966</v>
      </c>
      <c r="G107" s="341">
        <v>859</v>
      </c>
      <c r="H107" s="341">
        <v>832</v>
      </c>
      <c r="I107" s="341">
        <v>765</v>
      </c>
      <c r="J107" s="341">
        <v>384</v>
      </c>
      <c r="K107" s="341">
        <v>599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2</v>
      </c>
      <c r="I108" s="341">
        <v>3</v>
      </c>
      <c r="J108" s="341">
        <v>0</v>
      </c>
      <c r="K108" s="341">
        <v>3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3384</v>
      </c>
      <c r="E109" s="341">
        <v>3607</v>
      </c>
      <c r="F109" s="341">
        <v>709</v>
      </c>
      <c r="G109" s="341">
        <v>810</v>
      </c>
      <c r="H109" s="341">
        <v>655</v>
      </c>
      <c r="I109" s="341">
        <v>714</v>
      </c>
      <c r="J109" s="341">
        <v>284</v>
      </c>
      <c r="K109" s="341">
        <v>513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691</v>
      </c>
      <c r="C110" s="341">
        <v>654</v>
      </c>
      <c r="D110" s="341">
        <v>530</v>
      </c>
      <c r="E110" s="341">
        <v>523</v>
      </c>
      <c r="F110" s="341">
        <v>102</v>
      </c>
      <c r="G110" s="341">
        <v>97</v>
      </c>
      <c r="H110" s="341">
        <v>88</v>
      </c>
      <c r="I110" s="341">
        <v>88</v>
      </c>
      <c r="J110" s="341">
        <v>43</v>
      </c>
      <c r="K110" s="341">
        <v>60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70</v>
      </c>
      <c r="I111" s="341">
        <v>35</v>
      </c>
      <c r="J111" s="341">
        <v>17</v>
      </c>
      <c r="K111" s="341">
        <v>11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259</v>
      </c>
      <c r="F112" s="341">
        <v>32</v>
      </c>
      <c r="G112" s="341">
        <v>37</v>
      </c>
      <c r="H112" s="341">
        <v>26</v>
      </c>
      <c r="I112" s="341">
        <v>29</v>
      </c>
      <c r="J112" s="341">
        <v>15</v>
      </c>
      <c r="K112" s="341">
        <v>23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1318</v>
      </c>
      <c r="E113" s="341">
        <v>1286</v>
      </c>
      <c r="F113" s="341">
        <v>235</v>
      </c>
      <c r="G113" s="341">
        <v>219</v>
      </c>
      <c r="H113" s="341">
        <v>198</v>
      </c>
      <c r="I113" s="341">
        <v>196</v>
      </c>
      <c r="J113" s="341">
        <v>101</v>
      </c>
      <c r="K113" s="341">
        <v>147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14309</v>
      </c>
      <c r="C114" s="344">
        <f t="shared" ref="C114:M114" si="21">SUM(C105:C113)</f>
        <v>14293</v>
      </c>
      <c r="D114" s="344">
        <f t="shared" si="21"/>
        <v>11033</v>
      </c>
      <c r="E114" s="344">
        <f t="shared" si="21"/>
        <v>10808</v>
      </c>
      <c r="F114" s="344">
        <f t="shared" si="21"/>
        <v>2188</v>
      </c>
      <c r="G114" s="344">
        <f t="shared" si="21"/>
        <v>2130</v>
      </c>
      <c r="H114" s="344">
        <f t="shared" si="21"/>
        <v>1922</v>
      </c>
      <c r="I114" s="344">
        <f t="shared" si="21"/>
        <v>1881</v>
      </c>
      <c r="J114" s="344">
        <f t="shared" si="21"/>
        <v>866</v>
      </c>
      <c r="K114" s="344">
        <f t="shared" si="21"/>
        <v>1393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640</v>
      </c>
      <c r="C121" s="341">
        <v>689</v>
      </c>
      <c r="D121" s="341">
        <v>426</v>
      </c>
      <c r="E121" s="341">
        <v>480</v>
      </c>
      <c r="F121" s="341">
        <v>84</v>
      </c>
      <c r="G121" s="341">
        <v>105</v>
      </c>
      <c r="H121" s="341">
        <v>69</v>
      </c>
      <c r="I121" s="341">
        <v>94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467</v>
      </c>
      <c r="E123" s="341">
        <v>582</v>
      </c>
      <c r="F123" s="341">
        <v>144</v>
      </c>
      <c r="G123" s="341">
        <v>220</v>
      </c>
      <c r="H123" s="341">
        <v>129</v>
      </c>
      <c r="I123" s="341">
        <v>203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127</v>
      </c>
      <c r="C125" s="341">
        <v>150</v>
      </c>
      <c r="D125" s="341">
        <v>65</v>
      </c>
      <c r="E125" s="341">
        <v>96</v>
      </c>
      <c r="F125" s="341">
        <v>23</v>
      </c>
      <c r="G125" s="341">
        <v>10</v>
      </c>
      <c r="H125" s="341">
        <v>21</v>
      </c>
      <c r="I125" s="341">
        <v>10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380</v>
      </c>
      <c r="F127" s="341">
        <v>68</v>
      </c>
      <c r="G127" s="341">
        <v>114</v>
      </c>
      <c r="H127" s="341">
        <v>58</v>
      </c>
      <c r="I127" s="341">
        <v>104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1389</v>
      </c>
      <c r="E128" s="344">
        <f t="shared" si="22"/>
        <v>1674</v>
      </c>
      <c r="F128" s="344">
        <f t="shared" si="22"/>
        <v>345</v>
      </c>
      <c r="G128" s="344">
        <f t="shared" si="22"/>
        <v>490</v>
      </c>
      <c r="H128" s="344">
        <f t="shared" si="22"/>
        <v>299</v>
      </c>
      <c r="I128" s="344">
        <f t="shared" si="22"/>
        <v>447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16589</v>
      </c>
      <c r="C129" s="357">
        <f t="shared" ref="C129:M129" si="23">SUM(C114,C128)</f>
        <v>17068</v>
      </c>
      <c r="D129" s="357">
        <f t="shared" si="23"/>
        <v>12422</v>
      </c>
      <c r="E129" s="357">
        <f t="shared" si="23"/>
        <v>12482</v>
      </c>
      <c r="F129" s="357">
        <f t="shared" si="23"/>
        <v>2533</v>
      </c>
      <c r="G129" s="357">
        <f t="shared" si="23"/>
        <v>2620</v>
      </c>
      <c r="H129" s="357">
        <f t="shared" si="23"/>
        <v>2221</v>
      </c>
      <c r="I129" s="357">
        <f t="shared" si="23"/>
        <v>2328</v>
      </c>
      <c r="J129" s="357">
        <f t="shared" si="23"/>
        <v>868</v>
      </c>
      <c r="K129" s="357">
        <f t="shared" si="23"/>
        <v>1393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2</v>
      </c>
      <c r="K136" s="341">
        <v>1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153</v>
      </c>
      <c r="F138" s="341">
        <v>32</v>
      </c>
      <c r="G138" s="341">
        <v>38</v>
      </c>
      <c r="H138" s="341">
        <v>27</v>
      </c>
      <c r="I138" s="341">
        <v>34</v>
      </c>
      <c r="J138" s="341">
        <v>23</v>
      </c>
      <c r="K138" s="341">
        <v>32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449</v>
      </c>
      <c r="E140" s="341">
        <v>440</v>
      </c>
      <c r="F140" s="341">
        <v>77</v>
      </c>
      <c r="G140" s="341">
        <v>83</v>
      </c>
      <c r="H140" s="341">
        <v>73</v>
      </c>
      <c r="I140" s="341">
        <v>75</v>
      </c>
      <c r="J140" s="341">
        <v>57</v>
      </c>
      <c r="K140" s="341">
        <v>72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4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4</v>
      </c>
      <c r="I142" s="341">
        <v>6</v>
      </c>
      <c r="J142" s="341">
        <v>3</v>
      </c>
      <c r="K142" s="341">
        <v>3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1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69</v>
      </c>
      <c r="E144" s="341">
        <v>47</v>
      </c>
      <c r="F144" s="341">
        <v>11</v>
      </c>
      <c r="G144" s="341">
        <v>6</v>
      </c>
      <c r="H144" s="341">
        <v>11</v>
      </c>
      <c r="I144" s="341">
        <v>5</v>
      </c>
      <c r="J144" s="341">
        <v>9</v>
      </c>
      <c r="K144" s="341">
        <v>5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774</v>
      </c>
      <c r="E145" s="344">
        <f t="shared" si="24"/>
        <v>748</v>
      </c>
      <c r="F145" s="344">
        <f t="shared" si="24"/>
        <v>131</v>
      </c>
      <c r="G145" s="344">
        <f t="shared" si="24"/>
        <v>140</v>
      </c>
      <c r="H145" s="344">
        <f t="shared" si="24"/>
        <v>120</v>
      </c>
      <c r="I145" s="344">
        <f t="shared" si="24"/>
        <v>126</v>
      </c>
      <c r="J145" s="344">
        <f t="shared" si="24"/>
        <v>97</v>
      </c>
      <c r="K145" s="344">
        <f t="shared" si="24"/>
        <v>118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86</v>
      </c>
      <c r="E154" s="341">
        <v>78</v>
      </c>
      <c r="F154" s="341">
        <v>30</v>
      </c>
      <c r="G154" s="341">
        <v>26</v>
      </c>
      <c r="H154" s="341">
        <v>29</v>
      </c>
      <c r="I154" s="341">
        <v>26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23</v>
      </c>
      <c r="E158" s="341">
        <v>24</v>
      </c>
      <c r="F158" s="341">
        <v>8</v>
      </c>
      <c r="G158" s="341">
        <v>10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172</v>
      </c>
      <c r="E159" s="344">
        <f t="shared" si="25"/>
        <v>150</v>
      </c>
      <c r="F159" s="344">
        <f t="shared" si="25"/>
        <v>53</v>
      </c>
      <c r="G159" s="344">
        <f t="shared" si="25"/>
        <v>46</v>
      </c>
      <c r="H159" s="344">
        <f t="shared" si="25"/>
        <v>49</v>
      </c>
      <c r="I159" s="344">
        <f t="shared" si="25"/>
        <v>41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946</v>
      </c>
      <c r="E160" s="357">
        <f t="shared" si="26"/>
        <v>898</v>
      </c>
      <c r="F160" s="357">
        <f t="shared" si="26"/>
        <v>184</v>
      </c>
      <c r="G160" s="357">
        <f t="shared" si="26"/>
        <v>186</v>
      </c>
      <c r="H160" s="357">
        <f t="shared" si="26"/>
        <v>169</v>
      </c>
      <c r="I160" s="357">
        <f t="shared" si="26"/>
        <v>167</v>
      </c>
      <c r="J160" s="357">
        <f t="shared" si="26"/>
        <v>97</v>
      </c>
      <c r="K160" s="357">
        <f t="shared" si="26"/>
        <v>118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30</v>
      </c>
      <c r="E167" s="341">
        <v>15</v>
      </c>
      <c r="F167" s="341">
        <v>11</v>
      </c>
      <c r="G167" s="341">
        <v>11</v>
      </c>
      <c r="H167" s="341">
        <v>11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349</v>
      </c>
      <c r="F169" s="341">
        <v>87</v>
      </c>
      <c r="G169" s="341">
        <v>135</v>
      </c>
      <c r="H169" s="341">
        <v>78</v>
      </c>
      <c r="I169" s="341">
        <v>128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264</v>
      </c>
      <c r="E171" s="341">
        <v>267</v>
      </c>
      <c r="F171" s="341">
        <v>120</v>
      </c>
      <c r="G171" s="341">
        <v>109</v>
      </c>
      <c r="H171" s="341">
        <v>114</v>
      </c>
      <c r="I171" s="341">
        <v>104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20</v>
      </c>
      <c r="F172" s="341">
        <v>12</v>
      </c>
      <c r="G172" s="341">
        <v>5</v>
      </c>
      <c r="H172" s="341">
        <v>10</v>
      </c>
      <c r="I172" s="341">
        <v>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125</v>
      </c>
      <c r="E175" s="341">
        <v>121</v>
      </c>
      <c r="F175" s="341">
        <v>35</v>
      </c>
      <c r="G175" s="341">
        <v>33</v>
      </c>
      <c r="H175" s="341">
        <v>34</v>
      </c>
      <c r="I175" s="341">
        <v>33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822</v>
      </c>
      <c r="E176" s="359">
        <f t="shared" si="27"/>
        <v>854</v>
      </c>
      <c r="F176" s="359">
        <f t="shared" si="27"/>
        <v>279</v>
      </c>
      <c r="G176" s="359">
        <f t="shared" si="27"/>
        <v>310</v>
      </c>
      <c r="H176" s="359">
        <f t="shared" si="27"/>
        <v>261</v>
      </c>
      <c r="I176" s="359">
        <f t="shared" si="27"/>
        <v>296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3</v>
      </c>
      <c r="I183" s="341">
        <v>3</v>
      </c>
      <c r="J183" s="341">
        <v>0</v>
      </c>
      <c r="K183" s="341">
        <v>3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23</v>
      </c>
      <c r="I185" s="341">
        <v>12</v>
      </c>
      <c r="J185" s="341">
        <v>6</v>
      </c>
      <c r="K185" s="341">
        <v>11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166</v>
      </c>
      <c r="E187" s="341">
        <v>114</v>
      </c>
      <c r="F187" s="341">
        <v>28</v>
      </c>
      <c r="G187" s="341">
        <v>24</v>
      </c>
      <c r="H187" s="341">
        <v>26</v>
      </c>
      <c r="I187" s="341">
        <v>22</v>
      </c>
      <c r="J187" s="341">
        <v>7</v>
      </c>
      <c r="K187" s="341">
        <v>20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14</v>
      </c>
      <c r="F188" s="341">
        <v>1</v>
      </c>
      <c r="G188" s="341">
        <v>1</v>
      </c>
      <c r="H188" s="341">
        <v>1</v>
      </c>
      <c r="I188" s="341">
        <v>1</v>
      </c>
      <c r="J188" s="341">
        <v>1</v>
      </c>
      <c r="K188" s="341">
        <v>1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1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7</v>
      </c>
      <c r="I191" s="341">
        <v>4</v>
      </c>
      <c r="J191" s="341">
        <v>3</v>
      </c>
      <c r="K191" s="341">
        <v>3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405</v>
      </c>
      <c r="E192" s="344">
        <f t="shared" si="28"/>
        <v>267</v>
      </c>
      <c r="F192" s="344">
        <f t="shared" si="28"/>
        <v>70</v>
      </c>
      <c r="G192" s="344">
        <f t="shared" si="28"/>
        <v>53</v>
      </c>
      <c r="H192" s="344">
        <f t="shared" si="28"/>
        <v>63</v>
      </c>
      <c r="I192" s="344">
        <f t="shared" si="28"/>
        <v>44</v>
      </c>
      <c r="J192" s="344">
        <f t="shared" si="28"/>
        <v>17</v>
      </c>
      <c r="K192" s="344">
        <f t="shared" si="28"/>
        <v>40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17</v>
      </c>
      <c r="E205" s="341">
        <v>15</v>
      </c>
      <c r="F205" s="341">
        <v>7</v>
      </c>
      <c r="G205" s="341">
        <v>4</v>
      </c>
      <c r="H205" s="341">
        <v>7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97</v>
      </c>
      <c r="E206" s="344">
        <f t="shared" si="29"/>
        <v>101</v>
      </c>
      <c r="F206" s="344">
        <f t="shared" si="29"/>
        <v>33</v>
      </c>
      <c r="G206" s="344">
        <f t="shared" si="29"/>
        <v>30</v>
      </c>
      <c r="H206" s="344">
        <f t="shared" si="29"/>
        <v>33</v>
      </c>
      <c r="I206" s="344">
        <f t="shared" si="29"/>
        <v>26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502</v>
      </c>
      <c r="E207" s="357">
        <f t="shared" si="30"/>
        <v>368</v>
      </c>
      <c r="F207" s="357">
        <f t="shared" si="30"/>
        <v>103</v>
      </c>
      <c r="G207" s="357">
        <f t="shared" si="30"/>
        <v>83</v>
      </c>
      <c r="H207" s="357">
        <f t="shared" si="30"/>
        <v>96</v>
      </c>
      <c r="I207" s="357">
        <f t="shared" si="30"/>
        <v>70</v>
      </c>
      <c r="J207" s="357">
        <f t="shared" si="30"/>
        <v>17</v>
      </c>
      <c r="K207" s="357">
        <f t="shared" si="30"/>
        <v>40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8/11/2022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August 11,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8/11/22</v>
      </c>
      <c r="C8" s="42" t="str">
        <f>Summary!C7</f>
        <v>as of 8/11/21</v>
      </c>
      <c r="D8" s="379"/>
      <c r="E8" s="381"/>
      <c r="F8" s="44" t="str">
        <f>B8</f>
        <v>as of 8/11/22</v>
      </c>
      <c r="G8" s="46" t="str">
        <f>C8</f>
        <v>as of 8/11/21</v>
      </c>
      <c r="H8" s="383"/>
      <c r="I8" s="385"/>
      <c r="J8" s="48" t="str">
        <f>F8</f>
        <v>as of 8/11/22</v>
      </c>
      <c r="K8" s="50" t="str">
        <f>G8</f>
        <v>as of 8/11/21</v>
      </c>
      <c r="L8" s="395"/>
      <c r="M8" s="397"/>
      <c r="N8" s="52" t="str">
        <f>J8</f>
        <v>as of 8/11/22</v>
      </c>
      <c r="O8" s="54" t="str">
        <f>K8</f>
        <v>as of 8/11/21</v>
      </c>
      <c r="P8" s="413"/>
      <c r="Q8" s="415"/>
      <c r="R8" s="133" t="str">
        <f>N8</f>
        <v>as of 8/11/22</v>
      </c>
      <c r="S8" s="134" t="str">
        <f>O8</f>
        <v>as of 8/11/21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67659</v>
      </c>
      <c r="C9" s="55">
        <f>C26+C74+C42+C10+C58+C83</f>
        <v>67431</v>
      </c>
      <c r="D9" s="55">
        <f t="shared" ref="D9" si="0">IF(ISERROR(B9-C9),"n/a",B9-C9)</f>
        <v>228</v>
      </c>
      <c r="E9" s="56">
        <f t="shared" ref="E9" si="1">IF(ISERROR(D9/C9),"n/a",(D9/C9))</f>
        <v>3.3812341504649195E-3</v>
      </c>
      <c r="F9" s="59">
        <f>F26+F74+F42+F10+F58+F83</f>
        <v>45636</v>
      </c>
      <c r="G9" s="59">
        <f>G26+G74+G42+G10+G58+G83</f>
        <v>44224</v>
      </c>
      <c r="H9" s="368">
        <f>IF(ISERROR(F9-G9),"n/a",F9-G9)</f>
        <v>1412</v>
      </c>
      <c r="I9" s="60">
        <f t="shared" ref="I9" si="2">IF(ISERROR(H9/G9),"n/a",(H9/G9))</f>
        <v>3.1928364688856729E-2</v>
      </c>
      <c r="J9" s="57">
        <f>J26+J74+J42+J10+J58+J83</f>
        <v>7868</v>
      </c>
      <c r="K9" s="57">
        <f>K26+K74+K42+K10+K58+K83</f>
        <v>7963</v>
      </c>
      <c r="L9" s="58">
        <f t="shared" ref="L9" si="3">IF(ISERROR(J9-K9),"n/a",J9-K9)</f>
        <v>-95</v>
      </c>
      <c r="M9" s="61">
        <f t="shared" ref="M9" si="4">IF(ISERROR(L9/K9),"n/a",(L9/K9))</f>
        <v>-1.1930177068943865E-2</v>
      </c>
      <c r="N9" s="62">
        <f>N26+N74+N42+N10+N58+N83</f>
        <v>2688</v>
      </c>
      <c r="O9" s="62">
        <f>O26+O74+O42+O10+O58+O83</f>
        <v>4227</v>
      </c>
      <c r="P9" s="369">
        <f t="shared" ref="P9" si="5">IF(ISERROR(N9-O9),"n/a",N9-O9)</f>
        <v>-1539</v>
      </c>
      <c r="Q9" s="291">
        <f t="shared" ref="Q9" si="6">IF(ISERROR(P9/O9),"n/a",(P9/O9))</f>
        <v>-0.36408800567778565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15757</v>
      </c>
      <c r="C10" s="65">
        <f>C11+C18</f>
        <v>14144</v>
      </c>
      <c r="D10" s="66">
        <f t="shared" ref="D10:D25" si="9">IF(ISERROR(B10-C10),"n/a",B10-C10)</f>
        <v>1613</v>
      </c>
      <c r="E10" s="67">
        <f t="shared" ref="E10:E25" si="10">IF(ISERROR(D10/C10),"n/a",(D10/C10))</f>
        <v>0.11404128959276018</v>
      </c>
      <c r="F10" s="68">
        <f>F11+F18</f>
        <v>8368</v>
      </c>
      <c r="G10" s="69">
        <f>G11+G18</f>
        <v>7424</v>
      </c>
      <c r="H10" s="70">
        <f t="shared" ref="H10:H24" si="11">IF(ISERROR(F10-G10),"n/a",F10-G10)</f>
        <v>944</v>
      </c>
      <c r="I10" s="71">
        <f t="shared" ref="I10:I25" si="12">IF(ISERROR(H10/G10),"n/a",(H10/G10))</f>
        <v>0.12715517241379309</v>
      </c>
      <c r="J10" s="72">
        <f>J11+J18</f>
        <v>1296</v>
      </c>
      <c r="K10" s="73">
        <f>K11+K18</f>
        <v>1228</v>
      </c>
      <c r="L10" s="74">
        <f t="shared" ref="L10:L24" si="13">IF(ISERROR(J10-K10),"n/a",J10-K10)</f>
        <v>68</v>
      </c>
      <c r="M10" s="75">
        <f t="shared" ref="M10:M25" si="14">IF(ISERROR(L10/K10),"n/a",(L10/K10))</f>
        <v>5.5374592833876218E-2</v>
      </c>
      <c r="N10" s="76">
        <f>N11+N18</f>
        <v>521</v>
      </c>
      <c r="O10" s="77">
        <f>O11+O18</f>
        <v>634</v>
      </c>
      <c r="P10" s="78">
        <f t="shared" ref="P10:P25" si="15">IF(ISERROR(N10-O10),"n/a",N10-O10)</f>
        <v>-113</v>
      </c>
      <c r="Q10" s="292">
        <f t="shared" ref="Q10:Q25" si="16">IF(ISERROR(P10/O10),"n/a",(P10/O10))</f>
        <v>-0.17823343848580442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12935</v>
      </c>
      <c r="C11" s="65">
        <f>C12+C14+C16</f>
        <v>11255</v>
      </c>
      <c r="D11" s="66">
        <f t="shared" si="9"/>
        <v>1680</v>
      </c>
      <c r="E11" s="67">
        <f t="shared" si="10"/>
        <v>0.14926699244780098</v>
      </c>
      <c r="F11" s="68">
        <f>F12+F16+F14</f>
        <v>7214</v>
      </c>
      <c r="G11" s="69">
        <f>G12+G16+G14</f>
        <v>6241</v>
      </c>
      <c r="H11" s="70">
        <f t="shared" si="11"/>
        <v>973</v>
      </c>
      <c r="I11" s="71">
        <f t="shared" si="12"/>
        <v>0.15590450248357635</v>
      </c>
      <c r="J11" s="72">
        <f>J12+J16+J14</f>
        <v>1066</v>
      </c>
      <c r="K11" s="73">
        <f>K12+K16+K14</f>
        <v>884</v>
      </c>
      <c r="L11" s="74">
        <f t="shared" si="13"/>
        <v>182</v>
      </c>
      <c r="M11" s="75">
        <f t="shared" si="14"/>
        <v>0.20588235294117646</v>
      </c>
      <c r="N11" s="76">
        <f>N12+N16+N14</f>
        <v>515</v>
      </c>
      <c r="O11" s="77">
        <f>O12+O16+O14</f>
        <v>633</v>
      </c>
      <c r="P11" s="78">
        <f t="shared" si="15"/>
        <v>-118</v>
      </c>
      <c r="Q11" s="292">
        <f t="shared" si="16"/>
        <v>-0.18641390205371247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11138</v>
      </c>
      <c r="C12" s="107">
        <f>C13</f>
        <v>9876</v>
      </c>
      <c r="D12" s="108">
        <f t="shared" ref="D12:D15" si="19">IF(ISERROR(B12-C12),"n/a",B12-C12)</f>
        <v>1262</v>
      </c>
      <c r="E12" s="109">
        <f t="shared" ref="E12:E15" si="20">IF(ISERROR(D12/C12),"n/a",(D12/C12))</f>
        <v>0.1277845281490482</v>
      </c>
      <c r="F12" s="194">
        <f>F13</f>
        <v>5795</v>
      </c>
      <c r="G12" s="195">
        <f>G13</f>
        <v>5197</v>
      </c>
      <c r="H12" s="110">
        <f t="shared" ref="H12:H15" si="21">IF(ISERROR(F12-G12),"n/a",F12-G12)</f>
        <v>598</v>
      </c>
      <c r="I12" s="111">
        <f t="shared" ref="I12:I15" si="22">IF(ISERROR(H12/G12),"n/a",(H12/G12))</f>
        <v>0.1150663844525688</v>
      </c>
      <c r="J12" s="196">
        <f>J13</f>
        <v>910</v>
      </c>
      <c r="K12" s="197">
        <f>K13</f>
        <v>835</v>
      </c>
      <c r="L12" s="112">
        <f t="shared" ref="L12:L15" si="23">IF(ISERROR(J12-K12),"n/a",J12-K12)</f>
        <v>75</v>
      </c>
      <c r="M12" s="113">
        <f t="shared" ref="M12:M15" si="24">IF(ISERROR(L12/K12),"n/a",(L12/K12))</f>
        <v>8.9820359281437126E-2</v>
      </c>
      <c r="N12" s="198">
        <f>N13</f>
        <v>477</v>
      </c>
      <c r="O12" s="199">
        <f>O13</f>
        <v>610</v>
      </c>
      <c r="P12" s="114">
        <f t="shared" ref="P12:P15" si="25">IF(ISERROR(N12-O12),"n/a",N12-O12)</f>
        <v>-133</v>
      </c>
      <c r="Q12" s="294">
        <f t="shared" ref="Q12:Q15" si="26">IF(ISERROR(P12/O12),"n/a",(P12/O12))</f>
        <v>-0.21803278688524591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11138</v>
      </c>
      <c r="C13" s="312">
        <v>9876</v>
      </c>
      <c r="D13" s="120">
        <f t="shared" si="19"/>
        <v>1262</v>
      </c>
      <c r="E13" s="321">
        <f t="shared" si="20"/>
        <v>0.1277845281490482</v>
      </c>
      <c r="F13" s="313">
        <v>5795</v>
      </c>
      <c r="G13" s="314">
        <v>5197</v>
      </c>
      <c r="H13" s="124">
        <f t="shared" si="21"/>
        <v>598</v>
      </c>
      <c r="I13" s="125">
        <f t="shared" si="22"/>
        <v>0.1150663844525688</v>
      </c>
      <c r="J13" s="315">
        <v>910</v>
      </c>
      <c r="K13" s="316">
        <v>835</v>
      </c>
      <c r="L13" s="128">
        <f t="shared" si="23"/>
        <v>75</v>
      </c>
      <c r="M13" s="129">
        <f t="shared" si="24"/>
        <v>8.9820359281437126E-2</v>
      </c>
      <c r="N13" s="317">
        <v>477</v>
      </c>
      <c r="O13" s="318">
        <v>610</v>
      </c>
      <c r="P13" s="145">
        <f t="shared" si="25"/>
        <v>-133</v>
      </c>
      <c r="Q13" s="295">
        <f t="shared" si="26"/>
        <v>-0.21803278688524591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124</v>
      </c>
      <c r="K14" s="197">
        <f>K15</f>
        <v>37</v>
      </c>
      <c r="L14" s="112">
        <f t="shared" si="23"/>
        <v>87</v>
      </c>
      <c r="M14" s="113">
        <f t="shared" si="24"/>
        <v>2.3513513513513513</v>
      </c>
      <c r="N14" s="198">
        <f>N15</f>
        <v>28</v>
      </c>
      <c r="O14" s="199">
        <f>O15</f>
        <v>14</v>
      </c>
      <c r="P14" s="114">
        <f t="shared" si="25"/>
        <v>14</v>
      </c>
      <c r="Q14" s="294">
        <f t="shared" si="26"/>
        <v>1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124</v>
      </c>
      <c r="K15" s="127">
        <v>37</v>
      </c>
      <c r="L15" s="128">
        <f t="shared" si="23"/>
        <v>87</v>
      </c>
      <c r="M15" s="129">
        <f t="shared" si="24"/>
        <v>2.3513513513513513</v>
      </c>
      <c r="N15" s="143">
        <v>28</v>
      </c>
      <c r="O15" s="144">
        <v>14</v>
      </c>
      <c r="P15" s="145">
        <f t="shared" si="25"/>
        <v>14</v>
      </c>
      <c r="Q15" s="295">
        <f t="shared" si="26"/>
        <v>1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32</v>
      </c>
      <c r="K16" s="197">
        <f>K17</f>
        <v>12</v>
      </c>
      <c r="L16" s="112">
        <f t="shared" si="13"/>
        <v>20</v>
      </c>
      <c r="M16" s="113">
        <f t="shared" si="14"/>
        <v>1.6666666666666667</v>
      </c>
      <c r="N16" s="198">
        <f>N17</f>
        <v>10</v>
      </c>
      <c r="O16" s="199">
        <f>O17</f>
        <v>9</v>
      </c>
      <c r="P16" s="114">
        <f t="shared" si="15"/>
        <v>1</v>
      </c>
      <c r="Q16" s="294">
        <f t="shared" si="16"/>
        <v>0.1111111111111111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32</v>
      </c>
      <c r="K17" s="127">
        <v>12</v>
      </c>
      <c r="L17" s="128">
        <f t="shared" si="13"/>
        <v>20</v>
      </c>
      <c r="M17" s="129">
        <f t="shared" si="14"/>
        <v>1.6666666666666667</v>
      </c>
      <c r="N17" s="143">
        <v>10</v>
      </c>
      <c r="O17" s="144">
        <v>9</v>
      </c>
      <c r="P17" s="145">
        <f t="shared" si="15"/>
        <v>1</v>
      </c>
      <c r="Q17" s="295">
        <f t="shared" si="16"/>
        <v>0.1111111111111111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1183</v>
      </c>
      <c r="H18" s="70">
        <f t="shared" si="11"/>
        <v>-29</v>
      </c>
      <c r="I18" s="71">
        <f t="shared" si="12"/>
        <v>-2.4513947590870666E-2</v>
      </c>
      <c r="J18" s="72">
        <f>J19+J24+J22</f>
        <v>230</v>
      </c>
      <c r="K18" s="73">
        <f>K19+K24+K22</f>
        <v>344</v>
      </c>
      <c r="L18" s="74">
        <f t="shared" si="13"/>
        <v>-114</v>
      </c>
      <c r="M18" s="75">
        <f t="shared" si="14"/>
        <v>-0.33139534883720928</v>
      </c>
      <c r="N18" s="76">
        <f>N19+N24+N22</f>
        <v>6</v>
      </c>
      <c r="O18" s="77">
        <f>O19+O24+O22</f>
        <v>1</v>
      </c>
      <c r="P18" s="78">
        <f t="shared" si="15"/>
        <v>5</v>
      </c>
      <c r="Q18" s="292">
        <f t="shared" si="16"/>
        <v>5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1065</v>
      </c>
      <c r="H19" s="261">
        <f t="shared" si="11"/>
        <v>-44</v>
      </c>
      <c r="I19" s="262">
        <f t="shared" si="12"/>
        <v>-4.1314553990610327E-2</v>
      </c>
      <c r="J19" s="263">
        <f>SUM(J20:J21)</f>
        <v>208</v>
      </c>
      <c r="K19" s="264">
        <f>SUM(K20:K21)</f>
        <v>317</v>
      </c>
      <c r="L19" s="265">
        <f t="shared" si="13"/>
        <v>-109</v>
      </c>
      <c r="M19" s="266">
        <f t="shared" si="14"/>
        <v>-0.34384858044164041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1035</v>
      </c>
      <c r="H20" s="124">
        <f>IF(ISERROR(F20-G20),"n/a",F20-G20)</f>
        <v>-32</v>
      </c>
      <c r="I20" s="125">
        <f>IF(ISERROR(H20/G20),"n/a",(H20/G20))</f>
        <v>-3.0917874396135265E-2</v>
      </c>
      <c r="J20" s="126">
        <v>200</v>
      </c>
      <c r="K20" s="127">
        <v>306</v>
      </c>
      <c r="L20" s="128">
        <f>IF(ISERROR(J20-K20),"n/a",J20-K20)</f>
        <v>-106</v>
      </c>
      <c r="M20" s="129">
        <f>IF(ISERROR(L20/K20),"n/a",(L20/K20))</f>
        <v>-0.34640522875816993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21</v>
      </c>
      <c r="K22" s="197">
        <f>K23</f>
        <v>25</v>
      </c>
      <c r="L22" s="112">
        <f>IF(ISERROR(J22-K22),"n/a",J22-K22)</f>
        <v>-4</v>
      </c>
      <c r="M22" s="113">
        <f>IF(ISERROR(L22/K22),"n/a",(L22/K22))</f>
        <v>-0.16</v>
      </c>
      <c r="N22" s="198">
        <f>N23</f>
        <v>6</v>
      </c>
      <c r="O22" s="199">
        <f>O23</f>
        <v>1</v>
      </c>
      <c r="P22" s="114">
        <f>IF(ISERROR(N22-O22),"n/a",N22-O22)</f>
        <v>5</v>
      </c>
      <c r="Q22" s="294">
        <f>IF(ISERROR(P22/O22),"n/a",(P22/O22))</f>
        <v>5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21</v>
      </c>
      <c r="K23" s="127">
        <v>25</v>
      </c>
      <c r="L23" s="128">
        <f>IF(ISERROR(J23-K23),"n/a",J23-K23)</f>
        <v>-4</v>
      </c>
      <c r="M23" s="129">
        <f>IF(ISERROR(L23/K23),"n/a",(L23/K23))</f>
        <v>-0.16</v>
      </c>
      <c r="N23" s="143">
        <v>6</v>
      </c>
      <c r="O23" s="144">
        <v>1</v>
      </c>
      <c r="P23" s="145">
        <f>IF(ISERROR(N23-O23),"n/a",N23-O23)</f>
        <v>5</v>
      </c>
      <c r="Q23" s="295">
        <f>IF(ISERROR(P23/O23),"n/a",(P23/O23))</f>
        <v>5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31753</v>
      </c>
      <c r="C26" s="65">
        <f>C27+C34</f>
        <v>32518</v>
      </c>
      <c r="D26" s="66">
        <f t="shared" ref="D26:D33" si="33">IF(ISERROR(B26-C26),"n/a",B26-C26)</f>
        <v>-765</v>
      </c>
      <c r="E26" s="67">
        <f t="shared" ref="E26:E33" si="34">IF(ISERROR(D26/C26),"n/a",(D26/C26))</f>
        <v>-2.3525432068392891E-2</v>
      </c>
      <c r="F26" s="68">
        <f>F27+F34</f>
        <v>22576</v>
      </c>
      <c r="G26" s="69">
        <f>G27+G34</f>
        <v>22198</v>
      </c>
      <c r="H26" s="70">
        <f t="shared" ref="H26:H33" si="35">IF(ISERROR(F26-G26),"n/a",F26-G26)</f>
        <v>378</v>
      </c>
      <c r="I26" s="71">
        <f t="shared" ref="I26:I33" si="36">IF(ISERROR(H26/G26),"n/a",(H26/G26))</f>
        <v>1.702856113163348E-2</v>
      </c>
      <c r="J26" s="72">
        <f>J27+J34</f>
        <v>3825</v>
      </c>
      <c r="K26" s="73">
        <f>K27+K34</f>
        <v>3874</v>
      </c>
      <c r="L26" s="74">
        <f t="shared" ref="L26:L33" si="37">IF(ISERROR(J26-K26),"n/a",J26-K26)</f>
        <v>-49</v>
      </c>
      <c r="M26" s="75">
        <f t="shared" ref="M26:M33" si="38">IF(ISERROR(L26/K26),"n/a",(L26/K26))</f>
        <v>-1.2648425400103252E-2</v>
      </c>
      <c r="N26" s="76">
        <f>N27+N34</f>
        <v>1185</v>
      </c>
      <c r="O26" s="77">
        <f>O27+O34</f>
        <v>2042</v>
      </c>
      <c r="P26" s="78">
        <f t="shared" ref="P26:P33" si="39">IF(ISERROR(N26-O26),"n/a",N26-O26)</f>
        <v>-857</v>
      </c>
      <c r="Q26" s="292">
        <f t="shared" ref="Q26:Q33" si="40">IF(ISERROR(P26/O26),"n/a",(P26/O26))</f>
        <v>-0.41968658178256613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25793</v>
      </c>
      <c r="D27" s="66">
        <f t="shared" si="33"/>
        <v>248</v>
      </c>
      <c r="E27" s="67">
        <f t="shared" si="34"/>
        <v>9.615011824913736E-3</v>
      </c>
      <c r="F27" s="68">
        <f>F28+F32+F30</f>
        <v>18159</v>
      </c>
      <c r="G27" s="69">
        <f>G28+G32+G30</f>
        <v>16714</v>
      </c>
      <c r="H27" s="70">
        <f t="shared" si="35"/>
        <v>1445</v>
      </c>
      <c r="I27" s="71">
        <f t="shared" si="36"/>
        <v>8.6454469307167645E-2</v>
      </c>
      <c r="J27" s="72">
        <f>J28+J32+J30</f>
        <v>2926</v>
      </c>
      <c r="K27" s="73">
        <f>K28+K32+K30</f>
        <v>2634</v>
      </c>
      <c r="L27" s="74">
        <f t="shared" si="37"/>
        <v>292</v>
      </c>
      <c r="M27" s="75">
        <f t="shared" si="38"/>
        <v>0.1108580106302202</v>
      </c>
      <c r="N27" s="76">
        <f>N28+N32+N30</f>
        <v>1173</v>
      </c>
      <c r="O27" s="77">
        <f>O28+O32+O30</f>
        <v>2039</v>
      </c>
      <c r="P27" s="78">
        <f t="shared" si="39"/>
        <v>-866</v>
      </c>
      <c r="Q27" s="292">
        <f t="shared" si="40"/>
        <v>-0.42471799901912705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21600</v>
      </c>
      <c r="C28" s="107">
        <f>C29</f>
        <v>21672</v>
      </c>
      <c r="D28" s="108">
        <f t="shared" ref="D28" si="43">IF(ISERROR(B28-C28),"n/a",B28-C28)</f>
        <v>-72</v>
      </c>
      <c r="E28" s="109">
        <f t="shared" ref="E28" si="44">IF(ISERROR(D28/C28),"n/a",(D28/C28))</f>
        <v>-3.3222591362126247E-3</v>
      </c>
      <c r="F28" s="194">
        <f>F29</f>
        <v>14598</v>
      </c>
      <c r="G28" s="195">
        <f>G29</f>
        <v>13523</v>
      </c>
      <c r="H28" s="110">
        <f t="shared" ref="H28" si="45">IF(ISERROR(F28-G28),"n/a",F28-G28)</f>
        <v>1075</v>
      </c>
      <c r="I28" s="111">
        <f t="shared" ref="I28" si="46">IF(ISERROR(H28/G28),"n/a",(H28/G28))</f>
        <v>7.9494195075057311E-2</v>
      </c>
      <c r="J28" s="196">
        <f>J29</f>
        <v>2605</v>
      </c>
      <c r="K28" s="197">
        <f>K29</f>
        <v>2452</v>
      </c>
      <c r="L28" s="112">
        <f t="shared" ref="L28" si="47">IF(ISERROR(J28-K28),"n/a",J28-K28)</f>
        <v>153</v>
      </c>
      <c r="M28" s="113">
        <f t="shared" ref="M28" si="48">IF(ISERROR(L28/K28),"n/a",(L28/K28))</f>
        <v>6.2398042414355627E-2</v>
      </c>
      <c r="N28" s="198">
        <f>N29</f>
        <v>1094</v>
      </c>
      <c r="O28" s="199">
        <f>O29</f>
        <v>1973</v>
      </c>
      <c r="P28" s="114">
        <f t="shared" ref="P28" si="49">IF(ISERROR(N28-O28),"n/a",N28-O28)</f>
        <v>-879</v>
      </c>
      <c r="Q28" s="294">
        <f t="shared" ref="Q28" si="50">IF(ISERROR(P28/O28),"n/a",(P28/O28))</f>
        <v>-0.44551444500760262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21600</v>
      </c>
      <c r="C29" s="269">
        <v>21672</v>
      </c>
      <c r="D29" s="270">
        <f t="shared" ref="D29" si="53">IF(ISERROR(B29-C29),"n/a",B29-C29)</f>
        <v>-72</v>
      </c>
      <c r="E29" s="271">
        <f t="shared" ref="E29" si="54">IF(ISERROR(D29/C29),"n/a",(D29/C29))</f>
        <v>-3.3222591362126247E-3</v>
      </c>
      <c r="F29" s="272">
        <v>14598</v>
      </c>
      <c r="G29" s="273">
        <v>13523</v>
      </c>
      <c r="H29" s="274">
        <f t="shared" ref="H29" si="55">IF(ISERROR(F29-G29),"n/a",F29-G29)</f>
        <v>1075</v>
      </c>
      <c r="I29" s="275">
        <f t="shared" ref="I29" si="56">IF(ISERROR(H29/G29),"n/a",(H29/G29))</f>
        <v>7.9494195075057311E-2</v>
      </c>
      <c r="J29" s="276">
        <v>2605</v>
      </c>
      <c r="K29" s="277">
        <v>2452</v>
      </c>
      <c r="L29" s="278">
        <f t="shared" ref="L29" si="57">IF(ISERROR(J29-K29),"n/a",J29-K29)</f>
        <v>153</v>
      </c>
      <c r="M29" s="279">
        <f t="shared" ref="M29" si="58">IF(ISERROR(L29/K29),"n/a",(L29/K29))</f>
        <v>6.2398042414355627E-2</v>
      </c>
      <c r="N29" s="309">
        <v>1094</v>
      </c>
      <c r="O29" s="322">
        <v>1973</v>
      </c>
      <c r="P29" s="323">
        <f t="shared" ref="P29" si="59">IF(ISERROR(N29-O29),"n/a",N29-O29)</f>
        <v>-879</v>
      </c>
      <c r="Q29" s="324">
        <f t="shared" ref="Q29" si="60">IF(ISERROR(P29/O29),"n/a",(P29/O29))</f>
        <v>-0.44551444500760262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246</v>
      </c>
      <c r="K30" s="197">
        <f>K31</f>
        <v>149</v>
      </c>
      <c r="L30" s="112">
        <f t="shared" si="37"/>
        <v>97</v>
      </c>
      <c r="M30" s="113">
        <f t="shared" si="38"/>
        <v>0.65100671140939592</v>
      </c>
      <c r="N30" s="198">
        <f>N31</f>
        <v>49</v>
      </c>
      <c r="O30" s="199">
        <f>O31</f>
        <v>46</v>
      </c>
      <c r="P30" s="114">
        <f t="shared" si="39"/>
        <v>3</v>
      </c>
      <c r="Q30" s="294">
        <f t="shared" si="40"/>
        <v>6.5217391304347824E-2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246</v>
      </c>
      <c r="K31" s="127">
        <v>149</v>
      </c>
      <c r="L31" s="128">
        <f t="shared" si="37"/>
        <v>97</v>
      </c>
      <c r="M31" s="129">
        <f t="shared" si="38"/>
        <v>0.65100671140939592</v>
      </c>
      <c r="N31" s="143">
        <v>49</v>
      </c>
      <c r="O31" s="144">
        <v>46</v>
      </c>
      <c r="P31" s="145">
        <f t="shared" si="39"/>
        <v>3</v>
      </c>
      <c r="Q31" s="295">
        <f t="shared" si="40"/>
        <v>6.5217391304347824E-2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1082</v>
      </c>
      <c r="G32" s="195">
        <f>G33</f>
        <v>1062</v>
      </c>
      <c r="H32" s="110">
        <f t="shared" si="35"/>
        <v>20</v>
      </c>
      <c r="I32" s="111">
        <f t="shared" si="36"/>
        <v>1.8832391713747645E-2</v>
      </c>
      <c r="J32" s="196">
        <f>J33</f>
        <v>75</v>
      </c>
      <c r="K32" s="197">
        <f>K33</f>
        <v>33</v>
      </c>
      <c r="L32" s="112">
        <f t="shared" si="37"/>
        <v>42</v>
      </c>
      <c r="M32" s="113">
        <f t="shared" si="38"/>
        <v>1.2727272727272727</v>
      </c>
      <c r="N32" s="198">
        <f>N33</f>
        <v>30</v>
      </c>
      <c r="O32" s="199">
        <f>O33</f>
        <v>20</v>
      </c>
      <c r="P32" s="114">
        <f t="shared" si="39"/>
        <v>10</v>
      </c>
      <c r="Q32" s="294">
        <f t="shared" si="40"/>
        <v>0.5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1082</v>
      </c>
      <c r="G33" s="123">
        <v>1062</v>
      </c>
      <c r="H33" s="124">
        <f t="shared" si="35"/>
        <v>20</v>
      </c>
      <c r="I33" s="125">
        <f t="shared" si="36"/>
        <v>1.8832391713747645E-2</v>
      </c>
      <c r="J33" s="126">
        <v>75</v>
      </c>
      <c r="K33" s="127">
        <v>33</v>
      </c>
      <c r="L33" s="128">
        <f t="shared" si="37"/>
        <v>42</v>
      </c>
      <c r="M33" s="129">
        <f t="shared" si="38"/>
        <v>1.2727272727272727</v>
      </c>
      <c r="N33" s="143">
        <v>30</v>
      </c>
      <c r="O33" s="144">
        <v>20</v>
      </c>
      <c r="P33" s="145">
        <f t="shared" si="39"/>
        <v>10</v>
      </c>
      <c r="Q33" s="295">
        <f t="shared" si="40"/>
        <v>0.5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5712</v>
      </c>
      <c r="C34" s="65">
        <f>C35+C40+C38</f>
        <v>6725</v>
      </c>
      <c r="D34" s="66">
        <f t="shared" ref="D34" si="63">IF(ISERROR(B34-C34),"n/a",B34-C34)</f>
        <v>-1013</v>
      </c>
      <c r="E34" s="67">
        <f t="shared" ref="E34" si="64">IF(ISERROR(D34/C34),"n/a",(D34/C34))</f>
        <v>-0.15063197026022304</v>
      </c>
      <c r="F34" s="68">
        <f>F35+F40+F38</f>
        <v>4417</v>
      </c>
      <c r="G34" s="69">
        <f>G35+G40+G38</f>
        <v>5484</v>
      </c>
      <c r="H34" s="70">
        <f t="shared" ref="H34" si="65">IF(ISERROR(F34-G34),"n/a",F34-G34)</f>
        <v>-1067</v>
      </c>
      <c r="I34" s="71">
        <f t="shared" ref="I34" si="66">IF(ISERROR(H34/G34),"n/a",(H34/G34))</f>
        <v>-0.19456601021152445</v>
      </c>
      <c r="J34" s="72">
        <f>J35+J40+J38</f>
        <v>899</v>
      </c>
      <c r="K34" s="73">
        <f>K35+K40+K38</f>
        <v>1240</v>
      </c>
      <c r="L34" s="74">
        <f t="shared" ref="L34" si="67">IF(ISERROR(J34-K34),"n/a",J34-K34)</f>
        <v>-341</v>
      </c>
      <c r="M34" s="75">
        <f t="shared" ref="M34" si="68">IF(ISERROR(L34/K34),"n/a",(L34/K34))</f>
        <v>-0.27500000000000002</v>
      </c>
      <c r="N34" s="76">
        <f>N35+N40+N38</f>
        <v>12</v>
      </c>
      <c r="O34" s="77">
        <f>O35+O40+O38</f>
        <v>3</v>
      </c>
      <c r="P34" s="78">
        <f t="shared" ref="P34" si="69">IF(ISERROR(N34-O34),"n/a",N34-O34)</f>
        <v>9</v>
      </c>
      <c r="Q34" s="292">
        <f t="shared" ref="Q34" si="70">IF(ISERROR(P34/O34),"n/a",(P34/O34))</f>
        <v>3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5031</v>
      </c>
      <c r="C35" s="246">
        <f>SUM(C36:C37)</f>
        <v>5936</v>
      </c>
      <c r="D35" s="247">
        <f t="shared" ref="D35:D41" si="73">IF(ISERROR(B35-C35),"n/a",B35-C35)</f>
        <v>-905</v>
      </c>
      <c r="E35" s="248">
        <f t="shared" ref="E35:E41" si="74">IF(ISERROR(D35/C35),"n/a",(D35/C35))</f>
        <v>-0.15245956873315364</v>
      </c>
      <c r="F35" s="249">
        <f>SUM(F36:F37)</f>
        <v>3855</v>
      </c>
      <c r="G35" s="250">
        <f>SUM(G36:G37)</f>
        <v>4744</v>
      </c>
      <c r="H35" s="251">
        <f t="shared" ref="H35:H41" si="75">IF(ISERROR(F35-G35),"n/a",F35-G35)</f>
        <v>-889</v>
      </c>
      <c r="I35" s="252">
        <f t="shared" ref="I35:I41" si="76">IF(ISERROR(H35/G35),"n/a",(H35/G35))</f>
        <v>-0.1873946037099494</v>
      </c>
      <c r="J35" s="253">
        <f>SUM(J36:J37)</f>
        <v>784</v>
      </c>
      <c r="K35" s="254">
        <f>SUM(K36:K37)</f>
        <v>1140</v>
      </c>
      <c r="L35" s="255">
        <f t="shared" ref="L35:L40" si="77">IF(ISERROR(J35-K35),"n/a",J35-K35)</f>
        <v>-356</v>
      </c>
      <c r="M35" s="256">
        <f t="shared" ref="M35:M41" si="78">IF(ISERROR(L35/K35),"n/a",(L35/K35))</f>
        <v>-0.31228070175438599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4976</v>
      </c>
      <c r="C36" s="269">
        <v>5862</v>
      </c>
      <c r="D36" s="202">
        <f t="shared" si="73"/>
        <v>-886</v>
      </c>
      <c r="E36" s="267">
        <f t="shared" si="74"/>
        <v>-0.15114295462299557</v>
      </c>
      <c r="F36" s="272">
        <v>3821</v>
      </c>
      <c r="G36" s="273">
        <v>4676</v>
      </c>
      <c r="H36" s="274">
        <f>IF(ISERROR(F36-G36),"n/a",F36-G36)</f>
        <v>-855</v>
      </c>
      <c r="I36" s="275">
        <f>IF(ISERROR(H36/G36),"n/a",(H36/G36))</f>
        <v>-0.18284858853721128</v>
      </c>
      <c r="J36" s="276">
        <v>773</v>
      </c>
      <c r="K36" s="277">
        <v>1129</v>
      </c>
      <c r="L36" s="278">
        <f>IF(ISERROR(J36-K36),"n/a",J36-K36)</f>
        <v>-356</v>
      </c>
      <c r="M36" s="279">
        <f>IF(ISERROR(L36/K36),"n/a",(L36/K36))</f>
        <v>-0.31532329495128431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11</v>
      </c>
      <c r="K37" s="127">
        <v>11</v>
      </c>
      <c r="L37" s="128">
        <f>IF(ISERROR(J37-K37),"n/a",J37-K37)</f>
        <v>0</v>
      </c>
      <c r="M37" s="129">
        <f>IF(ISERROR(L37/K37),"n/a",(L37/K37))</f>
        <v>0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694</v>
      </c>
      <c r="H38" s="110">
        <f>IF(ISERROR(F38-G38),"n/a",F38-G38)</f>
        <v>-184</v>
      </c>
      <c r="I38" s="111">
        <f>IF(ISERROR(H38/G38),"n/a",(H38/G38))</f>
        <v>-0.26512968299711814</v>
      </c>
      <c r="J38" s="196">
        <f>J39</f>
        <v>105</v>
      </c>
      <c r="K38" s="197">
        <f>K39</f>
        <v>90</v>
      </c>
      <c r="L38" s="112">
        <f>IF(ISERROR(J38-K38),"n/a",J38-K38)</f>
        <v>15</v>
      </c>
      <c r="M38" s="113">
        <f>IF(ISERROR(L38/K38),"n/a",(L38/K38))</f>
        <v>0.16666666666666666</v>
      </c>
      <c r="N38" s="198">
        <f>N39</f>
        <v>12</v>
      </c>
      <c r="O38" s="199">
        <f>O39</f>
        <v>3</v>
      </c>
      <c r="P38" s="114">
        <f>IF(ISERROR(N38-O38),"n/a",N38-O38)</f>
        <v>9</v>
      </c>
      <c r="Q38" s="294">
        <f>IF(ISERROR(P38/O38),"n/a",(P38/O38))</f>
        <v>3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694</v>
      </c>
      <c r="H39" s="124">
        <f>IF(ISERROR(F39-G39),"n/a",F39-G39)</f>
        <v>-184</v>
      </c>
      <c r="I39" s="125">
        <f>IF(ISERROR(H39/G39),"n/a",(H39/G39))</f>
        <v>-0.26512968299711814</v>
      </c>
      <c r="J39" s="126">
        <v>105</v>
      </c>
      <c r="K39" s="127">
        <v>90</v>
      </c>
      <c r="L39" s="128">
        <f>IF(ISERROR(J39-K39),"n/a",J39-K39)</f>
        <v>15</v>
      </c>
      <c r="M39" s="129">
        <f>IF(ISERROR(L39/K39),"n/a",(L39/K39))</f>
        <v>0.16666666666666666</v>
      </c>
      <c r="N39" s="143">
        <v>12</v>
      </c>
      <c r="O39" s="144">
        <v>3</v>
      </c>
      <c r="P39" s="145">
        <f>IF(ISERROR(N39-O39),"n/a",N39-O39)</f>
        <v>9</v>
      </c>
      <c r="Q39" s="295">
        <f>IF(ISERROR(P39/O39),"n/a",(P39/O39))</f>
        <v>3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92</v>
      </c>
      <c r="D40" s="108">
        <f t="shared" si="73"/>
        <v>16</v>
      </c>
      <c r="E40" s="109">
        <f t="shared" si="74"/>
        <v>0.17391304347826086</v>
      </c>
      <c r="F40" s="194">
        <f>F41</f>
        <v>52</v>
      </c>
      <c r="G40" s="195">
        <f>G41</f>
        <v>46</v>
      </c>
      <c r="H40" s="110">
        <f t="shared" si="75"/>
        <v>6</v>
      </c>
      <c r="I40" s="111">
        <f t="shared" si="76"/>
        <v>0.13043478260869565</v>
      </c>
      <c r="J40" s="196">
        <f>J41</f>
        <v>10</v>
      </c>
      <c r="K40" s="197">
        <f>K41</f>
        <v>10</v>
      </c>
      <c r="L40" s="112">
        <f t="shared" si="77"/>
        <v>0</v>
      </c>
      <c r="M40" s="113">
        <f t="shared" si="78"/>
        <v>0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92</v>
      </c>
      <c r="D41" s="120">
        <f t="shared" si="73"/>
        <v>16</v>
      </c>
      <c r="E41" s="121">
        <f t="shared" si="74"/>
        <v>0.17391304347826086</v>
      </c>
      <c r="F41" s="122">
        <v>52</v>
      </c>
      <c r="G41" s="123">
        <v>46</v>
      </c>
      <c r="H41" s="124">
        <f t="shared" si="75"/>
        <v>6</v>
      </c>
      <c r="I41" s="125">
        <f t="shared" si="76"/>
        <v>0.13043478260869565</v>
      </c>
      <c r="J41" s="126">
        <v>10</v>
      </c>
      <c r="K41" s="127">
        <v>10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16589</v>
      </c>
      <c r="C42" s="65">
        <f>C43+C50</f>
        <v>17068</v>
      </c>
      <c r="D42" s="66">
        <f t="shared" ref="D42:D57" si="87">IF(ISERROR(B42-C42),"n/a",B42-C42)</f>
        <v>-479</v>
      </c>
      <c r="E42" s="67">
        <f t="shared" ref="E42:E57" si="88">IF(ISERROR(D42/C42),"n/a",(D42/C42))</f>
        <v>-2.8064213733302087E-2</v>
      </c>
      <c r="F42" s="68">
        <f>F43+F50</f>
        <v>12422</v>
      </c>
      <c r="G42" s="69">
        <f>G43+G50</f>
        <v>12482</v>
      </c>
      <c r="H42" s="70">
        <f t="shared" ref="H42:H57" si="89">IF(ISERROR(F42-G42),"n/a",F42-G42)</f>
        <v>-60</v>
      </c>
      <c r="I42" s="71">
        <f t="shared" ref="I42:I57" si="90">IF(ISERROR(H42/G42),"n/a",(H42/G42))</f>
        <v>-4.8069219676333923E-3</v>
      </c>
      <c r="J42" s="72">
        <f>J43+J50</f>
        <v>2221</v>
      </c>
      <c r="K42" s="73">
        <f>K43+K50</f>
        <v>2328</v>
      </c>
      <c r="L42" s="74">
        <f t="shared" ref="L42:L56" si="91">IF(ISERROR(J42-K42),"n/a",J42-K42)</f>
        <v>-107</v>
      </c>
      <c r="M42" s="75">
        <f t="shared" ref="M42:M57" si="92">IF(ISERROR(L42/K42),"n/a",(L42/K42))</f>
        <v>-4.596219931271478E-2</v>
      </c>
      <c r="N42" s="76">
        <f>N43+N50</f>
        <v>868</v>
      </c>
      <c r="O42" s="77">
        <f>O43+O50</f>
        <v>1393</v>
      </c>
      <c r="P42" s="78">
        <f t="shared" ref="P42:P57" si="93">IF(ISERROR(N42-O42),"n/a",N42-O42)</f>
        <v>-525</v>
      </c>
      <c r="Q42" s="292">
        <f t="shared" ref="Q42:Q57" si="94">IF(ISERROR(P42/O42),"n/a",(P42/O42))</f>
        <v>-0.37688442211055279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14309</v>
      </c>
      <c r="C43" s="65">
        <f>C44+C48+C46</f>
        <v>14293</v>
      </c>
      <c r="D43" s="66">
        <f t="shared" si="87"/>
        <v>16</v>
      </c>
      <c r="E43" s="67">
        <f t="shared" si="88"/>
        <v>1.1194290911635066E-3</v>
      </c>
      <c r="F43" s="68">
        <f>F44+F48+F46</f>
        <v>11033</v>
      </c>
      <c r="G43" s="69">
        <f>G44+G48+G46</f>
        <v>10808</v>
      </c>
      <c r="H43" s="70">
        <f t="shared" si="89"/>
        <v>225</v>
      </c>
      <c r="I43" s="71">
        <f t="shared" si="90"/>
        <v>2.0817912657290896E-2</v>
      </c>
      <c r="J43" s="72">
        <f>J44+J48+J46</f>
        <v>1922</v>
      </c>
      <c r="K43" s="73">
        <f>K44+K48+K46</f>
        <v>1881</v>
      </c>
      <c r="L43" s="74">
        <f t="shared" si="91"/>
        <v>41</v>
      </c>
      <c r="M43" s="75">
        <f t="shared" si="92"/>
        <v>2.1796916533758637E-2</v>
      </c>
      <c r="N43" s="76">
        <f>N44+N48+N46</f>
        <v>866</v>
      </c>
      <c r="O43" s="77">
        <f>O44+O48+O46</f>
        <v>1393</v>
      </c>
      <c r="P43" s="78">
        <f t="shared" si="93"/>
        <v>-527</v>
      </c>
      <c r="Q43" s="292">
        <f t="shared" si="94"/>
        <v>-0.37832017229002152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12631</v>
      </c>
      <c r="C44" s="93">
        <f>C45</f>
        <v>12812</v>
      </c>
      <c r="D44" s="93">
        <f t="shared" si="87"/>
        <v>-181</v>
      </c>
      <c r="E44" s="94">
        <f t="shared" si="88"/>
        <v>-1.4127380580705588E-2</v>
      </c>
      <c r="F44" s="95">
        <f>F45</f>
        <v>9605</v>
      </c>
      <c r="G44" s="97">
        <f>G45</f>
        <v>9589</v>
      </c>
      <c r="H44" s="97">
        <f t="shared" si="89"/>
        <v>16</v>
      </c>
      <c r="I44" s="98">
        <f t="shared" si="90"/>
        <v>1.6685785796224841E-3</v>
      </c>
      <c r="J44" s="99">
        <f>J45</f>
        <v>1823</v>
      </c>
      <c r="K44" s="101">
        <f>K45</f>
        <v>1832</v>
      </c>
      <c r="L44" s="101">
        <f t="shared" si="91"/>
        <v>-9</v>
      </c>
      <c r="M44" s="102">
        <f t="shared" si="92"/>
        <v>-4.9126637554585155E-3</v>
      </c>
      <c r="N44" s="103">
        <f>N45</f>
        <v>837</v>
      </c>
      <c r="O44" s="286">
        <f>O45</f>
        <v>1375</v>
      </c>
      <c r="P44" s="105">
        <f t="shared" si="93"/>
        <v>-538</v>
      </c>
      <c r="Q44" s="293">
        <f t="shared" si="94"/>
        <v>-0.39127272727272727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12631</v>
      </c>
      <c r="C45" s="269">
        <v>12812</v>
      </c>
      <c r="D45" s="202">
        <f t="shared" ref="D45" si="97">IF(ISERROR(B45-C45),"n/a",B45-C45)</f>
        <v>-181</v>
      </c>
      <c r="E45" s="267">
        <f t="shared" ref="E45" si="98">IF(ISERROR(D45/C45),"n/a",(D45/C45))</f>
        <v>-1.4127380580705588E-2</v>
      </c>
      <c r="F45" s="308">
        <v>9605</v>
      </c>
      <c r="G45" s="304">
        <v>9589</v>
      </c>
      <c r="H45" s="304">
        <f t="shared" ref="H45" si="99">IF(ISERROR(F45-G45),"n/a",F45-G45)</f>
        <v>16</v>
      </c>
      <c r="I45" s="305">
        <f t="shared" ref="I45" si="100">IF(ISERROR(H45/G45),"n/a",(H45/G45))</f>
        <v>1.6685785796224841E-3</v>
      </c>
      <c r="J45" s="276">
        <v>1823</v>
      </c>
      <c r="K45" s="306">
        <v>1832</v>
      </c>
      <c r="L45" s="306">
        <f t="shared" ref="L45" si="101">IF(ISERROR(J45-K45),"n/a",J45-K45)</f>
        <v>-9</v>
      </c>
      <c r="M45" s="307">
        <f t="shared" ref="M45" si="102">IF(ISERROR(L45/K45),"n/a",(L45/K45))</f>
        <v>-4.9126637554585155E-3</v>
      </c>
      <c r="N45" s="309">
        <v>837</v>
      </c>
      <c r="O45" s="286">
        <v>1375</v>
      </c>
      <c r="P45" s="286">
        <f t="shared" ref="P45" si="103">IF(ISERROR(N45-O45),"n/a",N45-O45)</f>
        <v>-538</v>
      </c>
      <c r="Q45" s="296">
        <f t="shared" ref="Q45" si="104">IF(ISERROR(P45/O45),"n/a",(P45/O45))</f>
        <v>-0.39127272727272727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70</v>
      </c>
      <c r="K46" s="197">
        <f>K47</f>
        <v>33</v>
      </c>
      <c r="L46" s="112">
        <f>IF(ISERROR(J46-K46),"n/a",J46-K46)</f>
        <v>37</v>
      </c>
      <c r="M46" s="113">
        <f>IF(ISERROR(L46/K46),"n/a",(L46/K46))</f>
        <v>1.1212121212121211</v>
      </c>
      <c r="N46" s="198">
        <f>N47</f>
        <v>17</v>
      </c>
      <c r="O46" s="199">
        <f>O47</f>
        <v>10</v>
      </c>
      <c r="P46" s="114">
        <f>IF(ISERROR(N46-O46),"n/a",N46-O46)</f>
        <v>7</v>
      </c>
      <c r="Q46" s="294">
        <f>IF(ISERROR(P46/O46),"n/a",(P46/O46))</f>
        <v>0.7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70</v>
      </c>
      <c r="K47" s="127">
        <v>33</v>
      </c>
      <c r="L47" s="128">
        <f>IF(ISERROR(J47-K47),"n/a",J47-K47)</f>
        <v>37</v>
      </c>
      <c r="M47" s="129">
        <f>IF(ISERROR(L47/K47),"n/a",(L47/K47))</f>
        <v>1.1212121212121211</v>
      </c>
      <c r="N47" s="143">
        <v>17</v>
      </c>
      <c r="O47" s="144">
        <v>10</v>
      </c>
      <c r="P47" s="145">
        <f>IF(ISERROR(N47-O47),"n/a",N47-O47)</f>
        <v>7</v>
      </c>
      <c r="Q47" s="295">
        <f>IF(ISERROR(P47/O47),"n/a",(P47/O47))</f>
        <v>0.7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628</v>
      </c>
      <c r="C48" s="107">
        <f>C49</f>
        <v>564</v>
      </c>
      <c r="D48" s="108">
        <f t="shared" si="87"/>
        <v>64</v>
      </c>
      <c r="E48" s="109">
        <f t="shared" si="88"/>
        <v>0.11347517730496454</v>
      </c>
      <c r="F48" s="194">
        <f>F49</f>
        <v>558</v>
      </c>
      <c r="G48" s="195">
        <f>G49</f>
        <v>491</v>
      </c>
      <c r="H48" s="110">
        <f t="shared" si="89"/>
        <v>67</v>
      </c>
      <c r="I48" s="111">
        <f t="shared" si="90"/>
        <v>0.13645621181262729</v>
      </c>
      <c r="J48" s="196">
        <f>J49</f>
        <v>29</v>
      </c>
      <c r="K48" s="197">
        <f>K49</f>
        <v>16</v>
      </c>
      <c r="L48" s="112">
        <f t="shared" si="91"/>
        <v>13</v>
      </c>
      <c r="M48" s="113">
        <f t="shared" si="92"/>
        <v>0.8125</v>
      </c>
      <c r="N48" s="198">
        <f>N49</f>
        <v>12</v>
      </c>
      <c r="O48" s="199">
        <f>O49</f>
        <v>8</v>
      </c>
      <c r="P48" s="114">
        <f t="shared" si="93"/>
        <v>4</v>
      </c>
      <c r="Q48" s="294">
        <f t="shared" si="94"/>
        <v>0.5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628</v>
      </c>
      <c r="C49" s="119">
        <v>564</v>
      </c>
      <c r="D49" s="120">
        <f t="shared" si="87"/>
        <v>64</v>
      </c>
      <c r="E49" s="121">
        <f t="shared" si="88"/>
        <v>0.11347517730496454</v>
      </c>
      <c r="F49" s="122">
        <v>558</v>
      </c>
      <c r="G49" s="123">
        <v>491</v>
      </c>
      <c r="H49" s="124">
        <f t="shared" si="89"/>
        <v>67</v>
      </c>
      <c r="I49" s="125">
        <f t="shared" si="90"/>
        <v>0.13645621181262729</v>
      </c>
      <c r="J49" s="126">
        <v>29</v>
      </c>
      <c r="K49" s="127">
        <v>16</v>
      </c>
      <c r="L49" s="128">
        <f t="shared" si="91"/>
        <v>13</v>
      </c>
      <c r="M49" s="129">
        <f t="shared" si="92"/>
        <v>0.8125</v>
      </c>
      <c r="N49" s="143">
        <v>12</v>
      </c>
      <c r="O49" s="144">
        <v>8</v>
      </c>
      <c r="P49" s="145">
        <f t="shared" si="93"/>
        <v>4</v>
      </c>
      <c r="Q49" s="295">
        <f t="shared" si="94"/>
        <v>0.5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1389</v>
      </c>
      <c r="G50" s="69">
        <f>G51+G56+G54</f>
        <v>1674</v>
      </c>
      <c r="H50" s="70">
        <f t="shared" si="89"/>
        <v>-285</v>
      </c>
      <c r="I50" s="71">
        <f t="shared" si="90"/>
        <v>-0.17025089605734767</v>
      </c>
      <c r="J50" s="72">
        <f>J51+J56+J54</f>
        <v>299</v>
      </c>
      <c r="K50" s="73">
        <f>K51+K56+K54</f>
        <v>447</v>
      </c>
      <c r="L50" s="74">
        <f t="shared" si="91"/>
        <v>-148</v>
      </c>
      <c r="M50" s="75">
        <f t="shared" si="92"/>
        <v>-0.33109619686800895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1321</v>
      </c>
      <c r="G51" s="96">
        <f>SUM(G52:G53)</f>
        <v>1576</v>
      </c>
      <c r="H51" s="97">
        <f t="shared" si="89"/>
        <v>-255</v>
      </c>
      <c r="I51" s="98">
        <f t="shared" si="90"/>
        <v>-0.16180203045685279</v>
      </c>
      <c r="J51" s="99">
        <f>SUM(J52:J53)</f>
        <v>279</v>
      </c>
      <c r="K51" s="100">
        <f>SUM(K52:K53)</f>
        <v>437</v>
      </c>
      <c r="L51" s="101">
        <f t="shared" si="91"/>
        <v>-158</v>
      </c>
      <c r="M51" s="102">
        <f t="shared" si="92"/>
        <v>-0.36155606407322655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1306</v>
      </c>
      <c r="G52" s="273">
        <v>1541</v>
      </c>
      <c r="H52" s="274">
        <f>IF(ISERROR(F52-G52),"n/a",F52-G52)</f>
        <v>-235</v>
      </c>
      <c r="I52" s="275">
        <f>IF(ISERROR(H52/G52),"n/a",(H52/G52))</f>
        <v>-0.15249837767683322</v>
      </c>
      <c r="J52" s="276">
        <v>272</v>
      </c>
      <c r="K52" s="277">
        <v>424</v>
      </c>
      <c r="L52" s="278">
        <f>IF(ISERROR(J52-K52),"n/a",J52-K52)</f>
        <v>-152</v>
      </c>
      <c r="M52" s="279">
        <f>IF(ISERROR(L52/K52),"n/a",(L52/K52))</f>
        <v>-0.35849056603773582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7</v>
      </c>
      <c r="K53" s="127">
        <v>13</v>
      </c>
      <c r="L53" s="128">
        <f>IF(ISERROR(J53-K53),"n/a",J53-K53)</f>
        <v>-6</v>
      </c>
      <c r="M53" s="129">
        <f>IF(ISERROR(L53/K53),"n/a",(L53/K53))</f>
        <v>-0.46153846153846156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20</v>
      </c>
      <c r="K54" s="197">
        <f>K55</f>
        <v>9</v>
      </c>
      <c r="L54" s="112">
        <f>IF(ISERROR(J54-K54),"n/a",J54-K54)</f>
        <v>11</v>
      </c>
      <c r="M54" s="113">
        <f>IF(ISERROR(L54/K54),"n/a",(L54/K54))</f>
        <v>1.2222222222222223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20</v>
      </c>
      <c r="K55" s="127">
        <v>9</v>
      </c>
      <c r="L55" s="128">
        <f>IF(ISERROR(J55-K55),"n/a",J55-K55)</f>
        <v>11</v>
      </c>
      <c r="M55" s="129">
        <f>IF(ISERROR(L55/K55),"n/a",(L55/K55))</f>
        <v>1.2222222222222223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946</v>
      </c>
      <c r="G58" s="69">
        <f>G59+G66</f>
        <v>898</v>
      </c>
      <c r="H58" s="70">
        <f t="shared" ref="H58:H61" si="113">IF(ISERROR(F58-G58),"n/a",F58-G58)</f>
        <v>48</v>
      </c>
      <c r="I58" s="71">
        <f t="shared" ref="I58:I61" si="114">IF(ISERROR(H58/G58),"n/a",(H58/G58))</f>
        <v>5.3452115812917596E-2</v>
      </c>
      <c r="J58" s="72">
        <f>J59+J66</f>
        <v>169</v>
      </c>
      <c r="K58" s="73">
        <f>K59+K66</f>
        <v>167</v>
      </c>
      <c r="L58" s="74">
        <f t="shared" ref="L58:L61" si="115">IF(ISERROR(J58-K58),"n/a",J58-K58)</f>
        <v>2</v>
      </c>
      <c r="M58" s="75">
        <f t="shared" ref="M58:M61" si="116">IF(ISERROR(L58/K58),"n/a",(L58/K58))</f>
        <v>1.1976047904191617E-2</v>
      </c>
      <c r="N58" s="76">
        <f>N59+N66</f>
        <v>97</v>
      </c>
      <c r="O58" s="77">
        <f>O59+O66</f>
        <v>118</v>
      </c>
      <c r="P58" s="78">
        <f t="shared" ref="P58:P61" si="117">IF(ISERROR(N58-O58),"n/a",N58-O58)</f>
        <v>-21</v>
      </c>
      <c r="Q58" s="292">
        <f t="shared" ref="Q58:Q61" si="118">IF(ISERROR(P58/O58),"n/a",(P58/O58))</f>
        <v>-0.17796610169491525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774</v>
      </c>
      <c r="G59" s="69">
        <f>G60+G64+G62</f>
        <v>748</v>
      </c>
      <c r="H59" s="70">
        <f t="shared" si="113"/>
        <v>26</v>
      </c>
      <c r="I59" s="71">
        <f t="shared" si="114"/>
        <v>3.4759358288770054E-2</v>
      </c>
      <c r="J59" s="72">
        <f>J60+J64+J62</f>
        <v>120</v>
      </c>
      <c r="K59" s="73">
        <f>K60+K64+K62</f>
        <v>126</v>
      </c>
      <c r="L59" s="74">
        <f t="shared" si="115"/>
        <v>-6</v>
      </c>
      <c r="M59" s="75">
        <f t="shared" si="116"/>
        <v>-4.7619047619047616E-2</v>
      </c>
      <c r="N59" s="76">
        <f>N60+N64+N62</f>
        <v>97</v>
      </c>
      <c r="O59" s="77">
        <f>O60+O64+O62</f>
        <v>118</v>
      </c>
      <c r="P59" s="78">
        <f t="shared" si="117"/>
        <v>-21</v>
      </c>
      <c r="Q59" s="292">
        <f t="shared" si="118"/>
        <v>-0.17796610169491525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692</v>
      </c>
      <c r="G60" s="97">
        <f>G61</f>
        <v>665</v>
      </c>
      <c r="H60" s="97">
        <f t="shared" si="113"/>
        <v>27</v>
      </c>
      <c r="I60" s="98">
        <f t="shared" si="114"/>
        <v>4.06015037593985E-2</v>
      </c>
      <c r="J60" s="99">
        <f>J61</f>
        <v>116</v>
      </c>
      <c r="K60" s="101">
        <f>K61</f>
        <v>119</v>
      </c>
      <c r="L60" s="101">
        <f t="shared" si="115"/>
        <v>-3</v>
      </c>
      <c r="M60" s="102">
        <f t="shared" si="116"/>
        <v>-2.5210084033613446E-2</v>
      </c>
      <c r="N60" s="103">
        <f>N61</f>
        <v>94</v>
      </c>
      <c r="O60" s="286">
        <f>O61</f>
        <v>114</v>
      </c>
      <c r="P60" s="105">
        <f t="shared" si="117"/>
        <v>-20</v>
      </c>
      <c r="Q60" s="293">
        <f t="shared" si="118"/>
        <v>-0.17543859649122806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692</v>
      </c>
      <c r="G61" s="304">
        <v>665</v>
      </c>
      <c r="H61" s="304">
        <f t="shared" si="113"/>
        <v>27</v>
      </c>
      <c r="I61" s="305">
        <f t="shared" si="114"/>
        <v>4.06015037593985E-2</v>
      </c>
      <c r="J61" s="276">
        <v>116</v>
      </c>
      <c r="K61" s="306">
        <v>119</v>
      </c>
      <c r="L61" s="306">
        <f t="shared" si="115"/>
        <v>-3</v>
      </c>
      <c r="M61" s="307">
        <f t="shared" si="116"/>
        <v>-2.5210084033613446E-2</v>
      </c>
      <c r="N61" s="309">
        <v>94</v>
      </c>
      <c r="O61" s="286">
        <v>114</v>
      </c>
      <c r="P61" s="286">
        <f t="shared" si="117"/>
        <v>-20</v>
      </c>
      <c r="Q61" s="296">
        <f t="shared" si="118"/>
        <v>-0.17543859649122806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3</v>
      </c>
      <c r="O62" s="199">
        <f>O63</f>
        <v>3</v>
      </c>
      <c r="P62" s="114">
        <f>IF(ISERROR(N62-O62),"n/a",N62-O62)</f>
        <v>0</v>
      </c>
      <c r="Q62" s="294">
        <f>IF(ISERROR(P62/O62),"n/a",(P62/O62))</f>
        <v>0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3</v>
      </c>
      <c r="O63" s="144">
        <v>3</v>
      </c>
      <c r="P63" s="145">
        <f>IF(ISERROR(N63-O63),"n/a",N63-O63)</f>
        <v>0</v>
      </c>
      <c r="Q63" s="295">
        <f>IF(ISERROR(P63/O63),"n/a",(P63/O63))</f>
        <v>0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172</v>
      </c>
      <c r="G66" s="69">
        <f>G67+G72+G70</f>
        <v>150</v>
      </c>
      <c r="H66" s="70">
        <f t="shared" si="123"/>
        <v>22</v>
      </c>
      <c r="I66" s="71">
        <f t="shared" si="124"/>
        <v>0.14666666666666667</v>
      </c>
      <c r="J66" s="72">
        <f>J67+J72+J70</f>
        <v>49</v>
      </c>
      <c r="K66" s="73">
        <f>K67+K72+K70</f>
        <v>41</v>
      </c>
      <c r="L66" s="74">
        <f t="shared" si="125"/>
        <v>8</v>
      </c>
      <c r="M66" s="75">
        <f t="shared" si="126"/>
        <v>0.1951219512195122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156</v>
      </c>
      <c r="G67" s="96">
        <f>SUM(G68:G69)</f>
        <v>143</v>
      </c>
      <c r="H67" s="97">
        <f t="shared" si="123"/>
        <v>13</v>
      </c>
      <c r="I67" s="98">
        <f t="shared" si="124"/>
        <v>9.0909090909090912E-2</v>
      </c>
      <c r="J67" s="99">
        <f>SUM(J68:J69)</f>
        <v>47</v>
      </c>
      <c r="K67" s="100">
        <f>SUM(K68:K69)</f>
        <v>39</v>
      </c>
      <c r="L67" s="101">
        <f t="shared" si="125"/>
        <v>8</v>
      </c>
      <c r="M67" s="102">
        <f t="shared" si="126"/>
        <v>0.20512820512820512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154</v>
      </c>
      <c r="G68" s="273">
        <v>140</v>
      </c>
      <c r="H68" s="274">
        <f>IF(ISERROR(F68-G68),"n/a",F68-G68)</f>
        <v>14</v>
      </c>
      <c r="I68" s="275">
        <f>IF(ISERROR(H68/G68),"n/a",(H68/G68))</f>
        <v>0.1</v>
      </c>
      <c r="J68" s="276">
        <v>45</v>
      </c>
      <c r="K68" s="277">
        <v>38</v>
      </c>
      <c r="L68" s="278">
        <f>IF(ISERROR(J68-K68),"n/a",J68-K68)</f>
        <v>7</v>
      </c>
      <c r="M68" s="279">
        <f>IF(ISERROR(L68/K68),"n/a",(L68/K68))</f>
        <v>0.18421052631578946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822</v>
      </c>
      <c r="G74" s="69">
        <f>SUM(G75:G75)</f>
        <v>854</v>
      </c>
      <c r="H74" s="70">
        <f>IF(ISERROR(F74-G74),"n/a",F74-G74)</f>
        <v>-32</v>
      </c>
      <c r="I74" s="71">
        <f>IF(ISERROR(H74/G74),"n/a",(H74/G74))</f>
        <v>-3.7470725995316159E-2</v>
      </c>
      <c r="J74" s="72">
        <f>SUM(J75:J75)</f>
        <v>261</v>
      </c>
      <c r="K74" s="73">
        <f>SUM(K75:K75)</f>
        <v>296</v>
      </c>
      <c r="L74" s="74">
        <f>IF(ISERROR(J74-K74),"n/a",J74-K74)</f>
        <v>-35</v>
      </c>
      <c r="M74" s="75">
        <f>IF(ISERROR(L74/K74),"n/a",(L74/K74))</f>
        <v>-0.11824324324324324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822</v>
      </c>
      <c r="G75" s="69">
        <f>G76+G81+G79</f>
        <v>854</v>
      </c>
      <c r="H75" s="70">
        <f t="shared" ref="H75:H86" si="143">IF(ISERROR(F75-G75),"n/a",F75-G75)</f>
        <v>-32</v>
      </c>
      <c r="I75" s="71">
        <f t="shared" ref="I75:I86" si="144">IF(ISERROR(H75/G75),"n/a",(H75/G75))</f>
        <v>-3.7470725995316159E-2</v>
      </c>
      <c r="J75" s="72">
        <f>J76+J81+J79</f>
        <v>261</v>
      </c>
      <c r="K75" s="73">
        <f>K76+K81+K79</f>
        <v>296</v>
      </c>
      <c r="L75" s="74">
        <f t="shared" ref="L75:L86" si="145">IF(ISERROR(J75-K75),"n/a",J75-K75)</f>
        <v>-35</v>
      </c>
      <c r="M75" s="75">
        <f t="shared" ref="M75:M86" si="146">IF(ISERROR(L75/K75),"n/a",(L75/K75))</f>
        <v>-0.11824324324324324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781</v>
      </c>
      <c r="G76" s="96">
        <f>SUM(G77:G78)</f>
        <v>781</v>
      </c>
      <c r="H76" s="97">
        <f t="shared" si="143"/>
        <v>0</v>
      </c>
      <c r="I76" s="98">
        <f t="shared" si="144"/>
        <v>0</v>
      </c>
      <c r="J76" s="99">
        <f>SUM(J77:J78)</f>
        <v>248</v>
      </c>
      <c r="K76" s="100">
        <f>SUM(K77:K78)</f>
        <v>284</v>
      </c>
      <c r="L76" s="101">
        <f t="shared" si="145"/>
        <v>-36</v>
      </c>
      <c r="M76" s="102">
        <f t="shared" si="146"/>
        <v>-0.12676056338028169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779</v>
      </c>
      <c r="G77" s="273">
        <v>775</v>
      </c>
      <c r="H77" s="274">
        <f>IF(ISERROR(F77-G77),"n/a",F77-G77)</f>
        <v>4</v>
      </c>
      <c r="I77" s="275">
        <f>IF(ISERROR(H77/G77),"n/a",(H77/G77))</f>
        <v>5.1612903225806452E-3</v>
      </c>
      <c r="J77" s="276">
        <v>247</v>
      </c>
      <c r="K77" s="277">
        <v>282</v>
      </c>
      <c r="L77" s="278">
        <f>IF(ISERROR(J77-K77),"n/a",J77-K77)</f>
        <v>-35</v>
      </c>
      <c r="M77" s="279">
        <f>IF(ISERROR(L77/K77),"n/a",(L77/K77))</f>
        <v>-0.12411347517730496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2</v>
      </c>
      <c r="L78" s="242">
        <f>IF(ISERROR(J78-K78),"n/a",J78-K78)</f>
        <v>-1</v>
      </c>
      <c r="M78" s="243">
        <f>IF(ISERROR(L78/K78),"n/a",(L78/K78))</f>
        <v>-0.5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502</v>
      </c>
      <c r="G83" s="69">
        <f>G84+G91</f>
        <v>368</v>
      </c>
      <c r="H83" s="70">
        <f t="shared" si="143"/>
        <v>134</v>
      </c>
      <c r="I83" s="71">
        <f t="shared" si="144"/>
        <v>0.3641304347826087</v>
      </c>
      <c r="J83" s="72">
        <f>J84+J91</f>
        <v>96</v>
      </c>
      <c r="K83" s="73">
        <f>K84+K91</f>
        <v>70</v>
      </c>
      <c r="L83" s="74">
        <f t="shared" si="145"/>
        <v>26</v>
      </c>
      <c r="M83" s="75">
        <f t="shared" si="146"/>
        <v>0.37142857142857144</v>
      </c>
      <c r="N83" s="76">
        <f>N84+N91</f>
        <v>17</v>
      </c>
      <c r="O83" s="77">
        <f>O84+O91</f>
        <v>40</v>
      </c>
      <c r="P83" s="78">
        <f t="shared" si="147"/>
        <v>-23</v>
      </c>
      <c r="Q83" s="292">
        <f t="shared" si="148"/>
        <v>-0.57499999999999996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405</v>
      </c>
      <c r="G84" s="69">
        <f>G85+G89+G87</f>
        <v>267</v>
      </c>
      <c r="H84" s="70">
        <f t="shared" si="143"/>
        <v>138</v>
      </c>
      <c r="I84" s="71">
        <f t="shared" si="144"/>
        <v>0.5168539325842697</v>
      </c>
      <c r="J84" s="72">
        <f>J85+J89+J87</f>
        <v>63</v>
      </c>
      <c r="K84" s="73">
        <f>K85+K89+K87</f>
        <v>44</v>
      </c>
      <c r="L84" s="74">
        <f t="shared" si="145"/>
        <v>19</v>
      </c>
      <c r="M84" s="75">
        <f t="shared" si="146"/>
        <v>0.43181818181818182</v>
      </c>
      <c r="N84" s="76">
        <f>N85+N89+N87</f>
        <v>17</v>
      </c>
      <c r="O84" s="77">
        <f>O85+O89+O87</f>
        <v>40</v>
      </c>
      <c r="P84" s="78">
        <f t="shared" si="147"/>
        <v>-23</v>
      </c>
      <c r="Q84" s="292">
        <f t="shared" si="148"/>
        <v>-0.57499999999999996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362</v>
      </c>
      <c r="G85" s="97">
        <f>G86</f>
        <v>243</v>
      </c>
      <c r="H85" s="97">
        <f t="shared" si="143"/>
        <v>119</v>
      </c>
      <c r="I85" s="98">
        <f t="shared" si="144"/>
        <v>0.48971193415637859</v>
      </c>
      <c r="J85" s="99">
        <f>J86</f>
        <v>59</v>
      </c>
      <c r="K85" s="101">
        <f>K86</f>
        <v>43</v>
      </c>
      <c r="L85" s="101">
        <f t="shared" si="145"/>
        <v>16</v>
      </c>
      <c r="M85" s="102">
        <f t="shared" si="146"/>
        <v>0.37209302325581395</v>
      </c>
      <c r="N85" s="103">
        <f>N86</f>
        <v>17</v>
      </c>
      <c r="O85" s="286">
        <f>O86</f>
        <v>39</v>
      </c>
      <c r="P85" s="105">
        <f t="shared" si="147"/>
        <v>-22</v>
      </c>
      <c r="Q85" s="293">
        <f t="shared" si="148"/>
        <v>-0.5641025641025641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362</v>
      </c>
      <c r="G86" s="304">
        <v>243</v>
      </c>
      <c r="H86" s="304">
        <f t="shared" si="143"/>
        <v>119</v>
      </c>
      <c r="I86" s="305">
        <f t="shared" si="144"/>
        <v>0.48971193415637859</v>
      </c>
      <c r="J86" s="276">
        <v>59</v>
      </c>
      <c r="K86" s="306">
        <v>43</v>
      </c>
      <c r="L86" s="306">
        <f t="shared" si="145"/>
        <v>16</v>
      </c>
      <c r="M86" s="307">
        <f t="shared" si="146"/>
        <v>0.37209302325581395</v>
      </c>
      <c r="N86" s="309">
        <v>17</v>
      </c>
      <c r="O86" s="286">
        <v>39</v>
      </c>
      <c r="P86" s="286">
        <f t="shared" si="147"/>
        <v>-22</v>
      </c>
      <c r="Q86" s="296">
        <f t="shared" si="148"/>
        <v>-0.5641025641025641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1</v>
      </c>
      <c r="P87" s="114">
        <f>IF(ISERROR(N87-O87),"n/a",N87-O87)</f>
        <v>-1</v>
      </c>
      <c r="Q87" s="294">
        <f>IF(ISERROR(P87/O87),"n/a",(P87/O87))</f>
        <v>-1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1</v>
      </c>
      <c r="P88" s="145">
        <f>IF(ISERROR(N88-O88),"n/a",N88-O88)</f>
        <v>-1</v>
      </c>
      <c r="Q88" s="295">
        <f>IF(ISERROR(P88/O88),"n/a",(P88/O88))</f>
        <v>-1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97</v>
      </c>
      <c r="G91" s="69">
        <f>G92+G97+G95</f>
        <v>101</v>
      </c>
      <c r="H91" s="70">
        <f t="shared" si="157"/>
        <v>-4</v>
      </c>
      <c r="I91" s="71">
        <f t="shared" si="158"/>
        <v>-3.9603960396039604E-2</v>
      </c>
      <c r="J91" s="72">
        <f>J92+J97+J95</f>
        <v>33</v>
      </c>
      <c r="K91" s="73">
        <f>K92+K97+K95</f>
        <v>26</v>
      </c>
      <c r="L91" s="74">
        <f t="shared" si="159"/>
        <v>7</v>
      </c>
      <c r="M91" s="75">
        <f t="shared" si="160"/>
        <v>0.26923076923076922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92</v>
      </c>
      <c r="G92" s="96">
        <f>SUM(G93:G94)</f>
        <v>97</v>
      </c>
      <c r="H92" s="97">
        <f t="shared" si="157"/>
        <v>-5</v>
      </c>
      <c r="I92" s="98">
        <f t="shared" si="158"/>
        <v>-5.1546391752577317E-2</v>
      </c>
      <c r="J92" s="99">
        <f>SUM(J93:J94)</f>
        <v>32</v>
      </c>
      <c r="K92" s="100">
        <f>SUM(K93:K94)</f>
        <v>26</v>
      </c>
      <c r="L92" s="101">
        <f t="shared" si="159"/>
        <v>6</v>
      </c>
      <c r="M92" s="102">
        <f t="shared" si="160"/>
        <v>0.23076923076923078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92</v>
      </c>
      <c r="G93" s="273">
        <v>95</v>
      </c>
      <c r="H93" s="274">
        <v>0</v>
      </c>
      <c r="I93" s="275">
        <f>IF(ISERROR(H93/G93),"n/a",(H93/G93))</f>
        <v>0</v>
      </c>
      <c r="J93" s="276">
        <v>32</v>
      </c>
      <c r="K93" s="277">
        <v>25</v>
      </c>
      <c r="L93" s="278">
        <f>IF(ISERROR(J93-K93),"n/a",J93-K93)</f>
        <v>7</v>
      </c>
      <c r="M93" s="279">
        <f>IF(ISERROR(L93/K93),"n/a",(L93/K93))</f>
        <v>0.28000000000000003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8/11/2022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August 11,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8/11/22</v>
      </c>
      <c r="C8" s="349" t="str">
        <f>Summary!C7</f>
        <v>as of 8/11/21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0.66628056628056631</v>
      </c>
      <c r="C10" s="10">
        <f>IF(ISERROR(Summary!C48/Summary!C10),"n/a",Summary!C48/Summary!C10)</f>
        <v>0.64124399183548053</v>
      </c>
      <c r="D10" s="12">
        <f>IF(ISERROR(B10-C10),"n/a",B10-C10)</f>
        <v>2.503657444508578E-2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0.19985834782048806</v>
      </c>
      <c r="C11" s="10">
        <f>IF(ISERROR(Summary!C67/Summary!C48),"n/a",Summary!C67/Summary!C48)</f>
        <v>0.20566793305267481</v>
      </c>
      <c r="D11" s="12">
        <f>IF(ISERROR(B11-C11),"n/a",B11-C11)</f>
        <v>-5.809585232186748E-3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8.128903483355869E-2</v>
      </c>
      <c r="C12" s="10">
        <f>IF(ISERROR(Summary!C110/Summary!C48),"n/a",Summary!C110/Summary!C48)</f>
        <v>0.14070575349967485</v>
      </c>
      <c r="D12" s="12">
        <f>IF(ISERROR(B12-C12),"n/a",B12-C12)</f>
        <v>-5.9416718666116156E-2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0.40673324742268041</v>
      </c>
      <c r="C13" s="10">
        <f>IF(ISERROR(Summary!C110/Summary!C67),"n/a",Summary!C110/Summary!C67)</f>
        <v>0.68414045598269257</v>
      </c>
      <c r="D13" s="12">
        <f>IF(ISERROR(B13-C13),"n/a",B13-C13)</f>
        <v>-0.27740720856001216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</v>
      </c>
      <c r="D14" s="12">
        <f>IF(ISERROR(B14-C14),"n/a",B14-C14)</f>
        <v>0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0.85510688836104509</v>
      </c>
      <c r="C16" s="10">
        <f>IF(ISERROR(Summary!C53/Summary!C15),"n/a",Summary!C53/Summary!C15)</f>
        <v>0.84130342784595857</v>
      </c>
      <c r="D16" s="12">
        <f>IF(ISERROR(B16-C16),"n/a",B16-C16)</f>
        <v>1.3803460515086519E-2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7.8703703703703706E-2</v>
      </c>
      <c r="C17" s="10">
        <f>IF(ISERROR(Summary!C72/Summary!C53),"n/a",Summary!C72/Summary!C53)</f>
        <v>4.124748490945674E-2</v>
      </c>
      <c r="D17" s="12">
        <f>IF(ISERROR(B17-C17),"n/a",B17-C17)</f>
        <v>3.7456218794246966E-2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2.4074074074074074E-2</v>
      </c>
      <c r="C18" s="10">
        <f>IF(ISERROR(Summary!C115/Summary!C53),"n/a",Summary!C115/Summary!C53)</f>
        <v>1.9114688128772636E-2</v>
      </c>
      <c r="D18" s="12">
        <f>IF(ISERROR(B18-C18),"n/a",B18-C18)</f>
        <v>4.959385945301438E-3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0.30588235294117649</v>
      </c>
      <c r="C19" s="10">
        <f>IF(ISERROR(Summary!C115/Summary!C72),"n/a",Summary!C115/Summary!C72)</f>
        <v>0.46341463414634149</v>
      </c>
      <c r="D19" s="12">
        <f>IF(ISERROR(B19-C19),"n/a",B19-C19)</f>
        <v>-0.15753228120516499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2.2181568717127832E-2</v>
      </c>
      <c r="C24" s="10">
        <f>IF(ISERROR(Summary!C113/Summary!C51),"n/a",Summary!C113/Summary!C51)</f>
        <v>2.0710887209627764E-2</v>
      </c>
      <c r="D24" s="12">
        <f>IF(ISERROR(B24-C24),"n/a",B24-C24)</f>
        <v>1.4706815075000677E-3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0.19207920792079208</v>
      </c>
      <c r="C25" s="10">
        <f>IF(ISERROR(Summary!C113/Summary!C70),"n/a",Summary!C113/Summary!C70)</f>
        <v>0.26523297491039427</v>
      </c>
      <c r="D25" s="12">
        <f>IF(ISERROR(B25-C25),"n/a",B25-C25)</f>
        <v>-7.3153766989602187E-2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</v>
      </c>
      <c r="D26" s="12">
        <f>IF(ISERROR(B26-C26),"n/a",B26-C26)</f>
        <v>0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0.68749542827883847</v>
      </c>
      <c r="C28" s="10">
        <f>IF(ISERROR(Summary!C47/Summary!C9),"n/a",Summary!C47/Summary!C9)</f>
        <v>0.66024983863006415</v>
      </c>
      <c r="D28" s="12">
        <f>IF(ISERROR(B28-C28),"n/a",B28-C28)</f>
        <v>2.7245589648774327E-2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0.1830828567628674</v>
      </c>
      <c r="C29" s="10">
        <f>IF(ISERROR(Summary!C66/Summary!C47),"n/a",Summary!C66/Summary!C47)</f>
        <v>0.1831617689343838</v>
      </c>
      <c r="D29" s="12">
        <f>IF(ISERROR(B29-C29),"n/a",B29-C29)</f>
        <v>-7.8912171516398733E-5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7.1126479585051208E-2</v>
      </c>
      <c r="C30" s="10">
        <f>IF(ISERROR(Summary!C109/Summary!C47),"n/a",Summary!C109/Summary!C47)</f>
        <v>0.12142733912243373</v>
      </c>
      <c r="D30" s="12">
        <f>IF(ISERROR(B30-C30),"n/a",B30-C30)</f>
        <v>-5.0300859537382517E-2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0.38849338951038792</v>
      </c>
      <c r="C31" s="10">
        <f>IF(ISERROR(Summary!C109/Summary!C66),"n/a",Summary!C109/Summary!C66)</f>
        <v>0.66295133437990583</v>
      </c>
      <c r="D31" s="12">
        <f>IF(ISERROR(B31-C31),"n/a",B31-C31)</f>
        <v>-0.27445794486951791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8/11/22</v>
      </c>
      <c r="C36" s="349" t="str">
        <f>Summary!C7</f>
        <v>as of 8/11/21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0.62363810685958332</v>
      </c>
      <c r="C39" s="10">
        <f>IF(ISERROR(Summary!C56/Summary!C18),"n/a",Summary!C56/Summary!C18)</f>
        <v>0.63588085892403601</v>
      </c>
      <c r="D39" s="12">
        <f>IF(ISERROR(B39-C39),"n/a",B39-C39)</f>
        <v>-1.2242752064452689E-2</v>
      </c>
    </row>
    <row r="40" spans="1:4" ht="15" x14ac:dyDescent="0.25">
      <c r="A40" s="14" t="s">
        <v>13</v>
      </c>
      <c r="B40" s="10">
        <f>IF(ISERROR(Summary!B75/Summary!B56),"n/a",Summary!B75/Summary!B56)</f>
        <v>0.24514325646401119</v>
      </c>
      <c r="C40" s="10">
        <f>IF(ISERROR(Summary!C75/Summary!C56),"n/a",Summary!C75/Summary!C56)</f>
        <v>0.2880658436213992</v>
      </c>
      <c r="D40" s="12">
        <f>IF(ISERROR(B40-C40),"n/a",B40-C40)</f>
        <v>-4.2922587157388004E-2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0.45070422535211269</v>
      </c>
      <c r="C46" s="10">
        <f>IF(ISERROR(Summary!C76/Summary!C57),"n/a",Summary!C76/Summary!C57)</f>
        <v>0.31944444444444442</v>
      </c>
      <c r="D46" s="12">
        <f t="shared" si="0"/>
        <v>0.13125978090766827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0.3261802575107296</v>
      </c>
      <c r="C51" s="10">
        <f>IF(ISERROR(Summary!C62/Summary!C24),"n/a",Summary!C62/Summary!C24)</f>
        <v>0.26406926406926406</v>
      </c>
      <c r="D51" s="12">
        <f>IF(ISERROR(B51-C51),"n/a",B51-C51)</f>
        <v>6.2110993441465534E-2</v>
      </c>
    </row>
    <row r="52" spans="1:4" ht="15" x14ac:dyDescent="0.25">
      <c r="A52" s="14" t="s">
        <v>13</v>
      </c>
      <c r="B52" s="10">
        <f>IF(ISERROR(Summary!B81/Summary!B62),"n/a",Summary!B81/Summary!B62)</f>
        <v>0.19736842105263158</v>
      </c>
      <c r="C52" s="10">
        <f>IF(ISERROR(Summary!C81/Summary!C62),"n/a",Summary!C81/Summary!C62)</f>
        <v>0.24590163934426229</v>
      </c>
      <c r="D52" s="12">
        <f>IF(ISERROR(B52-C52),"n/a",B52-C52)</f>
        <v>-4.8533218291630709E-2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0.74279210925644912</v>
      </c>
      <c r="D57" s="12">
        <f>IF(ISERROR(B57-C57),"n/a",B57-C57)</f>
        <v>-5.2469528611287841E-2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0.17058222676200205</v>
      </c>
      <c r="D58" s="12">
        <f>IF(ISERROR(B58-C58),"n/a",B58-C58)</f>
        <v>7.7748881382190216E-2</v>
      </c>
    </row>
    <row r="59" spans="1:4" ht="15" x14ac:dyDescent="0.25">
      <c r="A59" s="14" t="s">
        <v>14</v>
      </c>
      <c r="B59" s="10">
        <f>IF(ISERROR(Summary!B121/Summary!B59),"n/a",Summary!B121/Summary!B59)</f>
        <v>2.67022696929239E-2</v>
      </c>
      <c r="C59" s="10">
        <f>IF(ISERROR(Summary!C121/Summary!C59),"n/a",Summary!C121/Summary!C59)</f>
        <v>4.0858018386108275E-3</v>
      </c>
      <c r="D59" s="12">
        <f>IF(ISERROR(B59-C59),"n/a",B59-C59)</f>
        <v>2.2616467854313073E-2</v>
      </c>
    </row>
    <row r="60" spans="1:4" ht="15" x14ac:dyDescent="0.25">
      <c r="A60" s="14" t="s">
        <v>15</v>
      </c>
      <c r="B60" s="10">
        <f>IF(ISERROR(Summary!B121/Summary!B78),"n/a",Summary!B121/Summary!B78)</f>
        <v>0.10752688172043011</v>
      </c>
      <c r="C60" s="10">
        <f>IF(ISERROR(Summary!C121/Summary!C78),"n/a",Summary!C121/Summary!C78)</f>
        <v>2.3952095808383235E-2</v>
      </c>
      <c r="D60" s="12">
        <f>IF(ISERROR(B60-C60),"n/a",B60-C60)</f>
        <v>8.3574785912046867E-2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0.62030973110409127</v>
      </c>
      <c r="C63" s="10">
        <f>IF(ISERROR(Summary!C54/Summary!C16),"n/a",Summary!C54/Summary!C16)</f>
        <v>0.64010300196516912</v>
      </c>
      <c r="D63" s="12">
        <f>IF(ISERROR(B63-C63),"n/a",B63-C63)</f>
        <v>-1.979327086107785E-2</v>
      </c>
    </row>
    <row r="64" spans="1:4" ht="15" x14ac:dyDescent="0.25">
      <c r="A64" s="14" t="s">
        <v>13</v>
      </c>
      <c r="B64" s="10">
        <f>IF(ISERROR(Summary!B73/Summary!B54),"n/a",Summary!B73/Summary!B54)</f>
        <v>0.24680163954788226</v>
      </c>
      <c r="C64" s="10">
        <f>IF(ISERROR(Summary!C73/Summary!C54),"n/a",Summary!C73/Summary!C54)</f>
        <v>0.27609570188439553</v>
      </c>
      <c r="D64" s="12">
        <f>IF(ISERROR(B64-C64),"n/a",B64-C64)</f>
        <v>-2.9294062336513271E-2</v>
      </c>
    </row>
    <row r="65" spans="1:4" ht="15" x14ac:dyDescent="0.25">
      <c r="A65" s="14" t="s">
        <v>14</v>
      </c>
      <c r="B65" s="10">
        <f>IF(ISERROR(Summary!B116/Summary!B54),"n/a",Summary!B116/Summary!B54)</f>
        <v>2.4841634579555335E-3</v>
      </c>
      <c r="C65" s="10">
        <f>IF(ISERROR(Summary!C116/Summary!C54),"n/a",Summary!C116/Summary!C54)</f>
        <v>4.2345966546686428E-4</v>
      </c>
      <c r="D65" s="12">
        <f>IF(ISERROR(B65-C65),"n/a",B65-C65)</f>
        <v>2.060703792488669E-3</v>
      </c>
    </row>
    <row r="66" spans="1:4" ht="15" x14ac:dyDescent="0.25">
      <c r="A66" s="14" t="s">
        <v>15</v>
      </c>
      <c r="B66" s="10">
        <f>IF(ISERROR(Summary!B116/Summary!B73),"n/a",Summary!B116/Summary!B73)</f>
        <v>1.0065425264217413E-2</v>
      </c>
      <c r="C66" s="10">
        <f>IF(ISERROR(Summary!C116/Summary!C73),"n/a",Summary!C116/Summary!C73)</f>
        <v>1.5337423312883436E-3</v>
      </c>
      <c r="D66" s="12">
        <f>IF(ISERROR(B66-C66),"n/a",B66-C66)</f>
        <v>8.5316829329290696E-3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8/11/2022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August 11,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8/11/22</v>
      </c>
      <c r="C9" s="351" t="str">
        <f>Summary!C7</f>
        <v>as of 8/11/21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0.5202908960316035</v>
      </c>
      <c r="C11" s="10">
        <f>IF(ISERROR(College!G13/College!C13),"n/a",College!G13/College!C13)</f>
        <v>0.52622519238558119</v>
      </c>
      <c r="D11" s="12">
        <f>IF(ISERROR(B11-C11),"n/a",B11-C11)</f>
        <v>-5.9342963539776861E-3</v>
      </c>
    </row>
    <row r="12" spans="1:5" ht="15" x14ac:dyDescent="0.25">
      <c r="A12" s="14" t="s">
        <v>13</v>
      </c>
      <c r="B12" s="10">
        <f>IF(ISERROR(College!J13/College!F13),"n/a",College!J13/College!F13)</f>
        <v>0.15703192407247626</v>
      </c>
      <c r="C12" s="10">
        <f>IF(ISERROR(College!K13/College!G13),"n/a",College!K13/College!G13)</f>
        <v>0.16066961708678085</v>
      </c>
      <c r="D12" s="12">
        <f>IF(ISERROR(B12-C12),"n/a",B12-C12)</f>
        <v>-3.6376930143045827E-3</v>
      </c>
    </row>
    <row r="13" spans="1:5" ht="15" x14ac:dyDescent="0.25">
      <c r="A13" s="14" t="s">
        <v>14</v>
      </c>
      <c r="B13" s="10">
        <f>IF(ISERROR(College!N13/College!F13),"n/a",College!N13/College!F13)</f>
        <v>8.2312338222605697E-2</v>
      </c>
      <c r="C13" s="10">
        <f>IF(ISERROR(College!O13/College!G13),"n/a",College!O13/College!G13)</f>
        <v>0.11737540888974408</v>
      </c>
      <c r="D13" s="12">
        <f>IF(ISERROR(B13-C13),"n/a",B13-C13)</f>
        <v>-3.5063070667138388E-2</v>
      </c>
    </row>
    <row r="14" spans="1:5" ht="15" x14ac:dyDescent="0.25">
      <c r="A14" s="14" t="s">
        <v>15</v>
      </c>
      <c r="B14" s="10">
        <f>IF(ISERROR(College!N13/College!J13),"n/a",College!N13/College!J13)</f>
        <v>0.5241758241758242</v>
      </c>
      <c r="C14" s="10">
        <f>IF(ISERROR(College!O13/College!K13),"n/a",College!O13/College!K13)</f>
        <v>0.73053892215568861</v>
      </c>
      <c r="D14" s="12">
        <f>IF(ISERROR(B14-C14),"n/a",B14-C14)</f>
        <v>-0.20636309797986441</v>
      </c>
    </row>
    <row r="15" spans="1:5" ht="15" x14ac:dyDescent="0.25">
      <c r="A15" s="14" t="s">
        <v>16</v>
      </c>
      <c r="B15" s="10">
        <f>IF(ISERROR(College!R13/College!N13), "n/a",College!R13/College!N13)</f>
        <v>0</v>
      </c>
      <c r="C15" s="10">
        <f>IF(ISERROR(College!S13/College!O13), "n/a",College!S13/College!O13)</f>
        <v>0</v>
      </c>
      <c r="D15" s="12">
        <f>IF(ISERROR(B15-C15),"n/a",B15-C15)</f>
        <v>0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6.7940552016985137E-2</v>
      </c>
      <c r="C18" s="10">
        <f>IF(ISERROR(College!K17/College!G17),"n/a",College!K17/College!G17)</f>
        <v>3.0226700251889168E-2</v>
      </c>
      <c r="D18" s="12">
        <f>IF(ISERROR(B18-C18),"n/a",B18-C18)</f>
        <v>3.7713851765095965E-2</v>
      </c>
    </row>
    <row r="19" spans="1:4" ht="15" x14ac:dyDescent="0.25">
      <c r="A19" s="14" t="s">
        <v>14</v>
      </c>
      <c r="B19" s="10">
        <f>IF(ISERROR(College!N17/College!F17),"n/a",College!N17/College!F17)</f>
        <v>2.1231422505307854E-2</v>
      </c>
      <c r="C19" s="10">
        <f>IF(ISERROR(College!O17/College!G17),"n/a",College!O17/College!G17)</f>
        <v>2.2670025188916875E-2</v>
      </c>
      <c r="D19" s="12">
        <f>IF(ISERROR(B19-C19),"n/a",B19-C19)</f>
        <v>-1.4386026836090207E-3</v>
      </c>
    </row>
    <row r="20" spans="1:4" ht="15" x14ac:dyDescent="0.25">
      <c r="A20" s="14" t="s">
        <v>15</v>
      </c>
      <c r="B20" s="10">
        <f>IF(ISERROR(College!N17/College!J17),"n/a",College!N17/College!J17)</f>
        <v>0.3125</v>
      </c>
      <c r="C20" s="10">
        <f>IF(ISERROR(College!O17/College!K17),"n/a",College!O17/College!K17)</f>
        <v>0.75</v>
      </c>
      <c r="D20" s="12">
        <f>IF(ISERROR(B20-C20),"n/a",B20-C20)</f>
        <v>-0.4375</v>
      </c>
    </row>
    <row r="21" spans="1:4" ht="15" x14ac:dyDescent="0.25">
      <c r="A21" s="14" t="s">
        <v>16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0.13080168776371309</v>
      </c>
      <c r="C24" s="10">
        <f>IF(ISERROR(College!K15/College!G15),"n/a",College!K15/College!G15)</f>
        <v>5.7187017001545597E-2</v>
      </c>
      <c r="D24" s="12">
        <f>IF(ISERROR(B24-C24),"n/a",B24-C24)</f>
        <v>7.3614670762167489E-2</v>
      </c>
    </row>
    <row r="25" spans="1:4" ht="15" x14ac:dyDescent="0.25">
      <c r="A25" s="14" t="s">
        <v>14</v>
      </c>
      <c r="B25" s="10">
        <f>IF(ISERROR(College!N15/College!F15),"n/a",College!N15/College!F15)</f>
        <v>2.9535864978902954E-2</v>
      </c>
      <c r="C25" s="10">
        <f>IF(ISERROR(College!O15/College!G15),"n/a",College!O15/College!G15)</f>
        <v>2.1638330757341576E-2</v>
      </c>
      <c r="D25" s="12">
        <f>IF(ISERROR(B25-C25),"n/a",B25-C25)</f>
        <v>7.8975342215613781E-3</v>
      </c>
    </row>
    <row r="26" spans="1:4" ht="15" x14ac:dyDescent="0.25">
      <c r="A26" s="14" t="s">
        <v>15</v>
      </c>
      <c r="B26" s="10">
        <f>IF(ISERROR(College!N15/College!J15),"n/a",College!N15/College!J15)</f>
        <v>0.22580645161290322</v>
      </c>
      <c r="C26" s="10">
        <f>IF(ISERROR(College!O15/College!K15),"n/a",College!O15/College!K15)</f>
        <v>0.3783783783783784</v>
      </c>
      <c r="D26" s="12">
        <f>IF(ISERROR(B26-C26),"n/a",B26-C26)</f>
        <v>-0.15257192676547518</v>
      </c>
    </row>
    <row r="27" spans="1:4" ht="15" x14ac:dyDescent="0.25">
      <c r="A27" s="14" t="s">
        <v>16</v>
      </c>
      <c r="B27" s="10">
        <f>IF(ISERROR(College!R15/College!N15), "n/a",College!R15/College!N15)</f>
        <v>0</v>
      </c>
      <c r="C27" s="10">
        <f>IF(ISERROR(College!S15/College!O15), "n/a",College!S15/College!O15)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0.5577116350985698</v>
      </c>
      <c r="C29" s="10">
        <f>IF(ISERROR(College!G11/College!C11),"n/a",College!G11/College!C11)</f>
        <v>0.5545091070635273</v>
      </c>
      <c r="D29" s="12">
        <f>IF(ISERROR(B29-C29),"n/a",B29-C29)</f>
        <v>3.2025280350425067E-3</v>
      </c>
    </row>
    <row r="30" spans="1:4" ht="15" x14ac:dyDescent="0.25">
      <c r="A30" s="14" t="s">
        <v>13</v>
      </c>
      <c r="B30" s="10">
        <f>IF(ISERROR(College!J11/College!F11),"n/a",College!J11/College!F11)</f>
        <v>0.14776822844469087</v>
      </c>
      <c r="C30" s="10">
        <f>IF(ISERROR(College!K11/College!G11),"n/a",College!K11/College!G11)</f>
        <v>0.14164396731293061</v>
      </c>
      <c r="D30" s="12">
        <f>IF(ISERROR(B30-C30),"n/a",B30-C30)</f>
        <v>6.1242611317602613E-3</v>
      </c>
    </row>
    <row r="31" spans="1:4" ht="15" x14ac:dyDescent="0.25">
      <c r="A31" s="14" t="s">
        <v>14</v>
      </c>
      <c r="B31" s="10">
        <f>IF(ISERROR(College!N11/College!F11),"n/a",College!N11/College!F11)</f>
        <v>7.1388965899639584E-2</v>
      </c>
      <c r="C31" s="10">
        <f>IF(ISERROR(College!O11/College!G11),"n/a",College!O11/College!G11)</f>
        <v>0.10142605351706457</v>
      </c>
      <c r="D31" s="12">
        <f>IF(ISERROR(B31-C31),"n/a",B31-C31)</f>
        <v>-3.003708761742499E-2</v>
      </c>
    </row>
    <row r="32" spans="1:4" ht="15" x14ac:dyDescent="0.25">
      <c r="A32" s="14" t="s">
        <v>15</v>
      </c>
      <c r="B32" s="10">
        <f>IF(ISERROR(College!N11/College!J11),"n/a",College!N11/College!J11)</f>
        <v>0.4831144465290807</v>
      </c>
      <c r="C32" s="10">
        <f>IF(ISERROR(College!O11/College!K11),"n/a",College!O11/College!K11)</f>
        <v>0.7160633484162896</v>
      </c>
      <c r="D32" s="12">
        <f>IF(ISERROR(B32-C32),"n/a",B32-C32)</f>
        <v>-0.2329489018872089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</v>
      </c>
      <c r="C33" s="11">
        <f>IF(ISERROR(College!S11/College!O11), "n/a",College!S11/College!O11)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8/11/22</v>
      </c>
      <c r="C36" s="349" t="str">
        <f>(Summary!C7)</f>
        <v>as of 8/11/21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0.40715971675845791</v>
      </c>
      <c r="D39" s="12">
        <f>IF(ISERROR(B39-C39),"n/a",B39-C39)</f>
        <v>1.5607396392601225E-3</v>
      </c>
    </row>
    <row r="40" spans="1:4" ht="15" x14ac:dyDescent="0.25">
      <c r="A40" s="14" t="s">
        <v>13</v>
      </c>
      <c r="B40" s="10">
        <f>IF(ISERROR(College!J20/College!F20),"n/a",College!J20/College!F20)</f>
        <v>0.19940179461615154</v>
      </c>
      <c r="C40" s="10">
        <f>IF(ISERROR(College!K20/College!G20),"n/a",College!K20/College!G20)</f>
        <v>0.29565217391304349</v>
      </c>
      <c r="D40" s="12">
        <f>IF(ISERROR(B40-C40),"n/a",B40-C40)</f>
        <v>-9.6250379296891952E-2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0.1721311475409836</v>
      </c>
      <c r="C58" s="10">
        <f>IF(ISERROR(College!K23/College!G23),"n/a",College!K23/College!G23)</f>
        <v>0.22727272727272727</v>
      </c>
      <c r="D58" s="12">
        <f>IF(ISERROR(B58-C58),"n/a",B58-C58)</f>
        <v>-5.5141579731743662E-2</v>
      </c>
    </row>
    <row r="59" spans="1:4" ht="15" x14ac:dyDescent="0.25">
      <c r="A59" s="14" t="s">
        <v>14</v>
      </c>
      <c r="B59" s="10">
        <f>IF(ISERROR(College!N23/College!F23),"n/a",College!N23/College!F23)</f>
        <v>4.9180327868852458E-2</v>
      </c>
      <c r="C59" s="10">
        <f>IF(ISERROR(College!O23/College!G23),"n/a",College!O23/College!G23)</f>
        <v>9.0909090909090905E-3</v>
      </c>
      <c r="D59" s="12">
        <f>IF(ISERROR(B59-C59),"n/a",B59-C59)</f>
        <v>4.0089418777943364E-2</v>
      </c>
    </row>
    <row r="60" spans="1:4" ht="15" x14ac:dyDescent="0.25">
      <c r="A60" s="14" t="s">
        <v>15</v>
      </c>
      <c r="B60" s="10">
        <f>IF(ISERROR(College!N23/College!J23),"n/a",College!N23/College!J23)</f>
        <v>0.2857142857142857</v>
      </c>
      <c r="C60" s="10">
        <f>IF(ISERROR(College!O23/College!K23),"n/a",College!O23/College!K23)</f>
        <v>0.04</v>
      </c>
      <c r="D60" s="12">
        <f>IF(ISERROR(B60-C60),"n/a",B60-C60)</f>
        <v>0.24571428571428569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>
        <f>IF(ISERROR(College!S23/College!O23), "n/a",College!S23/College!O23)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0.40948425060574595</v>
      </c>
      <c r="D63" s="12">
        <f>IF(ISERROR(B63-C63),"n/a",B63-C63)</f>
        <v>-5.5441361070696082E-4</v>
      </c>
    </row>
    <row r="64" spans="1:4" ht="15" x14ac:dyDescent="0.25">
      <c r="A64" s="14" t="s">
        <v>13</v>
      </c>
      <c r="B64" s="10">
        <f>IF(ISERROR(College!J18/College!F18),"n/a",College!J18/College!F18)</f>
        <v>0.19930675909878684</v>
      </c>
      <c r="C64" s="10">
        <f>IF(ISERROR(College!K18/College!G18),"n/a",College!K18/College!G18)</f>
        <v>0.29078613693998312</v>
      </c>
      <c r="D64" s="12">
        <f>IF(ISERROR(B64-C64),"n/a",B64-C64)</f>
        <v>-9.147937784119628E-2</v>
      </c>
    </row>
    <row r="65" spans="1:4" ht="15" x14ac:dyDescent="0.25">
      <c r="A65" s="14" t="s">
        <v>14</v>
      </c>
      <c r="B65" s="10">
        <f>IF(ISERROR(College!N18/College!F18),"n/a",College!N18/College!F18)</f>
        <v>5.1993067590987872E-3</v>
      </c>
      <c r="C65" s="10">
        <f>IF(ISERROR(College!O18/College!G18),"n/a",College!O18/College!G18)</f>
        <v>8.4530853761622987E-4</v>
      </c>
      <c r="D65" s="12">
        <f>IF(ISERROR(B65-C65),"n/a",B65-C65)</f>
        <v>4.3539982214825575E-3</v>
      </c>
    </row>
    <row r="66" spans="1:4" ht="15" x14ac:dyDescent="0.25">
      <c r="A66" s="14" t="s">
        <v>15</v>
      </c>
      <c r="B66" s="10">
        <f>IF(ISERROR(College!N18/College!J18),"n/a",College!N18/College!J18)</f>
        <v>2.6086956521739129E-2</v>
      </c>
      <c r="C66" s="10">
        <f>IF(ISERROR(College!O18/College!K18),"n/a",College!O18/College!K18)</f>
        <v>2.9069767441860465E-3</v>
      </c>
      <c r="D66" s="12">
        <f>IF(ISERROR(B66-C66),"n/a",B66-C66)</f>
        <v>2.3179979777553081E-2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>
        <f>IF(ISERROR(College!S18/College!O18), "n/a",College!S18/College!O18)</f>
        <v>0</v>
      </c>
      <c r="D67" s="13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8/11/2022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August 11,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8/11/22</v>
      </c>
      <c r="C9" s="351" t="str">
        <f>Summary!C7</f>
        <v>as of 8/11/21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0.67583333333333329</v>
      </c>
      <c r="C11" s="10">
        <f>IF(ISERROR(College!G29/College!C29),"n/a",College!G29/College!C29)</f>
        <v>0.62398486526393504</v>
      </c>
      <c r="D11" s="12">
        <f>IF(ISERROR(B11-C11),"n/a",B11-C11)</f>
        <v>5.1848468069398246E-2</v>
      </c>
    </row>
    <row r="12" spans="1:19" ht="15" x14ac:dyDescent="0.25">
      <c r="A12" s="14" t="s">
        <v>13</v>
      </c>
      <c r="B12" s="10">
        <f>IF(ISERROR(College!J29/College!F29),"n/a",College!J29/College!F29)</f>
        <v>0.17844910261679683</v>
      </c>
      <c r="C12" s="10">
        <f>IF(ISERROR(College!K29/College!G29),"n/a",College!K29/College!G29)</f>
        <v>0.18132071285957257</v>
      </c>
      <c r="D12" s="12">
        <f>IF(ISERROR(B12-C12),"n/a",B12-C12)</f>
        <v>-2.8716102427757406E-3</v>
      </c>
    </row>
    <row r="13" spans="1:19" ht="15" x14ac:dyDescent="0.25">
      <c r="A13" s="14" t="s">
        <v>14</v>
      </c>
      <c r="B13" s="10">
        <f>IF(ISERROR(College!N29/College!F29),"n/a",College!N29/College!F29)</f>
        <v>7.4941772845595292E-2</v>
      </c>
      <c r="C13" s="10">
        <f>IF(ISERROR(College!O29/College!G29),"n/a",College!O29/College!G29)</f>
        <v>0.14589957849589588</v>
      </c>
      <c r="D13" s="12">
        <f>IF(ISERROR(B13-C13),"n/a",B13-C13)</f>
        <v>-7.095780565030059E-2</v>
      </c>
    </row>
    <row r="14" spans="1:19" ht="15" x14ac:dyDescent="0.25">
      <c r="A14" s="14" t="s">
        <v>15</v>
      </c>
      <c r="B14" s="10">
        <f>IF(ISERROR(College!N29/College!J29),"n/a",College!N29/College!J29)</f>
        <v>0.41996161228406909</v>
      </c>
      <c r="C14" s="10">
        <f>IF(ISERROR(College!O29/College!K29),"n/a",College!O29/College!K29)</f>
        <v>0.80464926590538333</v>
      </c>
      <c r="D14" s="12">
        <f>IF(ISERROR(B14-C14),"n/a",B14-C14)</f>
        <v>-0.38468765362131424</v>
      </c>
    </row>
    <row r="15" spans="1:19" ht="15" x14ac:dyDescent="0.25">
      <c r="A15" s="14" t="s">
        <v>16</v>
      </c>
      <c r="B15" s="10">
        <f>IF(ISERROR(College!R29/College!N29), "n/a",College!R29/College!N29)</f>
        <v>0</v>
      </c>
      <c r="C15" s="10">
        <f>IF(ISERROR(College!S29/College!O29), "n/a",College!S29/College!O29)</f>
        <v>0</v>
      </c>
      <c r="D15" s="12">
        <f>IF(ISERROR(B15-C15),"n/a",B15-C15)</f>
        <v>0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0.85398579321231249</v>
      </c>
      <c r="C17" s="10">
        <f>IF(ISERROR(College!G33/College!C33),"n/a",College!G33/College!C33)</f>
        <v>0.82968750000000002</v>
      </c>
      <c r="D17" s="12">
        <f>IF(ISERROR(B17-C17),"n/a",B17-C17)</f>
        <v>2.4298293212312472E-2</v>
      </c>
    </row>
    <row r="18" spans="1:4" ht="15" x14ac:dyDescent="0.25">
      <c r="A18" s="14" t="s">
        <v>13</v>
      </c>
      <c r="B18" s="10">
        <f>IF(ISERROR(College!J33/College!F33),"n/a",College!J33/College!F33)</f>
        <v>6.9316081330868765E-2</v>
      </c>
      <c r="C18" s="10">
        <f>IF(ISERROR(College!K33/College!G33),"n/a",College!K33/College!G33)</f>
        <v>3.1073446327683617E-2</v>
      </c>
      <c r="D18" s="12">
        <f>IF(ISERROR(B18-C18),"n/a",B18-C18)</f>
        <v>3.8242635003185144E-2</v>
      </c>
    </row>
    <row r="19" spans="1:4" ht="15" x14ac:dyDescent="0.25">
      <c r="A19" s="14" t="s">
        <v>14</v>
      </c>
      <c r="B19" s="10">
        <f>IF(ISERROR(College!N33/College!F33),"n/a",College!N33/College!F33)</f>
        <v>2.7726432532347505E-2</v>
      </c>
      <c r="C19" s="10">
        <f>IF(ISERROR(College!O33/College!G33),"n/a",College!O33/College!G33)</f>
        <v>1.8832391713747645E-2</v>
      </c>
      <c r="D19" s="12">
        <f>IF(ISERROR(B19-C19),"n/a",B19-C19)</f>
        <v>8.8940408185998604E-3</v>
      </c>
    </row>
    <row r="20" spans="1:4" ht="15" x14ac:dyDescent="0.25">
      <c r="A20" s="14" t="s">
        <v>15</v>
      </c>
      <c r="B20" s="10">
        <f>IF(ISERROR(College!N33/College!J33),"n/a",College!N33/College!J33)</f>
        <v>0.4</v>
      </c>
      <c r="C20" s="10">
        <f>IF(ISERROR(College!O33/College!K33),"n/a",College!O33/College!K33)</f>
        <v>0.60606060606060608</v>
      </c>
      <c r="D20" s="12">
        <f>IF(ISERROR(B20-C20),"n/a",B20-C20)</f>
        <v>-0.20606060606060606</v>
      </c>
    </row>
    <row r="21" spans="1:4" ht="15" x14ac:dyDescent="0.25">
      <c r="A21" s="14" t="s">
        <v>16</v>
      </c>
      <c r="B21" s="10">
        <f>IF(ISERROR(College!R33/College!N33), "n/a",College!R33/College!N33)</f>
        <v>0</v>
      </c>
      <c r="C21" s="10">
        <f>IF(ISERROR(College!S33/College!O33), "n/a",College!S33/College!O33)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9.9233561920129082E-2</v>
      </c>
      <c r="C24" s="10">
        <f>IF(ISERROR(College!K31/College!G31),"n/a",College!K31/College!G31)</f>
        <v>6.998590887740723E-2</v>
      </c>
      <c r="D24" s="12">
        <f>IF(ISERROR(B24-C24),"n/a",B24-C24)</f>
        <v>2.9247653042721852E-2</v>
      </c>
    </row>
    <row r="25" spans="1:4" ht="15" x14ac:dyDescent="0.25">
      <c r="A25" s="14" t="s">
        <v>14</v>
      </c>
      <c r="B25" s="10">
        <f>IF(ISERROR(College!N31/College!F31),"n/a",College!N31/College!F31)</f>
        <v>1.9766034691407825E-2</v>
      </c>
      <c r="C25" s="10">
        <f>IF(ISERROR(College!O31/College!G31),"n/a",College!O31/College!G31)</f>
        <v>2.1606387975575389E-2</v>
      </c>
      <c r="D25" s="12">
        <f>IF(ISERROR(B25-C25),"n/a",B25-C25)</f>
        <v>-1.8403532841675639E-3</v>
      </c>
    </row>
    <row r="26" spans="1:4" ht="15" x14ac:dyDescent="0.25">
      <c r="A26" s="14" t="s">
        <v>15</v>
      </c>
      <c r="B26" s="10">
        <f>IF(ISERROR(College!N31/College!J31),"n/a",College!N31/College!J31)</f>
        <v>0.1991869918699187</v>
      </c>
      <c r="C26" s="10">
        <f>IF(ISERROR(College!O31/College!K31),"n/a",College!O31/College!K31)</f>
        <v>0.3087248322147651</v>
      </c>
      <c r="D26" s="12">
        <f>IF(ISERROR(B26-C26),"n/a",B26-C26)</f>
        <v>-0.1095378403448464</v>
      </c>
    </row>
    <row r="27" spans="1:4" ht="15" x14ac:dyDescent="0.25">
      <c r="A27" s="14" t="s">
        <v>16</v>
      </c>
      <c r="B27" s="10">
        <f>IF(ISERROR(College!R31/College!N31), "n/a",College!R31/College!N31)</f>
        <v>0</v>
      </c>
      <c r="C27" s="10">
        <f>IF(ISERROR(College!S31/College!O31), "n/a",College!S31/College!O31)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0.6973234514803579</v>
      </c>
      <c r="C29" s="10">
        <f>IF(ISERROR(College!G27/College!C27),"n/a",College!G27/College!C27)</f>
        <v>0.64800527274842012</v>
      </c>
      <c r="D29" s="12">
        <f>IF(ISERROR(B29-C29),"n/a",B29-C29)</f>
        <v>4.9318178731937778E-2</v>
      </c>
    </row>
    <row r="30" spans="1:4" ht="15" x14ac:dyDescent="0.25">
      <c r="A30" s="14" t="s">
        <v>13</v>
      </c>
      <c r="B30" s="10">
        <f>IF(ISERROR(College!J27/College!F27),"n/a",College!J27/College!F27)</f>
        <v>0.16113222093727628</v>
      </c>
      <c r="C30" s="10">
        <f>IF(ISERROR(College!K27/College!G27),"n/a",College!K27/College!G27)</f>
        <v>0.15759243747756371</v>
      </c>
      <c r="D30" s="12">
        <f>IF(ISERROR(B30-C30),"n/a",B30-C30)</f>
        <v>3.5397834597125644E-3</v>
      </c>
    </row>
    <row r="31" spans="1:4" ht="15" x14ac:dyDescent="0.25">
      <c r="A31" s="14" t="s">
        <v>14</v>
      </c>
      <c r="B31" s="10">
        <f>IF(ISERROR(College!N27/College!F27),"n/a",College!N27/College!F27)</f>
        <v>6.4596068065422105E-2</v>
      </c>
      <c r="C31" s="10">
        <f>IF(ISERROR(College!O27/College!G27),"n/a",College!O27/College!G27)</f>
        <v>0.12199353835108293</v>
      </c>
      <c r="D31" s="12">
        <f>IF(ISERROR(B31-C31),"n/a",B31-C31)</f>
        <v>-5.739747028566082E-2</v>
      </c>
    </row>
    <row r="32" spans="1:4" ht="15" x14ac:dyDescent="0.25">
      <c r="A32" s="14" t="s">
        <v>15</v>
      </c>
      <c r="B32" s="10">
        <f>IF(ISERROR(College!N27/College!J27),"n/a",College!N27/College!J27)</f>
        <v>0.40088858509911141</v>
      </c>
      <c r="C32" s="10">
        <f>IF(ISERROR(College!O27/College!K27),"n/a",College!O27/College!K27)</f>
        <v>0.77410782080485951</v>
      </c>
      <c r="D32" s="12">
        <f>IF(ISERROR(B32-C32),"n/a",B32-C32)</f>
        <v>-0.37321923570574811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8/11/22</v>
      </c>
      <c r="C36" s="349" t="str">
        <f>(Summary!C7)</f>
        <v>as of 8/11/21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0.76788585209003213</v>
      </c>
      <c r="C39" s="10">
        <f>IF(ISERROR(College!G36/College!C36),"n/a",College!G36/College!C36)</f>
        <v>0.79767997270556124</v>
      </c>
      <c r="D39" s="12">
        <f>IF(ISERROR(B39-C39),"n/a",B39-C39)</f>
        <v>-2.9794120615529107E-2</v>
      </c>
    </row>
    <row r="40" spans="1:4" ht="15" x14ac:dyDescent="0.25">
      <c r="A40" s="14" t="s">
        <v>13</v>
      </c>
      <c r="B40" s="10">
        <f>IF(ISERROR(College!J36/College!F36),"n/a",College!J36/College!F36)</f>
        <v>0.20230306202564774</v>
      </c>
      <c r="C40" s="10">
        <f>IF(ISERROR(College!K36/College!G36),"n/a",College!K36/College!G36)</f>
        <v>0.24144568006843456</v>
      </c>
      <c r="D40" s="12">
        <f>IF(ISERROR(B40-C40),"n/a",B40-C40)</f>
        <v>-3.914261804278682E-2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0.3235294117647059</v>
      </c>
      <c r="C46" s="10">
        <f>IF(ISERROR(College!K37/College!G37),"n/a",College!K37/College!G37)</f>
        <v>0.16176470588235295</v>
      </c>
      <c r="D46" s="12">
        <f>IF(ISERROR(B46-C46),"n/a",B46-C46)</f>
        <v>0.16176470588235295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0.21739130434782608</v>
      </c>
      <c r="C51" s="10">
        <f>IF(ISERROR(College!G41/College!C41),"n/a",College!G41/College!C41)</f>
        <v>0.5</v>
      </c>
      <c r="D51" s="12">
        <f>IF(ISERROR(B51-C51),"n/a",B51-C51)</f>
        <v>-0.28260869565217395</v>
      </c>
    </row>
    <row r="52" spans="1:4" ht="15" x14ac:dyDescent="0.25">
      <c r="A52" s="14" t="s">
        <v>13</v>
      </c>
      <c r="B52" s="10">
        <f>IF(ISERROR(College!J41/College!F41),"n/a",College!J41/College!F41)</f>
        <v>0.19230769230769232</v>
      </c>
      <c r="C52" s="10">
        <f>IF(ISERROR(College!K41/College!G41),"n/a",College!K41/College!G41)</f>
        <v>0.21739130434782608</v>
      </c>
      <c r="D52" s="12">
        <f>IF(ISERROR(B52-C52),"n/a",B52-C52)</f>
        <v>-2.5083612040133763E-2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0.99569583931133432</v>
      </c>
      <c r="D57" s="12">
        <f>IF(ISERROR(B57-C57),"n/a",B57-C57)</f>
        <v>-0.10564348329039186</v>
      </c>
    </row>
    <row r="58" spans="1:4" ht="15" x14ac:dyDescent="0.25">
      <c r="A58" s="14" t="s">
        <v>13</v>
      </c>
      <c r="B58" s="10">
        <f>IF(ISERROR(College!J39/College!F39),"n/a",College!J39/College!F39)</f>
        <v>0.20588235294117646</v>
      </c>
      <c r="C58" s="10">
        <f>IF(ISERROR(College!K39/College!G39),"n/a",College!K39/College!G39)</f>
        <v>0.12968299711815562</v>
      </c>
      <c r="D58" s="12">
        <f>IF(ISERROR(B58-C58),"n/a",B58-C58)</f>
        <v>7.6199355823020842E-2</v>
      </c>
    </row>
    <row r="59" spans="1:4" ht="15" x14ac:dyDescent="0.25">
      <c r="A59" s="14" t="s">
        <v>14</v>
      </c>
      <c r="B59" s="10">
        <f>IF(ISERROR(College!N39/College!F39),"n/a",College!N39/College!F39)</f>
        <v>2.3529411764705882E-2</v>
      </c>
      <c r="C59" s="10">
        <f>IF(ISERROR(College!O39/College!G39),"n/a",College!O39/College!G39)</f>
        <v>4.3227665706051877E-3</v>
      </c>
      <c r="D59" s="12">
        <f>IF(ISERROR(B59-C59),"n/a",B59-C59)</f>
        <v>1.9206645194100695E-2</v>
      </c>
    </row>
    <row r="60" spans="1:4" ht="15" x14ac:dyDescent="0.25">
      <c r="A60" s="14" t="s">
        <v>15</v>
      </c>
      <c r="B60" s="10">
        <f>IF(ISERROR(College!N39/College!J39),"n/a",College!N39/College!J39)</f>
        <v>0.11428571428571428</v>
      </c>
      <c r="C60" s="10">
        <f>IF(ISERROR(College!O39/College!K39),"n/a",College!O39/College!K39)</f>
        <v>3.3333333333333333E-2</v>
      </c>
      <c r="D60" s="12">
        <f>IF(ISERROR(B60-C60),"n/a",B60-C60)</f>
        <v>8.0952380952380942E-2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0.77328431372549022</v>
      </c>
      <c r="C63" s="10">
        <f>IF(ISERROR(College!G34/College!C34),"n/a",College!G34/College!C34)</f>
        <v>0.81546468401486993</v>
      </c>
      <c r="D63" s="12">
        <f>IF(ISERROR(B63-C63),"n/a",B63-C63)</f>
        <v>-4.2180370289379709E-2</v>
      </c>
    </row>
    <row r="64" spans="1:4" ht="15" x14ac:dyDescent="0.25">
      <c r="A64" s="14" t="s">
        <v>13</v>
      </c>
      <c r="B64" s="10">
        <f>IF(ISERROR(College!J34/College!F34),"n/a",College!J34/College!F34)</f>
        <v>0.20353180892008149</v>
      </c>
      <c r="C64" s="10">
        <f>IF(ISERROR(College!K34/College!G34),"n/a",College!K34/College!G34)</f>
        <v>0.2261123267687819</v>
      </c>
      <c r="D64" s="12">
        <f>IF(ISERROR(B64-C64),"n/a",B64-C64)</f>
        <v>-2.258051784870041E-2</v>
      </c>
    </row>
    <row r="65" spans="1:4" ht="15" x14ac:dyDescent="0.25">
      <c r="A65" s="14" t="s">
        <v>14</v>
      </c>
      <c r="B65" s="10">
        <f>IF(ISERROR(College!N34/College!F34),"n/a",College!N34/College!F34)</f>
        <v>2.7167760923703871E-3</v>
      </c>
      <c r="C65" s="10">
        <f>IF(ISERROR(College!O34/College!G34),"n/a",College!O34/College!G34)</f>
        <v>5.4704595185995622E-4</v>
      </c>
      <c r="D65" s="12">
        <f>IF(ISERROR(B65-C65),"n/a",B65-C65)</f>
        <v>2.1697301405104309E-3</v>
      </c>
    </row>
    <row r="66" spans="1:4" ht="15" x14ac:dyDescent="0.25">
      <c r="A66" s="14" t="s">
        <v>15</v>
      </c>
      <c r="B66" s="10">
        <f>IF(ISERROR(College!N34/College!J34),"n/a",College!N34/College!J34)</f>
        <v>1.3348164627363738E-2</v>
      </c>
      <c r="C66" s="10">
        <f>IF(ISERROR(College!O34/College!K34),"n/a",College!O34/College!K34)</f>
        <v>2.4193548387096775E-3</v>
      </c>
      <c r="D66" s="12">
        <f>IF(ISERROR(B66-C66),"n/a",B66-C66)</f>
        <v>1.092880978865406E-2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8/11/2022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8/11/22</v>
      </c>
      <c r="C9" s="351" t="str">
        <f>Summary!C7</f>
        <v>as of 8/11/21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0.76043068640646028</v>
      </c>
      <c r="C11" s="10">
        <f>IF(ISERROR(College!G45/College!C45),"n/a",College!G45/College!C45)</f>
        <v>0.74843896347174521</v>
      </c>
      <c r="D11" s="12">
        <f>IF(ISERROR(B11-C11),"n/a",B11-C11)</f>
        <v>1.1991722934715066E-2</v>
      </c>
    </row>
    <row r="12" spans="1:4" ht="15" x14ac:dyDescent="0.25">
      <c r="A12" s="14" t="s">
        <v>13</v>
      </c>
      <c r="B12" s="10">
        <f>IF(ISERROR(College!J45/College!F45),"n/a",College!J45/College!F45)</f>
        <v>0.18979698073919835</v>
      </c>
      <c r="C12" s="10">
        <f>IF(ISERROR(College!K45/College!G45),"n/a",College!K45/College!G45)</f>
        <v>0.19105224736677442</v>
      </c>
      <c r="D12" s="12">
        <f>IF(ISERROR(B12-C12),"n/a",B12-C12)</f>
        <v>-1.2552666275760793E-3</v>
      </c>
    </row>
    <row r="13" spans="1:4" ht="15" x14ac:dyDescent="0.25">
      <c r="A13" s="14" t="s">
        <v>14</v>
      </c>
      <c r="B13" s="10">
        <f>IF(ISERROR(College!N45/College!F45),"n/a",College!N45/College!F45)</f>
        <v>8.7142113482561165E-2</v>
      </c>
      <c r="C13" s="10">
        <f>IF(ISERROR(College!O45/College!G45),"n/a",College!O45/College!G45)</f>
        <v>0.14339347168630723</v>
      </c>
      <c r="D13" s="12">
        <f>IF(ISERROR(B13-C13),"n/a",B13-C13)</f>
        <v>-5.6251358203746063E-2</v>
      </c>
    </row>
    <row r="14" spans="1:4" ht="15" x14ac:dyDescent="0.25">
      <c r="A14" s="14" t="s">
        <v>15</v>
      </c>
      <c r="B14" s="10">
        <f>IF(ISERROR(College!N45/College!J45),"n/a",College!N45/College!J45)</f>
        <v>0.4591332967635765</v>
      </c>
      <c r="C14" s="10">
        <f>IF(ISERROR(College!O45/College!K45),"n/a",College!O45/College!K45)</f>
        <v>0.75054585152838427</v>
      </c>
      <c r="D14" s="12">
        <f>IF(ISERROR(B14-C14),"n/a",B14-C14)</f>
        <v>-0.29141255476480776</v>
      </c>
    </row>
    <row r="15" spans="1:4" ht="15" x14ac:dyDescent="0.25">
      <c r="A15" s="14" t="s">
        <v>16</v>
      </c>
      <c r="B15" s="10">
        <f>IF(ISERROR(College!R45/College!N45), "n/a",College!R45/College!N45)</f>
        <v>0</v>
      </c>
      <c r="C15" s="10">
        <f>IF(ISERROR(College!S45/College!O45), "n/a",College!S45/College!O45)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0.88853503184713378</v>
      </c>
      <c r="C17" s="10">
        <f>IF(ISERROR(College!G49/College!C49),"n/a",College!G49/College!C49)</f>
        <v>0.87056737588652477</v>
      </c>
      <c r="D17" s="12">
        <f>IF(ISERROR(B17-C17),"n/a",B17-C17)</f>
        <v>1.7967655960609008E-2</v>
      </c>
    </row>
    <row r="18" spans="1:4" ht="15" x14ac:dyDescent="0.25">
      <c r="A18" s="14" t="s">
        <v>13</v>
      </c>
      <c r="B18" s="10">
        <f>IF(ISERROR(College!J49/College!F49),"n/a",College!J49/College!F49)</f>
        <v>5.197132616487455E-2</v>
      </c>
      <c r="C18" s="10">
        <f>IF(ISERROR(College!K49/College!G49),"n/a",College!K49/College!G49)</f>
        <v>3.2586558044806514E-2</v>
      </c>
      <c r="D18" s="12">
        <f>IF(ISERROR(B18-C18),"n/a",B18-C18)</f>
        <v>1.9384768120068036E-2</v>
      </c>
    </row>
    <row r="19" spans="1:4" ht="15" x14ac:dyDescent="0.25">
      <c r="A19" s="14" t="s">
        <v>14</v>
      </c>
      <c r="B19" s="10">
        <f>IF(ISERROR(College!N49/College!F49),"n/a",College!N49/College!F49)</f>
        <v>2.1505376344086023E-2</v>
      </c>
      <c r="C19" s="10">
        <f>IF(ISERROR(College!O49/College!G49),"n/a",College!O49/College!G49)</f>
        <v>1.6293279022403257E-2</v>
      </c>
      <c r="D19" s="12">
        <f>IF(ISERROR(B19-C19),"n/a",B19-C19)</f>
        <v>5.2120973216827661E-3</v>
      </c>
    </row>
    <row r="20" spans="1:4" ht="15" x14ac:dyDescent="0.25">
      <c r="A20" s="14" t="s">
        <v>15</v>
      </c>
      <c r="B20" s="10">
        <f>IF(ISERROR(College!N49/College!J49),"n/a",College!N49/College!J49)</f>
        <v>0.41379310344827586</v>
      </c>
      <c r="C20" s="10">
        <f>IF(ISERROR(College!O49/College!K49),"n/a",College!O49/College!K49)</f>
        <v>0.5</v>
      </c>
      <c r="D20" s="12">
        <f>IF(ISERROR(B20-C20),"n/a",B20-C20)</f>
        <v>-8.6206896551724144E-2</v>
      </c>
    </row>
    <row r="21" spans="1:4" ht="15" x14ac:dyDescent="0.25">
      <c r="A21" s="14" t="s">
        <v>16</v>
      </c>
      <c r="B21" s="10">
        <f>IF(ISERROR(College!R49/College!N49), "n/a",College!R49/College!N49)</f>
        <v>0</v>
      </c>
      <c r="C21" s="10">
        <f>IF(ISERROR(College!S49/College!O49), "n/a",College!S49/College!O49)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8.0459770114942528E-2</v>
      </c>
      <c r="C24" s="10">
        <f>IF(ISERROR(College!K47/College!G47),"n/a",College!K47/College!G47)</f>
        <v>4.5329670329670328E-2</v>
      </c>
      <c r="D24" s="12">
        <f>IF(ISERROR(B24-C24),"n/a",B24-C24)</f>
        <v>3.5130099785272199E-2</v>
      </c>
    </row>
    <row r="25" spans="1:4" ht="15" x14ac:dyDescent="0.25">
      <c r="A25" s="14" t="s">
        <v>14</v>
      </c>
      <c r="B25" s="10">
        <f>IF(ISERROR(College!N47/College!F47),"n/a",College!N47/College!F47)</f>
        <v>1.9540229885057471E-2</v>
      </c>
      <c r="C25" s="10">
        <f>IF(ISERROR(College!O47/College!G47),"n/a",College!O47/College!G47)</f>
        <v>1.3736263736263736E-2</v>
      </c>
      <c r="D25" s="12">
        <f>IF(ISERROR(B25-C25),"n/a",B25-C25)</f>
        <v>5.803966148793735E-3</v>
      </c>
    </row>
    <row r="26" spans="1:4" ht="15" x14ac:dyDescent="0.25">
      <c r="A26" s="14" t="s">
        <v>15</v>
      </c>
      <c r="B26" s="10">
        <f>IF(ISERROR(College!N47/College!J47),"n/a",College!N47/College!J47)</f>
        <v>0.24285714285714285</v>
      </c>
      <c r="C26" s="10">
        <f>IF(ISERROR(College!O47/College!K47),"n/a",College!O47/College!K47)</f>
        <v>0.30303030303030304</v>
      </c>
      <c r="D26" s="12">
        <f>IF(ISERROR(B26-C26),"n/a",B26-C26)</f>
        <v>-6.0173160173160184E-2</v>
      </c>
    </row>
    <row r="27" spans="1:4" ht="15" x14ac:dyDescent="0.25">
      <c r="A27" s="14" t="s">
        <v>16</v>
      </c>
      <c r="B27" s="10">
        <f>IF(ISERROR(College!R47/College!N47), "n/a",College!R47/College!N47)</f>
        <v>0</v>
      </c>
      <c r="C27" s="10">
        <f>IF(ISERROR(College!S47/College!O47), "n/a",College!S47/College!O47)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0.77105318331120276</v>
      </c>
      <c r="C29" s="10">
        <f>IF(ISERROR(College!G43/College!C43),"n/a",College!G43/College!C43)</f>
        <v>0.75617435108094877</v>
      </c>
      <c r="D29" s="12">
        <f>IF(ISERROR(B29-C29),"n/a",B29-C29)</f>
        <v>1.4878832230253991E-2</v>
      </c>
    </row>
    <row r="30" spans="1:4" ht="15" x14ac:dyDescent="0.25">
      <c r="A30" s="14" t="s">
        <v>13</v>
      </c>
      <c r="B30" s="10">
        <f>IF(ISERROR(College!J43/College!F43),"n/a",College!J43/College!F43)</f>
        <v>0.17420465875101968</v>
      </c>
      <c r="C30" s="10">
        <f>IF(ISERROR(College!K43/College!G43),"n/a",College!K43/College!G43)</f>
        <v>0.17403774981495188</v>
      </c>
      <c r="D30" s="12">
        <f>IF(ISERROR(B30-C30),"n/a",B30-C30)</f>
        <v>1.669089360678E-4</v>
      </c>
    </row>
    <row r="31" spans="1:4" ht="15" x14ac:dyDescent="0.25">
      <c r="A31" s="14" t="s">
        <v>14</v>
      </c>
      <c r="B31" s="10">
        <f>IF(ISERROR(College!N43/College!F43),"n/a",College!N43/College!F43)</f>
        <v>7.8491797335266927E-2</v>
      </c>
      <c r="C31" s="10">
        <f>IF(ISERROR(College!O43/College!G43),"n/a",College!O43/College!G43)</f>
        <v>0.12888601036269431</v>
      </c>
      <c r="D31" s="12">
        <f>IF(ISERROR(B31-C31),"n/a",B31-C31)</f>
        <v>-5.0394213027427387E-2</v>
      </c>
    </row>
    <row r="32" spans="1:4" ht="15" x14ac:dyDescent="0.25">
      <c r="A32" s="14" t="s">
        <v>15</v>
      </c>
      <c r="B32" s="10">
        <f>IF(ISERROR(College!N43/College!J43),"n/a",College!N43/College!J43)</f>
        <v>0.45057232049947971</v>
      </c>
      <c r="C32" s="10">
        <f>IF(ISERROR(College!O43/College!K43),"n/a",College!O43/College!K43)</f>
        <v>0.7405635300372142</v>
      </c>
      <c r="D32" s="12">
        <f>IF(ISERROR(B32-C32),"n/a",B32-C32)</f>
        <v>-0.2899912095377345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8/11/22</v>
      </c>
      <c r="C36" s="349" t="str">
        <f>(Summary!C7)</f>
        <v>as of 8/11/21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0.62788461538461537</v>
      </c>
      <c r="C39" s="10">
        <f>IF(ISERROR(College!G52/College!C52),"n/a",College!G52/College!C52)</f>
        <v>0.61418891988840174</v>
      </c>
      <c r="D39" s="12">
        <f>IF(ISERROR(B39-C39),"n/a",B39-C39)</f>
        <v>1.3695695496213633E-2</v>
      </c>
    </row>
    <row r="40" spans="1:4" ht="15" x14ac:dyDescent="0.25">
      <c r="A40" s="14" t="s">
        <v>13</v>
      </c>
      <c r="B40" s="10">
        <f>IF(ISERROR(College!J52/College!F52),"n/a",College!J52/College!F52)</f>
        <v>0.20826952526799389</v>
      </c>
      <c r="C40" s="10">
        <f>IF(ISERROR(College!K52/College!G52),"n/a",College!K52/College!G52)</f>
        <v>0.27514600908500975</v>
      </c>
      <c r="D40" s="12">
        <f>IF(ISERROR(B40-C40),"n/a",B40-C40)</f>
        <v>-6.6876483817015858E-2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5.89622641509434E-3</v>
      </c>
      <c r="D45" s="12">
        <f>IF(ISERROR(B45-C45),"n/a",B45-C45)</f>
        <v>0.38884061569016881</v>
      </c>
    </row>
    <row r="46" spans="1:4" ht="15" x14ac:dyDescent="0.25">
      <c r="A46" s="14" t="s">
        <v>13</v>
      </c>
      <c r="B46" s="10">
        <f>IF(ISERROR(College!J53/College!F53),"n/a",College!J53/College!F53)</f>
        <v>0.46666666666666667</v>
      </c>
      <c r="C46" s="10">
        <f>IF(ISERROR(College!K53/College!G53),"n/a",College!K53/College!G53)</f>
        <v>0.37142857142857144</v>
      </c>
      <c r="D46" s="12">
        <f>IF(ISERROR(B46-C46),"n/a",B46-C46)</f>
        <v>9.5238095238095233E-2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0.32258064516129031</v>
      </c>
      <c r="C58" s="10">
        <f>IF(ISERROR(College!K55/College!G55),"n/a",College!K55/College!G55)</f>
        <v>9.6774193548387094E-2</v>
      </c>
      <c r="D58" s="12">
        <f>IF(ISERROR(B58-C58),"n/a",B58-C58)</f>
        <v>0.22580645161290322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</v>
      </c>
      <c r="C60" s="10">
        <f>IF(ISERROR(College!O55/College!K55),"n/a",College!O55/College!K55)</f>
        <v>0</v>
      </c>
      <c r="D60" s="12">
        <f>IF(ISERROR(B60-C60),"n/a",B60-C60)</f>
        <v>0.1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0.60921052631578942</v>
      </c>
      <c r="C63" s="10">
        <f>IF(ISERROR(College!G50/College!C50),"n/a",College!G50/College!C50)</f>
        <v>0.60324324324324319</v>
      </c>
      <c r="D63" s="12">
        <f>IF(ISERROR(B63-C63),"n/a",B63-C63)</f>
        <v>5.9672830725462367E-3</v>
      </c>
    </row>
    <row r="64" spans="1:4" ht="15" x14ac:dyDescent="0.25">
      <c r="A64" s="14" t="s">
        <v>13</v>
      </c>
      <c r="B64" s="10">
        <f>IF(ISERROR(College!J50/College!F50),"n/a",College!J50/College!F50)</f>
        <v>0.21526277897768178</v>
      </c>
      <c r="C64" s="10">
        <f>IF(ISERROR(College!K50/College!G50),"n/a",College!K50/College!G50)</f>
        <v>0.26702508960573479</v>
      </c>
      <c r="D64" s="12">
        <f>IF(ISERROR(B64-C64),"n/a",B64-C64)</f>
        <v>-5.1762310628053004E-2</v>
      </c>
    </row>
    <row r="65" spans="1:4" ht="15" x14ac:dyDescent="0.25">
      <c r="A65" s="14" t="s">
        <v>14</v>
      </c>
      <c r="B65" s="10">
        <f>IF(ISERROR(College!N50/College!F50),"n/a",College!N50/College!F50)</f>
        <v>1.4398848092152627E-3</v>
      </c>
      <c r="C65" s="10">
        <f>IF(ISERROR(College!O50/College!G50),"n/a",College!O50/College!G50)</f>
        <v>0</v>
      </c>
      <c r="D65" s="12">
        <f>IF(ISERROR(B65-C65),"n/a",B65-C65)</f>
        <v>1.4398848092152627E-3</v>
      </c>
    </row>
    <row r="66" spans="1:4" ht="15" x14ac:dyDescent="0.25">
      <c r="A66" s="14" t="s">
        <v>15</v>
      </c>
      <c r="B66" s="10">
        <f>IF(ISERROR(College!N50/College!J50),"n/a",College!N50/College!J50)</f>
        <v>6.688963210702341E-3</v>
      </c>
      <c r="C66" s="10">
        <f>IF(ISERROR(College!O50/College!K50),"n/a",College!O50/College!K50)</f>
        <v>0</v>
      </c>
      <c r="D66" s="12">
        <f>IF(ISERROR(B66-C66),"n/a",B66-C66)</f>
        <v>6.688963210702341E-3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8/11/2022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8/11/22</v>
      </c>
      <c r="C9" s="351" t="str">
        <f>Summary!C7</f>
        <v>as of 8/11/21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0.70974358974358975</v>
      </c>
      <c r="C11" s="10">
        <f>IF(ISERROR(College!G61/College!C61),"n/a",College!G61/College!C61)</f>
        <v>0.7204767063921993</v>
      </c>
      <c r="D11" s="12">
        <f>IF(ISERROR(B11-C11),"n/a",B11-C11)</f>
        <v>-1.0733116648609542E-2</v>
      </c>
    </row>
    <row r="12" spans="1:4" ht="15" x14ac:dyDescent="0.25">
      <c r="A12" s="14" t="s">
        <v>13</v>
      </c>
      <c r="B12" s="10">
        <f>IF(ISERROR(College!J61/College!F61),"n/a",College!J61/College!F61)</f>
        <v>0.16763005780346821</v>
      </c>
      <c r="C12" s="10">
        <f>IF(ISERROR(College!K61/College!G61),"n/a",College!K61/College!G61)</f>
        <v>0.17894736842105263</v>
      </c>
      <c r="D12" s="12">
        <f>IF(ISERROR(B12-C12),"n/a",B12-C12)</f>
        <v>-1.1317310617584425E-2</v>
      </c>
    </row>
    <row r="13" spans="1:4" ht="15" x14ac:dyDescent="0.25">
      <c r="A13" s="14" t="s">
        <v>14</v>
      </c>
      <c r="B13" s="10">
        <f>IF(ISERROR(College!N61/College!F61),"n/a",College!N61/College!F61)</f>
        <v>0.13583815028901733</v>
      </c>
      <c r="C13" s="10">
        <f>IF(ISERROR(College!O61/College!G61),"n/a",College!O61/College!G61)</f>
        <v>0.17142857142857143</v>
      </c>
      <c r="D13" s="12">
        <f>IF(ISERROR(B13-C13),"n/a",B13-C13)</f>
        <v>-3.5590421139554101E-2</v>
      </c>
    </row>
    <row r="14" spans="1:4" ht="15" x14ac:dyDescent="0.25">
      <c r="A14" s="14" t="s">
        <v>15</v>
      </c>
      <c r="B14" s="10">
        <f>IF(ISERROR(College!N61/College!J61),"n/a",College!N61/College!J61)</f>
        <v>0.81034482758620685</v>
      </c>
      <c r="C14" s="10">
        <f>IF(ISERROR(College!O61/College!K61),"n/a",College!O61/College!K61)</f>
        <v>0.95798319327731096</v>
      </c>
      <c r="D14" s="12">
        <f>IF(ISERROR(B14-C14),"n/a",B14-C14)</f>
        <v>-0.14763836569110411</v>
      </c>
    </row>
    <row r="15" spans="1:4" ht="15" x14ac:dyDescent="0.25">
      <c r="A15" s="14" t="s">
        <v>16</v>
      </c>
      <c r="B15" s="10">
        <f>IF(ISERROR(College!R61/College!N61), "n/a",College!R61/College!N61)</f>
        <v>0</v>
      </c>
      <c r="C15" s="10">
        <f>IF(ISERROR(College!S61/College!O61), "n/a",College!S61/College!O61)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7.1428571428571425E-2</v>
      </c>
      <c r="C24" s="10">
        <f>IF(ISERROR(College!K63/College!G63),"n/a",College!K63/College!G63)</f>
        <v>0.10714285714285714</v>
      </c>
      <c r="D24" s="12">
        <f>IF(ISERROR(B24-C24),"n/a",B24-C24)</f>
        <v>-3.5714285714285712E-2</v>
      </c>
    </row>
    <row r="25" spans="1:4" ht="15" x14ac:dyDescent="0.25">
      <c r="A25" s="14" t="s">
        <v>14</v>
      </c>
      <c r="B25" s="10">
        <f>IF(ISERROR(College!N63/College!F63),"n/a",College!N63/College!F63)</f>
        <v>5.3571428571428568E-2</v>
      </c>
      <c r="C25" s="10">
        <f>IF(ISERROR(College!O63/College!G63),"n/a",College!O63/College!G63)</f>
        <v>5.3571428571428568E-2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0.75</v>
      </c>
      <c r="C26" s="10">
        <f>IF(ISERROR(College!O63/College!K63),"n/a",College!O63/College!K63)</f>
        <v>0.5</v>
      </c>
      <c r="D26" s="12">
        <f>IF(ISERROR(B26-C26),"n/a",B26-C26)</f>
        <v>0.25</v>
      </c>
    </row>
    <row r="27" spans="1:4" ht="15" x14ac:dyDescent="0.25">
      <c r="A27" s="14" t="s">
        <v>16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0.7193308550185874</v>
      </c>
      <c r="C29" s="10">
        <f>IF(ISERROR(College!G59/College!C59),"n/a",College!G59/College!C59)</f>
        <v>0.73333333333333328</v>
      </c>
      <c r="D29" s="12">
        <f>IF(ISERROR(B29-C29),"n/a",B29-C29)</f>
        <v>-1.4002478314745881E-2</v>
      </c>
    </row>
    <row r="30" spans="1:4" ht="15" x14ac:dyDescent="0.25">
      <c r="A30" s="14" t="s">
        <v>13</v>
      </c>
      <c r="B30" s="10">
        <f>IF(ISERROR(College!J59/College!F59),"n/a",College!J59/College!F59)</f>
        <v>0.15503875968992248</v>
      </c>
      <c r="C30" s="10">
        <f>IF(ISERROR(College!K59/College!G59),"n/a",College!K59/College!G59)</f>
        <v>0.16844919786096257</v>
      </c>
      <c r="D30" s="12">
        <f>IF(ISERROR(B30-C30),"n/a",B30-C30)</f>
        <v>-1.3410438171040096E-2</v>
      </c>
    </row>
    <row r="31" spans="1:4" ht="15" x14ac:dyDescent="0.25">
      <c r="A31" s="14" t="s">
        <v>14</v>
      </c>
      <c r="B31" s="10">
        <f>IF(ISERROR(College!N59/College!F59),"n/a",College!N59/College!F59)</f>
        <v>0.12532299741602068</v>
      </c>
      <c r="C31" s="10">
        <f>IF(ISERROR(College!O59/College!G59),"n/a",College!O59/College!G59)</f>
        <v>0.15775401069518716</v>
      </c>
      <c r="D31" s="12">
        <f>IF(ISERROR(B31-C31),"n/a",B31-C31)</f>
        <v>-3.2431013279166476E-2</v>
      </c>
    </row>
    <row r="32" spans="1:4" ht="15" x14ac:dyDescent="0.25">
      <c r="A32" s="14" t="s">
        <v>15</v>
      </c>
      <c r="B32" s="10">
        <f>IF(ISERROR(College!N59/College!J59),"n/a",College!N59/College!J59)</f>
        <v>0.80833333333333335</v>
      </c>
      <c r="C32" s="10">
        <f>IF(ISERROR(College!O59/College!K59),"n/a",College!O59/College!K59)</f>
        <v>0.93650793650793651</v>
      </c>
      <c r="D32" s="12">
        <f>IF(ISERROR(B32-C32),"n/a",B32-C32)</f>
        <v>-0.12817460317460316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</v>
      </c>
      <c r="C33" s="11">
        <f>IF(ISERROR(College!S59/College!O59), "n/a",College!S59/College!O59)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8/11/22</v>
      </c>
      <c r="C36" s="349" t="str">
        <f>(Summary!C7)</f>
        <v>as of 8/11/21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0.95061728395061729</v>
      </c>
      <c r="C39" s="10">
        <f>IF(ISERROR(College!G68/College!C68),"n/a",College!G68/College!C68)</f>
        <v>0.89171974522292996</v>
      </c>
      <c r="D39" s="12">
        <f>IF(ISERROR(B39-C39),"n/a",B39-C39)</f>
        <v>5.8897538727687326E-2</v>
      </c>
    </row>
    <row r="40" spans="1:4" ht="15" x14ac:dyDescent="0.25">
      <c r="A40" s="14" t="s">
        <v>13</v>
      </c>
      <c r="B40" s="10">
        <f>IF(ISERROR(College!J68/College!F68),"n/a",College!J68/College!F68)</f>
        <v>0.29220779220779219</v>
      </c>
      <c r="C40" s="10">
        <f>IF(ISERROR(College!K68/College!G68),"n/a",College!K68/College!G68)</f>
        <v>0.27142857142857141</v>
      </c>
      <c r="D40" s="12">
        <f>IF(ISERROR(B40-C40),"n/a",B40-C40)</f>
        <v>2.0779220779220786E-2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0.91005291005291</v>
      </c>
      <c r="C63" s="10">
        <f>IF(ISERROR(College!G66/College!C66),"n/a",College!G66/College!C66)</f>
        <v>0.8928571428571429</v>
      </c>
      <c r="D63" s="12">
        <f>IF(ISERROR(B63-C63),"n/a",B63-C63)</f>
        <v>1.7195767195767098E-2</v>
      </c>
    </row>
    <row r="64" spans="1:4" ht="15" x14ac:dyDescent="0.25">
      <c r="A64" s="14" t="s">
        <v>13</v>
      </c>
      <c r="B64" s="10">
        <f>IF(ISERROR(College!J66/College!F66),"n/a",College!J66/College!F66)</f>
        <v>0.28488372093023256</v>
      </c>
      <c r="C64" s="10">
        <f>IF(ISERROR(College!K66/College!G66),"n/a",College!K66/College!G66)</f>
        <v>0.27333333333333332</v>
      </c>
      <c r="D64" s="12">
        <f>IF(ISERROR(B64-C64),"n/a",B64-C64)</f>
        <v>1.1550387596899248E-2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8/11/2022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8/11/22</v>
      </c>
      <c r="C9" s="349" t="str">
        <f>(Summary!C7)</f>
        <v>as of 8/11/21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0.45475773496789257</v>
      </c>
      <c r="C12" s="10">
        <f>IF(ISERROR(College!G77/College!C77),"n/a",College!G77/College!C77)</f>
        <v>0.42559033498077981</v>
      </c>
      <c r="D12" s="12">
        <f>IF(ISERROR(B12-C12),"n/a",B12-C12)</f>
        <v>2.9167399987112763E-2</v>
      </c>
    </row>
    <row r="13" spans="1:4" ht="15" x14ac:dyDescent="0.25">
      <c r="A13" s="14" t="s">
        <v>13</v>
      </c>
      <c r="B13" s="10">
        <f>IF(ISERROR(College!J77/College!F77),"n/a",College!J77/College!F77)</f>
        <v>0.31707317073170732</v>
      </c>
      <c r="C13" s="10">
        <f>IF(ISERROR(College!K77/College!G77),"n/a",College!K77/College!G77)</f>
        <v>0.3638709677419355</v>
      </c>
      <c r="D13" s="12">
        <f>IF(ISERROR(B13-C13),"n/a",B13-C13)</f>
        <v>-4.6797797010228182E-2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0.33333333333333331</v>
      </c>
      <c r="D19" s="12">
        <f>IF(ISERROR(B19-C19),"n/a",B19-C19)</f>
        <v>0.16666666666666669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0.43676939426142403</v>
      </c>
      <c r="C36" s="10">
        <f>IF(ISERROR(College!G75/College!C75),"n/a",College!G75/College!C75)</f>
        <v>0.40939597315436244</v>
      </c>
      <c r="D36" s="12">
        <f>IF(ISERROR(B36-C36),"n/a",B36-C36)</f>
        <v>2.7373421107061591E-2</v>
      </c>
    </row>
    <row r="37" spans="1:4" ht="15" x14ac:dyDescent="0.25">
      <c r="A37" s="14" t="s">
        <v>13</v>
      </c>
      <c r="B37" s="10">
        <f>IF(ISERROR(College!J75/College!F75),"n/a",College!J75/College!F75)</f>
        <v>0.31751824817518248</v>
      </c>
      <c r="C37" s="10">
        <f>IF(ISERROR(College!K75/College!G75),"n/a",College!K75/College!G75)</f>
        <v>0.34660421545667447</v>
      </c>
      <c r="D37" s="12">
        <f>IF(ISERROR(B37-C37),"n/a",B37-C37)</f>
        <v>-2.9085967281491987E-2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8/11/2022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August 11,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8/11/22</v>
      </c>
      <c r="C9" s="351" t="str">
        <f>Summary!C7</f>
        <v>as of 8/11/21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1.3308823529411764</v>
      </c>
      <c r="C11" s="10">
        <f>IF(ISERROR(College!G86/College!C86),"n/a",College!G86/College!C86)</f>
        <v>0.86785714285714288</v>
      </c>
      <c r="D11" s="12">
        <f>IF(ISERROR(B11-C11),"n/a",B11-C11)</f>
        <v>0.46302521008403352</v>
      </c>
    </row>
    <row r="12" spans="1:4" ht="15" x14ac:dyDescent="0.25">
      <c r="A12" s="14" t="s">
        <v>13</v>
      </c>
      <c r="B12" s="10">
        <f>IF(ISERROR(College!J86/College!F86),"n/a",College!J86/College!F86)</f>
        <v>0.16298342541436464</v>
      </c>
      <c r="C12" s="10">
        <f>IF(ISERROR(College!K86/College!G86),"n/a",College!K86/College!G86)</f>
        <v>0.17695473251028807</v>
      </c>
      <c r="D12" s="12">
        <f>IF(ISERROR(B12-C12),"n/a",B12-C12)</f>
        <v>-1.3971307095923424E-2</v>
      </c>
    </row>
    <row r="13" spans="1:4" ht="15" x14ac:dyDescent="0.25">
      <c r="A13" s="14" t="s">
        <v>14</v>
      </c>
      <c r="B13" s="10">
        <f>IF(ISERROR(College!N86/College!F86),"n/a",College!N86/College!F86)</f>
        <v>4.6961325966850827E-2</v>
      </c>
      <c r="C13" s="10">
        <f>IF(ISERROR(College!O86/College!G86),"n/a",College!O86/College!G86)</f>
        <v>0.16049382716049382</v>
      </c>
      <c r="D13" s="12">
        <f>IF(ISERROR(B13-C13),"n/a",B13-C13)</f>
        <v>-0.113532501193643</v>
      </c>
    </row>
    <row r="14" spans="1:4" ht="15" x14ac:dyDescent="0.25">
      <c r="A14" s="14" t="s">
        <v>15</v>
      </c>
      <c r="B14" s="10">
        <f>IF(ISERROR(College!N86/College!J86),"n/a",College!N86/College!J86)</f>
        <v>0.28813559322033899</v>
      </c>
      <c r="C14" s="10">
        <f>IF(ISERROR(College!O86/College!K86),"n/a",College!O86/College!K86)</f>
        <v>0.90697674418604646</v>
      </c>
      <c r="D14" s="12">
        <f>IF(ISERROR(B14-C14),"n/a",B14-C14)</f>
        <v>-0.61884115096570746</v>
      </c>
    </row>
    <row r="15" spans="1:4" ht="15" x14ac:dyDescent="0.25">
      <c r="A15" s="14" t="s">
        <v>16</v>
      </c>
      <c r="B15" s="10">
        <f>IF(ISERROR(College!R86/College!N86), "n/a",College!R86/College!N86)</f>
        <v>0</v>
      </c>
      <c r="C15" s="10">
        <f>IF(ISERROR(College!S86/College!O86), "n/a",College!S86/College!O86)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7.6923076923076927E-2</v>
      </c>
      <c r="D25" s="12">
        <f>IF(ISERROR(B25-C25),"n/a",B25-C25)</f>
        <v>-7.6923076923076927E-2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1</v>
      </c>
      <c r="D26" s="12">
        <f>IF(ISERROR(B26-C26),"n/a",B26-C26)</f>
        <v>-1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>
        <f>IF(ISERROR(College!S88/College!O88), "n/a",College!S88/College!O88)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1.2695924764890283</v>
      </c>
      <c r="C29" s="10">
        <f>IF(ISERROR(College!G84/College!C84),"n/a",College!G84/College!C84)</f>
        <v>0.85303514376996803</v>
      </c>
      <c r="D29" s="12">
        <f>IF(ISERROR(B29-C29),"n/a",B29-C29)</f>
        <v>0.41655733271906026</v>
      </c>
    </row>
    <row r="30" spans="1:4" ht="15" x14ac:dyDescent="0.25">
      <c r="A30" s="14" t="s">
        <v>13</v>
      </c>
      <c r="B30" s="10">
        <f>IF(ISERROR(College!J84/College!F84),"n/a",College!J84/College!F84)</f>
        <v>0.15555555555555556</v>
      </c>
      <c r="C30" s="10">
        <f>IF(ISERROR(College!K84/College!G84),"n/a",College!K84/College!G84)</f>
        <v>0.16479400749063669</v>
      </c>
      <c r="D30" s="12">
        <f>IF(ISERROR(B30-C30),"n/a",B30-C30)</f>
        <v>-9.2384519350811323E-3</v>
      </c>
    </row>
    <row r="31" spans="1:4" ht="15" x14ac:dyDescent="0.25">
      <c r="A31" s="14" t="s">
        <v>14</v>
      </c>
      <c r="B31" s="10">
        <f>IF(ISERROR(College!N84/College!F84),"n/a",College!N84/College!F84)</f>
        <v>4.1975308641975309E-2</v>
      </c>
      <c r="C31" s="10">
        <f>IF(ISERROR(College!O84/College!G84),"n/a",College!O84/College!G84)</f>
        <v>0.14981273408239701</v>
      </c>
      <c r="D31" s="12">
        <f>IF(ISERROR(B31-C31),"n/a",B31-C31)</f>
        <v>-0.1078374254404217</v>
      </c>
    </row>
    <row r="32" spans="1:4" ht="15" x14ac:dyDescent="0.25">
      <c r="A32" s="14" t="s">
        <v>15</v>
      </c>
      <c r="B32" s="10">
        <f>IF(ISERROR(College!N84/College!J84),"n/a",College!N84/College!J84)</f>
        <v>0.26984126984126983</v>
      </c>
      <c r="C32" s="10">
        <f>IF(ISERROR(College!O84/College!K84),"n/a",College!O84/College!K84)</f>
        <v>0.90909090909090906</v>
      </c>
      <c r="D32" s="12">
        <f>IF(ISERROR(B32-C32),"n/a",B32-C32)</f>
        <v>-0.63924963924963918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0</v>
      </c>
      <c r="C33" s="11">
        <f>IF(ISERROR(College!S84/College!O84), "n/a",College!S84/College!O84)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8/11/22</v>
      </c>
      <c r="C36" s="349" t="str">
        <f>(Summary!C7)</f>
        <v>as of 8/11/21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1.0454545454545454</v>
      </c>
      <c r="C39" s="10">
        <f>IF(ISERROR(College!G93/College!C93),"n/a",College!G93/College!C93)</f>
        <v>0.93137254901960786</v>
      </c>
      <c r="D39" s="12">
        <f>IF(ISERROR(B39-C39),"n/a",B39-C39)</f>
        <v>0.11408199643493755</v>
      </c>
    </row>
    <row r="40" spans="1:4" ht="15" x14ac:dyDescent="0.25">
      <c r="A40" s="14" t="s">
        <v>13</v>
      </c>
      <c r="B40" s="10">
        <f>IF(ISERROR(College!J93/College!F93),"n/a",College!J93/College!F93)</f>
        <v>0.34782608695652173</v>
      </c>
      <c r="C40" s="10">
        <f>IF(ISERROR(College!K93/College!G93),"n/a",College!K93/College!G93)</f>
        <v>0.26315789473684209</v>
      </c>
      <c r="D40" s="12">
        <f>IF(ISERROR(B40-C40),"n/a",B40-C40)</f>
        <v>8.4668192219679639E-2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1.0319148936170213</v>
      </c>
      <c r="C63" s="10">
        <f>IF(ISERROR(College!G91/College!C91),"n/a",College!G91/College!C91)</f>
        <v>0.88596491228070173</v>
      </c>
      <c r="D63" s="12">
        <f>IF(ISERROR(B63-C63),"n/a",B63-C63)</f>
        <v>0.14594998133631953</v>
      </c>
    </row>
    <row r="64" spans="1:4" ht="15" x14ac:dyDescent="0.25">
      <c r="A64" s="14" t="s">
        <v>13</v>
      </c>
      <c r="B64" s="10">
        <f>IF(ISERROR(College!J91/College!F91),"n/a",College!J91/College!F91)</f>
        <v>0.34020618556701032</v>
      </c>
      <c r="C64" s="10">
        <f>IF(ISERROR(College!K91/College!G91),"n/a",College!K91/College!G91)</f>
        <v>0.25742574257425743</v>
      </c>
      <c r="D64" s="12">
        <f>IF(ISERROR(B64-C64),"n/a",B64-C64)</f>
        <v>8.278044299275289E-2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8/11/2022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2022-08-12T14:53:26Z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