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D56C9591-D699-48D0-A2D0-DA67E6980478}" xr6:coauthVersionLast="47" xr6:coauthVersionMax="47" xr10:uidLastSave="{857232FC-EBBB-464C-AE02-A04734F42AC1}"/>
  <bookViews>
    <workbookView xWindow="31248" yWindow="312" windowWidth="29880" windowHeight="1626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<sst xmlns="http://schemas.openxmlformats.org/spreadsheetml/2006/main" count="921" uniqueCount="89">
  <si>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</si>
  <si>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</si>
  <si>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</si>
  <si>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</si>
  <si>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</si>
  <si>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</si>
  <si>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</si>
  <si>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</si>
  <si>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</si>
  <si>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</si>
  <si>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</si>
  <si>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</si>
  <si>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</si>
  <si>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</si>
  <si>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</si>
  <si>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</si>
  <si>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</si>
  <si>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</si>
  <si>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</si>
  <si>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</si>
  <si>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</si>
  <si>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</si>
  <si>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</si>
  <si>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</si>
  <si>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</si>
  <si>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</si>
  <si>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</si>
  <si>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</si>
  <si>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</si>
  <si>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</si>
  <si>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</si>
  <si>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</si>
  <si>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</si>
  <si>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</si>
  <si>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</si>
  <si>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</si>
  <si>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</si>
  <si>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</si>
  <si>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</si>
  <si>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</si>
  <si>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</si>
  <si>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</si>
  <si>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</si>
  <si>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</si>
  <si>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</si>
  <si>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</si>
  <si>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</si>
  <si>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</si>
  <si>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</si>
  <si>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</si>
  <si>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</si>
  <si>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</si>
  <si>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</si>
  <si>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</si>
  <si>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</si>
  <si>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</si>
  <si>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</si>
  <si>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</si>
  <si>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</si>
  <si>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</si>
  <si>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</si>
  <si>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</si>
  <si>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</si>
  <si>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</si>
  <si>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</si>
  <si>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</si>
  <si>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</si>
  <si>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</si>
  <si>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</si>
  <si>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</si>
  <si>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</si>
  <si>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</si>
  <si>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</si>
  <si>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</si>
  <si>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</si>
  <si>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</si>
  <si>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</si>
  <si>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</si>
  <si>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</si>
  <si>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</si>
  <si>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</si>
  <si>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</si>
  <si>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June 17, 2022</t>
  </si>
  <si>
    <t>as of 6/17/22</t>
  </si>
  <si>
    <t>as of 6/17/21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</si>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</sst>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54671</v>
      </c>
      <c r="C9" s="84">
        <f>(C10+C14+C12)</f>
        <v>52670</v>
      </c>
      <c r="D9" s="84">
        <f>IF(ISERROR(B9-C9),"n/a",B9-C9)</f>
        <v>2001</v>
      </c>
      <c r="E9" s="156">
        <f>IF(ISERROR(D9/C9),"n/a",(D9/C9))</f>
        <v>3.7991266375545854E-2</v>
      </c>
    </row>
    <row r="10" spans="1:7" x14ac:dyDescent="0.25">
      <c r="A10" s="157" t="s">
        <v>30</v>
      </c>
      <c r="B10" s="210">
        <f>B11</f>
        <v>46602</v>
      </c>
      <c r="C10" s="210">
        <f>C11</f>
        <v>45555</v>
      </c>
      <c r="D10" s="7">
        <f t="shared" ref="D10:D16" si="0">IF(ISERROR(B10-C10),"n/a",B10-C10)</f>
        <v>1047</v>
      </c>
      <c r="E10" s="158">
        <f t="shared" ref="E10:E16" si="1">IF(ISERROR(D10/C10),"n/a",(D10/C10))</f>
        <v>2.2983207112281856E-2</v>
      </c>
    </row>
    <row r="11" spans="1:7" x14ac:dyDescent="0.25">
      <c r="A11" s="159" t="s">
        <v>31</v>
      </c>
      <c r="B11" s="280">
        <v>46602</v>
      </c>
      <c r="C11" s="280">
        <v>45555</v>
      </c>
      <c r="D11" s="282">
        <f t="shared" ref="D11" si="2">IF(ISERROR(B11-C11),"n/a",B11-C11)</f>
        <v>1047</v>
      </c>
      <c r="E11" s="283">
        <f t="shared" ref="E11" si="3">IF(ISERROR(D11/C11),"n/a",(D11/C11))</f>
        <v>2.2983207112281856E-2</v>
      </c>
    </row>
    <row r="12" spans="1:7" x14ac:dyDescent="0.25">
      <c r="A12" s="157" t="s">
        <v>29</v>
      </c>
      <c r="B12" s="28">
        <f>B13</f>
        <v>5538</v>
      </c>
      <c r="C12" s="210">
        <f>C13</f>
        <v>4749</v>
      </c>
      <c r="D12" s="7">
        <f>IF(ISERROR(B12-C12),"n/a",B12-C12)</f>
        <v>789</v>
      </c>
      <c r="E12" s="158">
        <f>IF(ISERROR(D12/C12),"n/a",(D12/C12))</f>
        <v>0.16614024005053696</v>
      </c>
    </row>
    <row r="13" spans="1:7" x14ac:dyDescent="0.25">
      <c r="A13" s="159" t="s">
        <v>31</v>
      </c>
      <c r="B13" s="211">
        <v>5538</v>
      </c>
      <c r="C13" s="211">
        <v>4749</v>
      </c>
      <c r="D13" s="6">
        <f>IF(ISERROR(B13-C13),"n/a",B13-C13)</f>
        <v>789</v>
      </c>
      <c r="E13" s="160">
        <f>IF(ISERROR(D13/C13),"n/a",(D13/C13))</f>
        <v>0.16614024005053696</v>
      </c>
    </row>
    <row r="14" spans="1:7" x14ac:dyDescent="0.25">
      <c r="A14" s="157" t="s">
        <v>32</v>
      </c>
      <c r="B14" s="28">
        <f>B15</f>
        <v>2531</v>
      </c>
      <c r="C14" s="28">
        <f>C15</f>
        <v>2366</v>
      </c>
      <c r="D14" s="7">
        <f t="shared" si="0"/>
        <v>165</v>
      </c>
      <c r="E14" s="158">
        <f t="shared" si="1"/>
        <v>6.9737954353338974E-2</v>
      </c>
    </row>
    <row r="15" spans="1:7" x14ac:dyDescent="0.25">
      <c r="A15" s="159" t="s">
        <v>31</v>
      </c>
      <c r="B15" s="211">
        <v>2531</v>
      </c>
      <c r="C15" s="211">
        <v>2366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12814</v>
      </c>
      <c r="C16" s="84">
        <f>(C17+C23+C20)</f>
        <v>14750</v>
      </c>
      <c r="D16" s="84">
        <f t="shared" si="0"/>
        <v>-1936</v>
      </c>
      <c r="E16" s="156">
        <f t="shared" si="1"/>
        <v>-0.13125423728813559</v>
      </c>
    </row>
    <row r="17" spans="1:5" x14ac:dyDescent="0.25">
      <c r="A17" s="157" t="s">
        <v>30</v>
      </c>
      <c r="B17" s="210">
        <f>SUM(B18:B19)</f>
        <v>11507</v>
      </c>
      <c r="C17" s="210">
        <f>SUM(C18:C19)</f>
        <v>13200</v>
      </c>
      <c r="D17" s="7">
        <f t="shared" ref="D17:D23" si="4">IF(ISERROR(B17-C17),"n/a",B17-C17)</f>
        <v>-1693</v>
      </c>
      <c r="E17" s="158">
        <f t="shared" ref="E17:E24" si="5">IF(ISERROR(D17/C17),"n/a",(D17/C17))</f>
        <v>-0.12825757575757576</v>
      </c>
    </row>
    <row r="18" spans="1:5" x14ac:dyDescent="0.25">
      <c r="A18" s="159" t="s">
        <v>31</v>
      </c>
      <c r="B18" s="280">
        <v>11319</v>
      </c>
      <c r="C18" s="281">
        <v>12985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1077</v>
      </c>
      <c r="C20" s="28">
        <f>C21+C22</f>
        <v>1319</v>
      </c>
      <c r="D20" s="7">
        <f>IF(ISERROR(B20-C20),"n/a",B20-C20)</f>
        <v>-242</v>
      </c>
      <c r="E20" s="158">
        <f>IF(ISERROR(D20/C20),"n/a",(D20/C20))</f>
        <v>-0.18347232752084913</v>
      </c>
    </row>
    <row r="21" spans="1:5" x14ac:dyDescent="0.25">
      <c r="A21" s="159" t="s">
        <v>31</v>
      </c>
      <c r="B21" s="211">
        <v>1077</v>
      </c>
      <c r="C21" s="211">
        <v>1319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230</v>
      </c>
      <c r="C23" s="28">
        <f>C24</f>
        <v>231</v>
      </c>
      <c r="D23" s="7">
        <f t="shared" si="4"/>
        <v>-1</v>
      </c>
      <c r="E23" s="158">
        <f t="shared" si="5"/>
        <v>-4.329004329004329E-3</v>
      </c>
    </row>
    <row r="24" spans="1:5" x14ac:dyDescent="0.25">
      <c r="A24" s="159" t="s">
        <v>31</v>
      </c>
      <c r="B24" s="211">
        <v>230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67485</v>
      </c>
      <c r="C25" s="84">
        <f>(C9+C16)</f>
        <v>67420</v>
      </c>
      <c r="D25" s="84">
        <f>IF(ISERROR(B25-C25),"n/a",B25-C25)</f>
        <v>65</v>
      </c>
      <c r="E25" s="156">
        <f>IF(ISERROR(D25/C25),"n/a",(D25/C25))</f>
        <v>9.6410560664491251E-4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3</v>
      </c>
      <c r="C28" s="84">
        <f>(C29+C33+C31)</f>
        <v>8</v>
      </c>
      <c r="D28" s="84">
        <f t="shared" ref="D28:D44" si="6">IF(ISERROR(B28-C28),"n/a",B28-C28)</f>
        <v>-5</v>
      </c>
      <c r="E28" s="156">
        <f t="shared" ref="E28:E44" si="7">IF(ISERROR(D28/C28),"n/a",(D28/C28))</f>
        <v>-0.625</v>
      </c>
    </row>
    <row r="29" spans="1:5" x14ac:dyDescent="0.25">
      <c r="A29" s="157" t="s">
        <v>30</v>
      </c>
      <c r="B29" s="210">
        <f>B30</f>
        <v>3</v>
      </c>
      <c r="C29" s="210">
        <f>C30</f>
        <v>7</v>
      </c>
      <c r="D29" s="7">
        <f t="shared" si="6"/>
        <v>-4</v>
      </c>
      <c r="E29" s="158">
        <f t="shared" si="7"/>
        <v>-0.5714285714285714</v>
      </c>
    </row>
    <row r="30" spans="1:5" x14ac:dyDescent="0.25">
      <c r="A30" s="159" t="s">
        <v>31</v>
      </c>
      <c r="B30" s="280">
        <v>3</v>
      </c>
      <c r="C30" s="280">
        <v>7</v>
      </c>
      <c r="D30" s="282">
        <f t="shared" ref="D30" si="8">IF(ISERROR(B30-C30),"n/a",B30-C30)</f>
        <v>-4</v>
      </c>
      <c r="E30" s="283">
        <f t="shared" ref="E30" si="9">IF(ISERROR(D30/C30),"n/a",(D30/C30))</f>
        <v>-0.5714285714285714</v>
      </c>
    </row>
    <row r="31" spans="1:5" x14ac:dyDescent="0.25">
      <c r="A31" s="157" t="s">
        <v>29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21</v>
      </c>
      <c r="C35" s="84">
        <f>(C36+C42+C39)</f>
        <v>0</v>
      </c>
      <c r="D35" s="84">
        <f t="shared" si="6"/>
        <v>21</v>
      </c>
      <c r="E35" s="156" t="str">
        <f t="shared" si="7"/>
        <v>n/a</v>
      </c>
    </row>
    <row r="36" spans="1:5" x14ac:dyDescent="0.25">
      <c r="A36" s="157" t="s">
        <v>30</v>
      </c>
      <c r="B36" s="210">
        <f>SUM(B37:B38)</f>
        <v>19</v>
      </c>
      <c r="C36" s="210">
        <f>SUM(C37:C38)</f>
        <v>0</v>
      </c>
      <c r="D36" s="7">
        <f t="shared" si="6"/>
        <v>19</v>
      </c>
      <c r="E36" s="158" t="str">
        <f t="shared" si="7"/>
        <v>n/a</v>
      </c>
    </row>
    <row r="37" spans="1:5" x14ac:dyDescent="0.25">
      <c r="A37" s="159" t="s">
        <v>31</v>
      </c>
      <c r="B37" s="280">
        <v>19</v>
      </c>
      <c r="C37" s="281">
        <v>0</v>
      </c>
      <c r="D37" s="282">
        <f t="shared" si="6"/>
        <v>19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2</v>
      </c>
      <c r="C39" s="28">
        <f>C40+C41</f>
        <v>0</v>
      </c>
      <c r="D39" s="7">
        <f>IF(ISERROR(B39-C39),"n/a",B39-C39)</f>
        <v>2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2</v>
      </c>
      <c r="C40" s="211">
        <v>0</v>
      </c>
      <c r="D40" s="6">
        <f>IF(ISERROR(B40-C40),"n/a",B40-C40)</f>
        <v>2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24</v>
      </c>
      <c r="C44" s="84">
        <f>(C28+C35)</f>
        <v>8</v>
      </c>
      <c r="D44" s="84">
        <f t="shared" si="6"/>
        <v>16</v>
      </c>
      <c r="E44" s="156">
        <f t="shared" si="7"/>
        <v>2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37274</v>
      </c>
      <c r="C47" s="84">
        <f>(C48+C52+C50)</f>
        <v>34770</v>
      </c>
      <c r="D47" s="84">
        <f t="shared" ref="D47:D53" si="10">IF(ISERROR(B47-C47),"n/a",B47-C47)</f>
        <v>2504</v>
      </c>
      <c r="E47" s="156">
        <f t="shared" ref="E47:E53" si="11">IF(ISERROR(D47/C47),"n/a",(D47/C47))</f>
        <v>7.2016105838366401E-2</v>
      </c>
    </row>
    <row r="48" spans="1:5" x14ac:dyDescent="0.25">
      <c r="A48" s="157" t="s">
        <v>30</v>
      </c>
      <c r="B48" s="210">
        <f>B49</f>
        <v>30736</v>
      </c>
      <c r="C48" s="210">
        <f>C49</f>
        <v>29206</v>
      </c>
      <c r="D48" s="7">
        <f t="shared" si="10"/>
        <v>1530</v>
      </c>
      <c r="E48" s="158">
        <f t="shared" si="11"/>
        <v>5.2386495925494762E-2</v>
      </c>
    </row>
    <row r="49" spans="1:5" x14ac:dyDescent="0.25">
      <c r="A49" s="159" t="s">
        <v>31</v>
      </c>
      <c r="B49" s="280">
        <v>30736</v>
      </c>
      <c r="C49" s="280">
        <v>29206</v>
      </c>
      <c r="D49" s="282">
        <f t="shared" ref="D49" si="12">IF(ISERROR(B49-C49),"n/a",B49-C49)</f>
        <v>1530</v>
      </c>
      <c r="E49" s="283">
        <f t="shared" ref="E49" si="13">IF(ISERROR(D49/C49),"n/a",(D49/C49))</f>
        <v>5.2386495925494762E-2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2165</v>
      </c>
      <c r="C52" s="28">
        <f>C53</f>
        <v>1991</v>
      </c>
      <c r="D52" s="7">
        <f t="shared" si="10"/>
        <v>174</v>
      </c>
      <c r="E52" s="158">
        <f t="shared" si="11"/>
        <v>8.7393269713711697E-2</v>
      </c>
    </row>
    <row r="53" spans="1:5" x14ac:dyDescent="0.25">
      <c r="A53" s="159" t="s">
        <v>31</v>
      </c>
      <c r="B53" s="211">
        <v>2165</v>
      </c>
      <c r="C53" s="211">
        <v>1991</v>
      </c>
      <c r="D53" s="6">
        <f t="shared" si="10"/>
        <v>174</v>
      </c>
      <c r="E53" s="160">
        <f t="shared" si="11"/>
        <v>8.7393269713711697E-2</v>
      </c>
    </row>
    <row r="54" spans="1:5" x14ac:dyDescent="0.25">
      <c r="A54" s="155" t="s">
        <v>7</v>
      </c>
      <c r="B54" s="84">
        <f>(B55+B61+B58)</f>
        <v>7890</v>
      </c>
      <c r="C54" s="84">
        <f>(C55+C61+C58)</f>
        <v>9288</v>
      </c>
      <c r="D54" s="84">
        <f t="shared" ref="D54:D63" si="14">IF(ISERROR(B54-C54),"n/a",B54-C54)</f>
        <v>-1398</v>
      </c>
      <c r="E54" s="156">
        <f t="shared" ref="E54:E63" si="15">IF(ISERROR(D54/C54),"n/a",(D54/C54))</f>
        <v>-0.15051679586563307</v>
      </c>
    </row>
    <row r="55" spans="1:5" x14ac:dyDescent="0.25">
      <c r="A55" s="157" t="s">
        <v>30</v>
      </c>
      <c r="B55" s="210">
        <f>SUM(B56:B57)</f>
        <v>7077</v>
      </c>
      <c r="C55" s="210">
        <f>SUM(C56:C57)</f>
        <v>8248</v>
      </c>
      <c r="D55" s="7">
        <f t="shared" si="14"/>
        <v>-1171</v>
      </c>
      <c r="E55" s="158">
        <f t="shared" si="15"/>
        <v>-0.14197381183317168</v>
      </c>
    </row>
    <row r="56" spans="1:5" x14ac:dyDescent="0.25">
      <c r="A56" s="159" t="s">
        <v>31</v>
      </c>
      <c r="B56" s="280">
        <v>7007</v>
      </c>
      <c r="C56" s="280">
        <v>8113</v>
      </c>
      <c r="D56" s="282">
        <f t="shared" si="14"/>
        <v>-1106</v>
      </c>
      <c r="E56" s="283">
        <f t="shared" si="15"/>
        <v>-0.1363244176013805</v>
      </c>
    </row>
    <row r="57" spans="1:5" x14ac:dyDescent="0.25">
      <c r="A57" s="159" t="s">
        <v>22</v>
      </c>
      <c r="B57" s="280">
        <v>70</v>
      </c>
      <c r="C57" s="280">
        <v>135</v>
      </c>
      <c r="D57" s="282">
        <f t="shared" si="14"/>
        <v>-65</v>
      </c>
      <c r="E57" s="283">
        <f t="shared" si="15"/>
        <v>-0.48148148148148145</v>
      </c>
    </row>
    <row r="58" spans="1:5" x14ac:dyDescent="0.25">
      <c r="A58" s="157" t="s">
        <v>29</v>
      </c>
      <c r="B58" s="28">
        <f>B59+B60</f>
        <v>740</v>
      </c>
      <c r="C58" s="28">
        <f>C59+C60</f>
        <v>979</v>
      </c>
      <c r="D58" s="7">
        <f>IF(ISERROR(B58-C58),"n/a",B58-C58)</f>
        <v>-239</v>
      </c>
      <c r="E58" s="158">
        <f>IF(ISERROR(D58/C58),"n/a",(D58/C58))</f>
        <v>-0.24412665985699694</v>
      </c>
    </row>
    <row r="59" spans="1:5" s="2" customFormat="1" x14ac:dyDescent="0.25">
      <c r="A59" s="159" t="s">
        <v>31</v>
      </c>
      <c r="B59" s="211">
        <v>740</v>
      </c>
      <c r="C59" s="211">
        <v>979</v>
      </c>
      <c r="D59" s="6">
        <f>IF(ISERROR(B59-C59),"n/a",B59-C59)</f>
        <v>-239</v>
      </c>
      <c r="E59" s="160">
        <f>IF(ISERROR(D59/C59),"n/a",(D59/C59))</f>
        <v>-0.24412665985699694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73</v>
      </c>
      <c r="C61" s="28">
        <f>C62</f>
        <v>61</v>
      </c>
      <c r="D61" s="7">
        <f t="shared" si="14"/>
        <v>12</v>
      </c>
      <c r="E61" s="158">
        <f t="shared" si="15"/>
        <v>0.19672131147540983</v>
      </c>
    </row>
    <row r="62" spans="1:5" s="2" customFormat="1" x14ac:dyDescent="0.25">
      <c r="A62" s="159" t="s">
        <v>31</v>
      </c>
      <c r="B62" s="211">
        <v>73</v>
      </c>
      <c r="C62" s="211">
        <v>61</v>
      </c>
      <c r="D62" s="6">
        <f t="shared" si="14"/>
        <v>12</v>
      </c>
      <c r="E62" s="160">
        <f t="shared" si="15"/>
        <v>0.19672131147540983</v>
      </c>
    </row>
    <row r="63" spans="1:5" ht="15.75" customHeight="1" x14ac:dyDescent="0.25">
      <c r="A63" s="161" t="s">
        <v>5</v>
      </c>
      <c r="B63" s="84">
        <f>(B47+B54)</f>
        <v>45164</v>
      </c>
      <c r="C63" s="84">
        <f>(C47+C54)</f>
        <v>44058</v>
      </c>
      <c r="D63" s="84">
        <f t="shared" si="14"/>
        <v>1106</v>
      </c>
      <c r="E63" s="156">
        <f t="shared" si="15"/>
        <v>2.5103272958373054E-2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6800</v>
      </c>
      <c r="C66" s="84">
        <f>(C67+C71+C69)</f>
        <v>6362</v>
      </c>
      <c r="D66" s="84">
        <f t="shared" ref="D66:D82" si="16">IF(ISERROR(B66-C66),"n/a",B66-C66)</f>
        <v>438</v>
      </c>
      <c r="E66" s="156">
        <f t="shared" ref="E66:E82" si="17">IF(ISERROR(D66/C66),"n/a",(D66/C66))</f>
        <v>6.8846274756365927E-2</v>
      </c>
    </row>
    <row r="67" spans="1:5" ht="14.25" customHeight="1" x14ac:dyDescent="0.25">
      <c r="A67" s="157" t="s">
        <v>30</v>
      </c>
      <c r="B67" s="210">
        <f>B68</f>
        <v>6127</v>
      </c>
      <c r="C67" s="210">
        <f>C68</f>
        <v>6002</v>
      </c>
      <c r="D67" s="7">
        <f t="shared" si="16"/>
        <v>125</v>
      </c>
      <c r="E67" s="158">
        <f t="shared" si="17"/>
        <v>2.0826391202932355E-2</v>
      </c>
    </row>
    <row r="68" spans="1:5" ht="14.25" customHeight="1" x14ac:dyDescent="0.25">
      <c r="A68" s="159" t="s">
        <v>31</v>
      </c>
      <c r="B68" s="280">
        <v>6127</v>
      </c>
      <c r="C68" s="280">
        <v>6002</v>
      </c>
      <c r="D68" s="282">
        <f t="shared" ref="D68" si="18">IF(ISERROR(B68-C68),"n/a",B68-C68)</f>
        <v>125</v>
      </c>
      <c r="E68" s="283">
        <f t="shared" ref="E68" si="19">IF(ISERROR(D68/C68),"n/a",(D68/C68))</f>
        <v>2.0826391202932355E-2</v>
      </c>
    </row>
    <row r="69" spans="1:5" ht="14.25" customHeight="1" x14ac:dyDescent="0.25">
      <c r="A69" s="157" t="s">
        <v>29</v>
      </c>
      <c r="B69" s="28">
        <f>B70</f>
        <v>504</v>
      </c>
      <c r="C69" s="28">
        <f>C70</f>
        <v>278</v>
      </c>
      <c r="D69" s="7">
        <f>IF(ISERROR(B69-C69),"n/a",B69-C69)</f>
        <v>226</v>
      </c>
      <c r="E69" s="158">
        <f>IF(ISERROR(D69/C69),"n/a",(D69/C69))</f>
        <v>0.81294964028776984</v>
      </c>
    </row>
    <row r="70" spans="1:5" ht="14.25" customHeight="1" x14ac:dyDescent="0.25">
      <c r="A70" s="159" t="s">
        <v>31</v>
      </c>
      <c r="B70" s="211">
        <v>504</v>
      </c>
      <c r="C70" s="211">
        <v>278</v>
      </c>
      <c r="D70" s="6">
        <f>IF(ISERROR(B70-C70),"n/a",B70-C70)</f>
        <v>226</v>
      </c>
      <c r="E70" s="160">
        <f>IF(ISERROR(D70/C70),"n/a",(D70/C70))</f>
        <v>0.81294964028776984</v>
      </c>
    </row>
    <row r="71" spans="1:5" ht="14.25" customHeight="1" x14ac:dyDescent="0.25">
      <c r="A71" s="157" t="s">
        <v>32</v>
      </c>
      <c r="B71" s="28">
        <f>B72</f>
        <v>169</v>
      </c>
      <c r="C71" s="28">
        <f>C72</f>
        <v>82</v>
      </c>
      <c r="D71" s="7">
        <f t="shared" si="16"/>
        <v>87</v>
      </c>
      <c r="E71" s="158">
        <f t="shared" si="17"/>
        <v>1.0609756097560976</v>
      </c>
    </row>
    <row r="72" spans="1:5" ht="14.25" customHeight="1" x14ac:dyDescent="0.25">
      <c r="A72" s="159" t="s">
        <v>31</v>
      </c>
      <c r="B72" s="211">
        <v>169</v>
      </c>
      <c r="C72" s="211">
        <v>82</v>
      </c>
      <c r="D72" s="6">
        <f t="shared" si="16"/>
        <v>87</v>
      </c>
      <c r="E72" s="160">
        <f t="shared" si="17"/>
        <v>1.0609756097560976</v>
      </c>
    </row>
    <row r="73" spans="1:5" ht="14.25" customHeight="1" x14ac:dyDescent="0.25">
      <c r="A73" s="155" t="s">
        <v>7</v>
      </c>
      <c r="B73" s="84">
        <f>(B74+B80+B77)</f>
        <v>1806</v>
      </c>
      <c r="C73" s="84">
        <f>(C74+C80+C77)</f>
        <v>2486</v>
      </c>
      <c r="D73" s="84">
        <f t="shared" si="16"/>
        <v>-680</v>
      </c>
      <c r="E73" s="156">
        <f t="shared" si="17"/>
        <v>-0.2735317779565567</v>
      </c>
    </row>
    <row r="74" spans="1:5" x14ac:dyDescent="0.25">
      <c r="A74" s="157" t="s">
        <v>30</v>
      </c>
      <c r="B74" s="210">
        <f>SUM(B75:B76)</f>
        <v>1621</v>
      </c>
      <c r="C74" s="210">
        <f>SUM(C75:C76)</f>
        <v>2312</v>
      </c>
      <c r="D74" s="7">
        <f t="shared" si="16"/>
        <v>-691</v>
      </c>
      <c r="E74" s="158">
        <f t="shared" si="17"/>
        <v>-0.29887543252595156</v>
      </c>
    </row>
    <row r="75" spans="1:5" x14ac:dyDescent="0.25">
      <c r="A75" s="159" t="s">
        <v>31</v>
      </c>
      <c r="B75" s="280">
        <v>1598</v>
      </c>
      <c r="C75" s="280">
        <v>2285</v>
      </c>
      <c r="D75" s="282">
        <f t="shared" si="16"/>
        <v>-687</v>
      </c>
      <c r="E75" s="283">
        <f t="shared" si="17"/>
        <v>-0.30065645514223194</v>
      </c>
    </row>
    <row r="76" spans="1:5" x14ac:dyDescent="0.25">
      <c r="A76" s="159" t="s">
        <v>22</v>
      </c>
      <c r="B76" s="280">
        <v>23</v>
      </c>
      <c r="C76" s="280">
        <v>27</v>
      </c>
      <c r="D76" s="282">
        <f t="shared" si="16"/>
        <v>-4</v>
      </c>
      <c r="E76" s="283">
        <f t="shared" si="17"/>
        <v>-0.14814814814814814</v>
      </c>
    </row>
    <row r="77" spans="1:5" ht="12" customHeight="1" x14ac:dyDescent="0.25">
      <c r="A77" s="157" t="s">
        <v>29</v>
      </c>
      <c r="B77" s="28">
        <f>B78+B79</f>
        <v>173</v>
      </c>
      <c r="C77" s="28">
        <f>C78+C79</f>
        <v>159</v>
      </c>
      <c r="D77" s="7">
        <f>IF(ISERROR(B77-C77),"n/a",B77-C77)</f>
        <v>14</v>
      </c>
      <c r="E77" s="158">
        <f>IF(ISERROR(D77/C77),"n/a",(D77/C77))</f>
        <v>8.8050314465408799E-2</v>
      </c>
    </row>
    <row r="78" spans="1:5" ht="12" customHeight="1" x14ac:dyDescent="0.25">
      <c r="A78" s="159" t="s">
        <v>31</v>
      </c>
      <c r="B78" s="211">
        <v>173</v>
      </c>
      <c r="C78" s="211">
        <v>159</v>
      </c>
      <c r="D78" s="6">
        <f>IF(ISERROR(B78-C78),"n/a",B78-C78)</f>
        <v>14</v>
      </c>
      <c r="E78" s="160">
        <f>IF(ISERROR(D78/C78),"n/a",(D78/C78))</f>
        <v>8.8050314465408799E-2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12</v>
      </c>
      <c r="C80" s="28">
        <f>C81</f>
        <v>15</v>
      </c>
      <c r="D80" s="7">
        <f t="shared" si="16"/>
        <v>-3</v>
      </c>
      <c r="E80" s="158">
        <f t="shared" si="17"/>
        <v>-0.2</v>
      </c>
    </row>
    <row r="81" spans="1:5" ht="12" customHeight="1" x14ac:dyDescent="0.25">
      <c r="A81" s="159" t="s">
        <v>31</v>
      </c>
      <c r="B81" s="211">
        <v>12</v>
      </c>
      <c r="C81" s="211">
        <v>15</v>
      </c>
      <c r="D81" s="6">
        <f t="shared" si="16"/>
        <v>-3</v>
      </c>
      <c r="E81" s="160">
        <f t="shared" si="17"/>
        <v>-0.2</v>
      </c>
    </row>
    <row r="82" spans="1:5" ht="15.75" customHeight="1" x14ac:dyDescent="0.25">
      <c r="A82" s="161" t="s">
        <v>5</v>
      </c>
      <c r="B82" s="84">
        <f>(B66+B73)</f>
        <v>8606</v>
      </c>
      <c r="C82" s="84">
        <f>(C66+C73)</f>
        <v>8848</v>
      </c>
      <c r="D82" s="84">
        <f t="shared" si="16"/>
        <v>-242</v>
      </c>
      <c r="E82" s="156">
        <f t="shared" si="17"/>
        <v>-2.7350813743218808E-2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6327</v>
      </c>
      <c r="C85" s="84">
        <f>(C86+C90+C88)</f>
        <v>6029</v>
      </c>
      <c r="D85" s="84">
        <f t="shared" ref="D85:D101" si="20">IF(ISERROR(B85-C85),"n/a",B85-C85)</f>
        <v>298</v>
      </c>
      <c r="E85" s="156">
        <f t="shared" ref="E85:E101" si="21">IF(ISERROR(D85/C85),"n/a",(D85/C85))</f>
        <v>4.942776579863991E-2</v>
      </c>
    </row>
    <row r="86" spans="1:5" ht="14.25" customHeight="1" x14ac:dyDescent="0.25">
      <c r="A86" s="157" t="s">
        <v>30</v>
      </c>
      <c r="B86" s="210">
        <f>B87</f>
        <v>5699</v>
      </c>
      <c r="C86" s="210">
        <f>C87</f>
        <v>5697</v>
      </c>
      <c r="D86" s="7">
        <f t="shared" si="20"/>
        <v>2</v>
      </c>
      <c r="E86" s="158">
        <f t="shared" si="21"/>
        <v>3.5106196243637003E-4</v>
      </c>
    </row>
    <row r="87" spans="1:5" ht="14.25" customHeight="1" x14ac:dyDescent="0.25">
      <c r="A87" s="159" t="s">
        <v>31</v>
      </c>
      <c r="B87" s="280">
        <v>5699</v>
      </c>
      <c r="C87" s="280">
        <v>5697</v>
      </c>
      <c r="D87" s="282">
        <f t="shared" ref="D87" si="22">IF(ISERROR(B87-C87),"n/a",B87-C87)</f>
        <v>2</v>
      </c>
      <c r="E87" s="283">
        <f t="shared" ref="E87" si="23">IF(ISERROR(D87/C87),"n/a",(D87/C87))</f>
        <v>3.5106196243637003E-4</v>
      </c>
    </row>
    <row r="88" spans="1:5" ht="14.25" customHeight="1" x14ac:dyDescent="0.25">
      <c r="A88" s="157" t="s">
        <v>29</v>
      </c>
      <c r="B88" s="28">
        <f>B89</f>
        <v>475</v>
      </c>
      <c r="C88" s="28">
        <f>C89</f>
        <v>262</v>
      </c>
      <c r="D88" s="7">
        <f>IF(ISERROR(B88-C88),"n/a",B88-C88)</f>
        <v>213</v>
      </c>
      <c r="E88" s="158">
        <f>IF(ISERROR(D88/C88),"n/a",(D88/C88))</f>
        <v>0.81297709923664119</v>
      </c>
    </row>
    <row r="89" spans="1:5" ht="14.25" customHeight="1" x14ac:dyDescent="0.25">
      <c r="A89" s="159" t="s">
        <v>31</v>
      </c>
      <c r="B89" s="211">
        <v>475</v>
      </c>
      <c r="C89" s="211">
        <v>262</v>
      </c>
      <c r="D89" s="6">
        <f>IF(ISERROR(B89-C89),"n/a",B89-C89)</f>
        <v>213</v>
      </c>
      <c r="E89" s="160">
        <f>IF(ISERROR(D89/C89),"n/a",(D89/C89))</f>
        <v>0.81297709923664119</v>
      </c>
    </row>
    <row r="90" spans="1:5" ht="14.25" customHeight="1" x14ac:dyDescent="0.25">
      <c r="A90" s="157" t="s">
        <v>32</v>
      </c>
      <c r="B90" s="28">
        <f>B91</f>
        <v>153</v>
      </c>
      <c r="C90" s="28">
        <f>C91</f>
        <v>70</v>
      </c>
      <c r="D90" s="7">
        <f t="shared" si="20"/>
        <v>83</v>
      </c>
      <c r="E90" s="158">
        <f t="shared" si="21"/>
        <v>1.1857142857142857</v>
      </c>
    </row>
    <row r="91" spans="1:5" ht="14.25" customHeight="1" x14ac:dyDescent="0.25">
      <c r="A91" s="159" t="s">
        <v>31</v>
      </c>
      <c r="B91" s="211">
        <v>153</v>
      </c>
      <c r="C91" s="211">
        <v>70</v>
      </c>
      <c r="D91" s="6">
        <f t="shared" si="20"/>
        <v>83</v>
      </c>
      <c r="E91" s="160">
        <f t="shared" si="21"/>
        <v>1.1857142857142857</v>
      </c>
    </row>
    <row r="92" spans="1:5" ht="14.25" customHeight="1" x14ac:dyDescent="0.25">
      <c r="A92" s="155" t="s">
        <v>7</v>
      </c>
      <c r="B92" s="84">
        <f>(B93+B99+B96)</f>
        <v>1695</v>
      </c>
      <c r="C92" s="84">
        <f>(C93+C99+C96)</f>
        <v>2384</v>
      </c>
      <c r="D92" s="84">
        <f t="shared" si="20"/>
        <v>-689</v>
      </c>
      <c r="E92" s="156">
        <f t="shared" si="21"/>
        <v>-0.28901006711409394</v>
      </c>
    </row>
    <row r="93" spans="1:5" x14ac:dyDescent="0.25">
      <c r="A93" s="157" t="s">
        <v>30</v>
      </c>
      <c r="B93" s="28">
        <f>SUM(B94:B95)</f>
        <v>1525</v>
      </c>
      <c r="C93" s="28">
        <f>SUM(C94:C95)</f>
        <v>2220</v>
      </c>
      <c r="D93" s="7">
        <f t="shared" si="20"/>
        <v>-695</v>
      </c>
      <c r="E93" s="158">
        <f t="shared" si="21"/>
        <v>-0.31306306306306309</v>
      </c>
    </row>
    <row r="94" spans="1:5" x14ac:dyDescent="0.25">
      <c r="A94" s="159" t="s">
        <v>31</v>
      </c>
      <c r="B94" s="281">
        <v>1502</v>
      </c>
      <c r="C94" s="280">
        <v>2193</v>
      </c>
      <c r="D94" s="282">
        <f t="shared" si="20"/>
        <v>-691</v>
      </c>
      <c r="E94" s="283">
        <f t="shared" si="21"/>
        <v>-0.31509347925216596</v>
      </c>
    </row>
    <row r="95" spans="1:5" x14ac:dyDescent="0.25">
      <c r="A95" s="159" t="s">
        <v>22</v>
      </c>
      <c r="B95" s="281">
        <v>23</v>
      </c>
      <c r="C95" s="280">
        <v>27</v>
      </c>
      <c r="D95" s="282">
        <f t="shared" si="20"/>
        <v>-4</v>
      </c>
      <c r="E95" s="283">
        <f t="shared" si="21"/>
        <v>-0.14814814814814814</v>
      </c>
    </row>
    <row r="96" spans="1:5" x14ac:dyDescent="0.25">
      <c r="A96" s="157" t="s">
        <v>29</v>
      </c>
      <c r="B96" s="28">
        <f>B97+B98</f>
        <v>159</v>
      </c>
      <c r="C96" s="28">
        <f>C97+C98</f>
        <v>149</v>
      </c>
      <c r="D96" s="7">
        <f>IF(ISERROR(B96-C96),"n/a",B96-C96)</f>
        <v>10</v>
      </c>
      <c r="E96" s="158">
        <f>IF(ISERROR(D96/C96),"n/a",(D96/C96))</f>
        <v>6.7114093959731544E-2</v>
      </c>
    </row>
    <row r="97" spans="1:6" x14ac:dyDescent="0.25">
      <c r="A97" s="159" t="s">
        <v>31</v>
      </c>
      <c r="B97" s="211">
        <v>159</v>
      </c>
      <c r="C97" s="211">
        <v>149</v>
      </c>
      <c r="D97" s="6">
        <f>IF(ISERROR(B97-C97),"n/a",B97-C97)</f>
        <v>10</v>
      </c>
      <c r="E97" s="160">
        <f>IF(ISERROR(D97/C97),"n/a",(D97/C97))</f>
        <v>6.7114093959731544E-2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11</v>
      </c>
      <c r="C99" s="28">
        <f>C100</f>
        <v>15</v>
      </c>
      <c r="D99" s="7">
        <f t="shared" si="20"/>
        <v>-4</v>
      </c>
      <c r="E99" s="158">
        <f t="shared" si="21"/>
        <v>-0.26666666666666666</v>
      </c>
    </row>
    <row r="100" spans="1:6" x14ac:dyDescent="0.25">
      <c r="A100" s="159" t="s">
        <v>31</v>
      </c>
      <c r="B100" s="211">
        <v>11</v>
      </c>
      <c r="C100" s="211">
        <v>15</v>
      </c>
      <c r="D100" s="6">
        <f t="shared" si="20"/>
        <v>-4</v>
      </c>
      <c r="E100" s="160">
        <f t="shared" si="21"/>
        <v>-0.26666666666666666</v>
      </c>
    </row>
    <row r="101" spans="1:6" x14ac:dyDescent="0.25">
      <c r="A101" s="338" t="s">
        <v>5</v>
      </c>
      <c r="B101" s="339">
        <f>(B85+B92)</f>
        <v>8022</v>
      </c>
      <c r="C101" s="339">
        <f>(C85+C92)</f>
        <v>8413</v>
      </c>
      <c r="D101" s="339">
        <f t="shared" si="20"/>
        <v>-391</v>
      </c>
      <c r="E101" s="340">
        <f t="shared" si="21"/>
        <v>-4.6475692380839179E-2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326</v>
      </c>
      <c r="C104" s="29">
        <v>365</v>
      </c>
      <c r="D104" s="6">
        <f>IF(ISERROR(B104-C104),"n/a",B104-C104)</f>
        <v>-39</v>
      </c>
      <c r="E104" s="177">
        <f>IF(ISERROR(D104/C104),"n/a",(D104/C104))</f>
        <v>-0.10684931506849316</v>
      </c>
    </row>
    <row r="105" spans="1:6" x14ac:dyDescent="0.25">
      <c r="A105" s="178" t="s">
        <v>7</v>
      </c>
      <c r="B105" s="29">
        <v>54</v>
      </c>
      <c r="C105" s="29">
        <v>74</v>
      </c>
      <c r="D105" s="6">
        <f>IF(ISERROR(B105-C105),"n/a",B105-C105)</f>
        <v>-20</v>
      </c>
      <c r="E105" s="177">
        <f>IF(ISERROR(D105/C105),"n/a",(D105/C105))</f>
        <v>-0.27027027027027029</v>
      </c>
    </row>
    <row r="106" spans="1:6" x14ac:dyDescent="0.25">
      <c r="A106" s="179" t="s">
        <v>5</v>
      </c>
      <c r="B106" s="28">
        <f>SUM(B104:B105)</f>
        <v>380</v>
      </c>
      <c r="C106" s="28">
        <f>SUM(C104:C105)</f>
        <v>439</v>
      </c>
      <c r="D106" s="7">
        <f>IF(ISERROR(B106-C106),"n/a",B106-C106)</f>
        <v>-59</v>
      </c>
      <c r="E106" s="180">
        <f>IF(ISERROR(D106/C106),"n/a",(D106/C106))</f>
        <v>-0.13439635535307518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14</v>
      </c>
      <c r="C116" s="84">
        <f>(C117+C123+C120)</f>
        <v>3</v>
      </c>
      <c r="D116" s="84">
        <f t="shared" si="24"/>
        <v>11</v>
      </c>
      <c r="E116" s="156">
        <f t="shared" si="25"/>
        <v>3.6666666666666665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14</v>
      </c>
      <c r="C120" s="28">
        <f>C121+C122</f>
        <v>3</v>
      </c>
      <c r="D120" s="7">
        <f>IF(ISERROR(B120-C120),"n/a",B120-C120)</f>
        <v>11</v>
      </c>
      <c r="E120" s="158">
        <f>IF(ISERROR(D120/C120),"n/a",(D120/C120))</f>
        <v>3.6666666666666665</v>
      </c>
      <c r="F120" s="164"/>
    </row>
    <row r="121" spans="1:6" hidden="1" x14ac:dyDescent="0.25">
      <c r="A121" s="159" t="s">
        <v>31</v>
      </c>
      <c r="B121" s="29">
        <v>14</v>
      </c>
      <c r="C121" s="29">
        <v>3</v>
      </c>
      <c r="D121" s="6">
        <f>IF(ISERROR(B121-C121),"n/a",B121-C121)</f>
        <v>11</v>
      </c>
      <c r="E121" s="160">
        <f>IF(ISERROR(D121/C121),"n/a",(D121/C121))</f>
        <v>3.6666666666666665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14</v>
      </c>
      <c r="C125" s="84">
        <f>(C109+C116)</f>
        <v>3</v>
      </c>
      <c r="D125" s="84">
        <f t="shared" si="24"/>
        <v>11</v>
      </c>
      <c r="E125" s="156">
        <f t="shared" si="25"/>
        <v>3.6666666666666665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6/17/2022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June 17,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1900</v>
      </c>
      <c r="C10" s="341">
        <f>SUM(C43,C74,C105,C136,C183)</f>
        <v>2036</v>
      </c>
      <c r="D10" s="341">
        <f t="shared" ref="D10:M10" si="0">SUM(D43,D74,D105,D136,D183)</f>
        <v>968</v>
      </c>
      <c r="E10" s="341">
        <f t="shared" si="0"/>
        <v>965</v>
      </c>
      <c r="F10" s="341">
        <f t="shared" si="0"/>
        <v>193</v>
      </c>
      <c r="G10" s="341">
        <f t="shared" si="0"/>
        <v>166</v>
      </c>
      <c r="H10" s="341">
        <f t="shared" si="0"/>
        <v>184</v>
      </c>
      <c r="I10" s="341">
        <f t="shared" si="0"/>
        <v>154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16974</v>
      </c>
      <c r="C12" s="341">
        <f t="shared" si="2"/>
        <v>15265</v>
      </c>
      <c r="D12" s="341">
        <f t="shared" si="2"/>
        <v>13126</v>
      </c>
      <c r="E12" s="341">
        <f t="shared" si="2"/>
        <v>11653</v>
      </c>
      <c r="F12" s="341">
        <f t="shared" si="2"/>
        <v>2685</v>
      </c>
      <c r="G12" s="341">
        <f t="shared" si="2"/>
        <v>2377</v>
      </c>
      <c r="H12" s="341">
        <f t="shared" si="2"/>
        <v>2447</v>
      </c>
      <c r="I12" s="341">
        <f t="shared" si="2"/>
        <v>2236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10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20707</v>
      </c>
      <c r="C14" s="341">
        <f t="shared" si="4"/>
        <v>21459</v>
      </c>
      <c r="D14" s="341">
        <f t="shared" si="4"/>
        <v>11977</v>
      </c>
      <c r="E14" s="341">
        <f t="shared" si="4"/>
        <v>12067</v>
      </c>
      <c r="F14" s="341">
        <f t="shared" si="4"/>
        <v>2347</v>
      </c>
      <c r="G14" s="341">
        <f t="shared" si="4"/>
        <v>2489</v>
      </c>
      <c r="H14" s="341">
        <f t="shared" si="4"/>
        <v>2238</v>
      </c>
      <c r="I14" s="341">
        <f t="shared" si="4"/>
        <v>2390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2489</v>
      </c>
      <c r="C15" s="341">
        <f t="shared" si="5"/>
        <v>2307</v>
      </c>
      <c r="D15" s="341">
        <f t="shared" si="5"/>
        <v>1719</v>
      </c>
      <c r="E15" s="341">
        <f t="shared" si="5"/>
        <v>1581</v>
      </c>
      <c r="F15" s="341">
        <f t="shared" si="5"/>
        <v>318</v>
      </c>
      <c r="G15" s="341">
        <f t="shared" si="5"/>
        <v>284</v>
      </c>
      <c r="H15" s="341">
        <f t="shared" si="5"/>
        <v>296</v>
      </c>
      <c r="I15" s="341">
        <f t="shared" si="5"/>
        <v>268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4796</v>
      </c>
      <c r="D16" s="341">
        <f t="shared" si="6"/>
        <v>4389</v>
      </c>
      <c r="E16" s="341">
        <f t="shared" si="6"/>
        <v>3593</v>
      </c>
      <c r="F16" s="341">
        <f t="shared" si="6"/>
        <v>506</v>
      </c>
      <c r="G16" s="341">
        <f t="shared" si="6"/>
        <v>283</v>
      </c>
      <c r="H16" s="341">
        <f t="shared" si="6"/>
        <v>477</v>
      </c>
      <c r="I16" s="341">
        <f t="shared" si="6"/>
        <v>266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93</v>
      </c>
      <c r="I17" s="341">
        <f t="shared" si="7"/>
        <v>95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5860</v>
      </c>
      <c r="C18" s="341">
        <f t="shared" si="8"/>
        <v>5610</v>
      </c>
      <c r="D18" s="341">
        <f t="shared" si="8"/>
        <v>4180</v>
      </c>
      <c r="E18" s="341">
        <f t="shared" si="8"/>
        <v>3966</v>
      </c>
      <c r="F18" s="341">
        <f t="shared" si="8"/>
        <v>625</v>
      </c>
      <c r="G18" s="341">
        <f t="shared" si="8"/>
        <v>643</v>
      </c>
      <c r="H18" s="341">
        <f t="shared" si="8"/>
        <v>572</v>
      </c>
      <c r="I18" s="341">
        <f t="shared" si="8"/>
        <v>609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54667</v>
      </c>
      <c r="C19" s="359">
        <f t="shared" si="9"/>
        <v>52670</v>
      </c>
      <c r="D19" s="359">
        <f t="shared" ref="D19:M19" si="10">SUM(D10:D18)</f>
        <v>37264</v>
      </c>
      <c r="E19" s="359">
        <f t="shared" si="10"/>
        <v>34770</v>
      </c>
      <c r="F19" s="359">
        <f t="shared" si="10"/>
        <v>6791</v>
      </c>
      <c r="G19" s="359">
        <f t="shared" si="10"/>
        <v>6362</v>
      </c>
      <c r="H19" s="359">
        <f t="shared" si="10"/>
        <v>6319</v>
      </c>
      <c r="I19" s="359">
        <f t="shared" si="10"/>
        <v>6029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467</v>
      </c>
      <c r="C24" s="341">
        <f t="shared" ref="C24:M24" si="11">SUM(C57,C88,C119,C150,C167,C197)</f>
        <v>577</v>
      </c>
      <c r="D24" s="341">
        <f t="shared" si="11"/>
        <v>255</v>
      </c>
      <c r="E24" s="341">
        <f t="shared" si="11"/>
        <v>262</v>
      </c>
      <c r="F24" s="341">
        <f t="shared" si="11"/>
        <v>76</v>
      </c>
      <c r="G24" s="341">
        <f t="shared" si="11"/>
        <v>90</v>
      </c>
      <c r="H24" s="341">
        <f t="shared" si="11"/>
        <v>70</v>
      </c>
      <c r="I24" s="341">
        <f t="shared" si="11"/>
        <v>86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3430</v>
      </c>
      <c r="C26" s="341">
        <f t="shared" si="12"/>
        <v>3702</v>
      </c>
      <c r="D26" s="341">
        <f t="shared" si="12"/>
        <v>2188</v>
      </c>
      <c r="E26" s="341">
        <f t="shared" si="12"/>
        <v>2423</v>
      </c>
      <c r="F26" s="341">
        <f t="shared" si="12"/>
        <v>415</v>
      </c>
      <c r="G26" s="341">
        <f t="shared" si="12"/>
        <v>593</v>
      </c>
      <c r="H26" s="341">
        <f t="shared" si="12"/>
        <v>386</v>
      </c>
      <c r="I26" s="341">
        <f t="shared" si="12"/>
        <v>569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4436</v>
      </c>
      <c r="C28" s="341">
        <f t="shared" si="12"/>
        <v>5408</v>
      </c>
      <c r="D28" s="341">
        <f t="shared" si="12"/>
        <v>2671</v>
      </c>
      <c r="E28" s="341">
        <f t="shared" si="12"/>
        <v>3332</v>
      </c>
      <c r="F28" s="341">
        <f t="shared" si="12"/>
        <v>748</v>
      </c>
      <c r="G28" s="341">
        <f t="shared" si="12"/>
        <v>1077</v>
      </c>
      <c r="H28" s="341">
        <f t="shared" si="12"/>
        <v>712</v>
      </c>
      <c r="I28" s="341">
        <f t="shared" si="12"/>
        <v>1037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702</v>
      </c>
      <c r="C29" s="341">
        <f t="shared" si="12"/>
        <v>713</v>
      </c>
      <c r="D29" s="341">
        <f t="shared" si="12"/>
        <v>417</v>
      </c>
      <c r="E29" s="341">
        <f t="shared" si="12"/>
        <v>430</v>
      </c>
      <c r="F29" s="341">
        <f t="shared" si="12"/>
        <v>88</v>
      </c>
      <c r="G29" s="341">
        <f t="shared" si="12"/>
        <v>115</v>
      </c>
      <c r="H29" s="341">
        <f t="shared" si="12"/>
        <v>80</v>
      </c>
      <c r="I29" s="341">
        <f t="shared" si="12"/>
        <v>112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1102</v>
      </c>
      <c r="C30" s="341">
        <f t="shared" si="12"/>
        <v>1341</v>
      </c>
      <c r="D30" s="341">
        <f t="shared" si="12"/>
        <v>755</v>
      </c>
      <c r="E30" s="341">
        <f t="shared" si="12"/>
        <v>993</v>
      </c>
      <c r="F30" s="341">
        <f t="shared" si="12"/>
        <v>175</v>
      </c>
      <c r="G30" s="341">
        <f t="shared" si="12"/>
        <v>166</v>
      </c>
      <c r="H30" s="341">
        <f t="shared" si="12"/>
        <v>161</v>
      </c>
      <c r="I30" s="341">
        <f t="shared" si="12"/>
        <v>156</v>
      </c>
      <c r="J30" s="341">
        <f t="shared" si="12"/>
        <v>13</v>
      </c>
      <c r="K30" s="341">
        <f t="shared" si="12"/>
        <v>3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163</v>
      </c>
      <c r="C31" s="341">
        <f t="shared" si="12"/>
        <v>172</v>
      </c>
      <c r="D31" s="341">
        <f t="shared" si="12"/>
        <v>103</v>
      </c>
      <c r="E31" s="341">
        <f t="shared" si="12"/>
        <v>98</v>
      </c>
      <c r="F31" s="341">
        <f t="shared" si="12"/>
        <v>17</v>
      </c>
      <c r="G31" s="341">
        <f t="shared" si="12"/>
        <v>19</v>
      </c>
      <c r="H31" s="341">
        <f t="shared" si="12"/>
        <v>16</v>
      </c>
      <c r="I31" s="341">
        <f t="shared" si="12"/>
        <v>17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2473</v>
      </c>
      <c r="C32" s="341">
        <f t="shared" si="12"/>
        <v>2799</v>
      </c>
      <c r="D32" s="341">
        <f t="shared" si="12"/>
        <v>1479</v>
      </c>
      <c r="E32" s="341">
        <f t="shared" si="12"/>
        <v>1728</v>
      </c>
      <c r="F32" s="341">
        <f t="shared" si="12"/>
        <v>282</v>
      </c>
      <c r="G32" s="341">
        <f t="shared" si="12"/>
        <v>419</v>
      </c>
      <c r="H32" s="341">
        <f t="shared" si="12"/>
        <v>265</v>
      </c>
      <c r="I32" s="341">
        <f t="shared" si="12"/>
        <v>402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12814</v>
      </c>
      <c r="C33" s="359">
        <f t="shared" ref="C33:M33" si="13">SUM(C24:C32)</f>
        <v>14750</v>
      </c>
      <c r="D33" s="359">
        <f t="shared" si="13"/>
        <v>7890</v>
      </c>
      <c r="E33" s="359">
        <f t="shared" si="13"/>
        <v>9288</v>
      </c>
      <c r="F33" s="359">
        <f t="shared" si="13"/>
        <v>1806</v>
      </c>
      <c r="G33" s="359">
        <f t="shared" si="13"/>
        <v>2486</v>
      </c>
      <c r="H33" s="359">
        <f t="shared" si="13"/>
        <v>1695</v>
      </c>
      <c r="I33" s="359">
        <f t="shared" si="13"/>
        <v>2384</v>
      </c>
      <c r="J33" s="359">
        <f t="shared" si="13"/>
        <v>14</v>
      </c>
      <c r="K33" s="359">
        <f t="shared" si="13"/>
        <v>3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67481</v>
      </c>
      <c r="C35" s="357">
        <f t="shared" si="14"/>
        <v>67420</v>
      </c>
      <c r="D35" s="357">
        <f t="shared" si="14"/>
        <v>45154</v>
      </c>
      <c r="E35" s="357">
        <f t="shared" si="14"/>
        <v>44058</v>
      </c>
      <c r="F35" s="357">
        <f t="shared" si="14"/>
        <v>8597</v>
      </c>
      <c r="G35" s="357">
        <f t="shared" si="14"/>
        <v>8848</v>
      </c>
      <c r="H35" s="357">
        <f t="shared" si="14"/>
        <v>8014</v>
      </c>
      <c r="I35" s="357">
        <f t="shared" si="14"/>
        <v>8413</v>
      </c>
      <c r="J35" s="357">
        <f t="shared" si="14"/>
        <v>14</v>
      </c>
      <c r="K35" s="357">
        <f t="shared" si="14"/>
        <v>3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333</v>
      </c>
      <c r="C43" s="341">
        <v>324</v>
      </c>
      <c r="D43" s="341">
        <v>120</v>
      </c>
      <c r="E43" s="341">
        <v>103</v>
      </c>
      <c r="F43" s="341">
        <v>28</v>
      </c>
      <c r="G43" s="341">
        <v>15</v>
      </c>
      <c r="H43" s="341">
        <v>27</v>
      </c>
      <c r="I43" s="341">
        <v>15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5452</v>
      </c>
      <c r="C45" s="341">
        <v>4520</v>
      </c>
      <c r="D45" s="341">
        <v>3291</v>
      </c>
      <c r="E45" s="341">
        <v>2765</v>
      </c>
      <c r="F45" s="341">
        <v>513</v>
      </c>
      <c r="G45" s="341">
        <v>452</v>
      </c>
      <c r="H45" s="341">
        <v>478</v>
      </c>
      <c r="I45" s="341">
        <v>409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1513</v>
      </c>
      <c r="E47" s="341">
        <v>1514</v>
      </c>
      <c r="F47" s="341">
        <v>328</v>
      </c>
      <c r="G47" s="341">
        <v>321</v>
      </c>
      <c r="H47" s="341">
        <v>311</v>
      </c>
      <c r="I47" s="341">
        <v>314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324</v>
      </c>
      <c r="E48" s="341">
        <v>268</v>
      </c>
      <c r="F48" s="341">
        <v>53</v>
      </c>
      <c r="G48" s="341">
        <v>41</v>
      </c>
      <c r="H48" s="341">
        <v>49</v>
      </c>
      <c r="I48" s="341">
        <v>37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644</v>
      </c>
      <c r="F49" s="341">
        <v>142</v>
      </c>
      <c r="G49" s="341">
        <v>44</v>
      </c>
      <c r="H49" s="341">
        <v>134</v>
      </c>
      <c r="I49" s="341">
        <v>42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277</v>
      </c>
      <c r="F50" s="341">
        <v>26</v>
      </c>
      <c r="G50" s="341">
        <v>23</v>
      </c>
      <c r="H50" s="341">
        <v>23</v>
      </c>
      <c r="I50" s="341">
        <v>19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729</v>
      </c>
      <c r="E51" s="341">
        <v>652</v>
      </c>
      <c r="F51" s="341">
        <v>102</v>
      </c>
      <c r="G51" s="341">
        <v>106</v>
      </c>
      <c r="H51" s="341">
        <v>94</v>
      </c>
      <c r="I51" s="341">
        <v>97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12929</v>
      </c>
      <c r="C52" s="344">
        <f t="shared" ref="C52:M52" si="15">SUM(C43:C51)</f>
        <v>11254</v>
      </c>
      <c r="D52" s="344">
        <f t="shared" si="15"/>
        <v>7210</v>
      </c>
      <c r="E52" s="344">
        <f t="shared" si="15"/>
        <v>6226</v>
      </c>
      <c r="F52" s="344">
        <f t="shared" si="15"/>
        <v>1193</v>
      </c>
      <c r="G52" s="344">
        <f t="shared" si="15"/>
        <v>1002</v>
      </c>
      <c r="H52" s="344">
        <f t="shared" si="15"/>
        <v>1117</v>
      </c>
      <c r="I52" s="344">
        <f t="shared" si="15"/>
        <v>933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64</v>
      </c>
      <c r="C57" s="341">
        <v>81</v>
      </c>
      <c r="D57" s="341">
        <v>20</v>
      </c>
      <c r="E57" s="341">
        <v>20</v>
      </c>
      <c r="F57" s="341">
        <v>5</v>
      </c>
      <c r="G57" s="341">
        <v>5</v>
      </c>
      <c r="H57" s="341">
        <v>5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1009</v>
      </c>
      <c r="C59" s="341">
        <v>1000</v>
      </c>
      <c r="D59" s="341">
        <v>441</v>
      </c>
      <c r="E59" s="341">
        <v>436</v>
      </c>
      <c r="F59" s="341">
        <v>80</v>
      </c>
      <c r="G59" s="341">
        <v>115</v>
      </c>
      <c r="H59" s="341">
        <v>70</v>
      </c>
      <c r="I59" s="341">
        <v>113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724</v>
      </c>
      <c r="C61" s="341">
        <v>792</v>
      </c>
      <c r="D61" s="341">
        <v>240</v>
      </c>
      <c r="E61" s="341">
        <v>287</v>
      </c>
      <c r="F61" s="341">
        <v>67</v>
      </c>
      <c r="G61" s="341">
        <v>105</v>
      </c>
      <c r="H61" s="341">
        <v>67</v>
      </c>
      <c r="I61" s="341">
        <v>103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154</v>
      </c>
      <c r="C62" s="341">
        <v>150</v>
      </c>
      <c r="D62" s="341">
        <v>60</v>
      </c>
      <c r="E62" s="341">
        <v>75</v>
      </c>
      <c r="F62" s="341">
        <v>14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234</v>
      </c>
      <c r="C63" s="341">
        <v>245</v>
      </c>
      <c r="D63" s="341">
        <v>120</v>
      </c>
      <c r="E63" s="341">
        <v>112</v>
      </c>
      <c r="F63" s="341">
        <v>20</v>
      </c>
      <c r="G63" s="341">
        <v>29</v>
      </c>
      <c r="H63" s="341">
        <v>19</v>
      </c>
      <c r="I63" s="341">
        <v>28</v>
      </c>
      <c r="J63" s="341">
        <v>5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545</v>
      </c>
      <c r="C65" s="341">
        <v>564</v>
      </c>
      <c r="D65" s="341">
        <v>202</v>
      </c>
      <c r="E65" s="341">
        <v>232</v>
      </c>
      <c r="F65" s="341">
        <v>46</v>
      </c>
      <c r="G65" s="341">
        <v>70</v>
      </c>
      <c r="H65" s="341">
        <v>42</v>
      </c>
      <c r="I65" s="341">
        <v>70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2786</v>
      </c>
      <c r="C66" s="353">
        <f t="shared" ref="C66:M66" si="16">SUM(C57:C65)</f>
        <v>2889</v>
      </c>
      <c r="D66" s="353">
        <f t="shared" si="16"/>
        <v>1106</v>
      </c>
      <c r="E66" s="353">
        <f t="shared" si="16"/>
        <v>1183</v>
      </c>
      <c r="F66" s="353">
        <f t="shared" si="16"/>
        <v>237</v>
      </c>
      <c r="G66" s="353">
        <f t="shared" si="16"/>
        <v>358</v>
      </c>
      <c r="H66" s="353">
        <f t="shared" si="16"/>
        <v>220</v>
      </c>
      <c r="I66" s="353">
        <f t="shared" si="16"/>
        <v>352</v>
      </c>
      <c r="J66" s="353">
        <f t="shared" si="16"/>
        <v>5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15715</v>
      </c>
      <c r="C67" s="355">
        <f t="shared" ref="C67:M67" si="17">SUM(C52,C66)</f>
        <v>14143</v>
      </c>
      <c r="D67" s="355">
        <f t="shared" si="17"/>
        <v>8316</v>
      </c>
      <c r="E67" s="355">
        <f t="shared" si="17"/>
        <v>7409</v>
      </c>
      <c r="F67" s="355">
        <f t="shared" si="17"/>
        <v>1430</v>
      </c>
      <c r="G67" s="355">
        <f t="shared" si="17"/>
        <v>1360</v>
      </c>
      <c r="H67" s="355">
        <f t="shared" si="17"/>
        <v>1337</v>
      </c>
      <c r="I67" s="355">
        <f t="shared" si="17"/>
        <v>1285</v>
      </c>
      <c r="J67" s="355">
        <f t="shared" si="17"/>
        <v>5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1061</v>
      </c>
      <c r="C74" s="341">
        <v>1131</v>
      </c>
      <c r="D74" s="341">
        <v>543</v>
      </c>
      <c r="E74" s="341">
        <v>539</v>
      </c>
      <c r="F74" s="341">
        <v>107</v>
      </c>
      <c r="G74" s="341">
        <v>85</v>
      </c>
      <c r="H74" s="341">
        <v>100</v>
      </c>
      <c r="I74" s="341">
        <v>80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5239</v>
      </c>
      <c r="E76" s="341">
        <v>4594</v>
      </c>
      <c r="F76" s="341">
        <v>1182</v>
      </c>
      <c r="G76" s="341">
        <v>1025</v>
      </c>
      <c r="H76" s="341">
        <v>1082</v>
      </c>
      <c r="I76" s="341">
        <v>976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6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10941</v>
      </c>
      <c r="C78" s="341">
        <v>11514</v>
      </c>
      <c r="D78" s="341">
        <v>6518</v>
      </c>
      <c r="E78" s="341">
        <v>6399</v>
      </c>
      <c r="F78" s="341">
        <v>1221</v>
      </c>
      <c r="G78" s="341">
        <v>1258</v>
      </c>
      <c r="H78" s="341">
        <v>1168</v>
      </c>
      <c r="I78" s="341">
        <v>1209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836</v>
      </c>
      <c r="E79" s="341">
        <v>755</v>
      </c>
      <c r="F79" s="341">
        <v>163</v>
      </c>
      <c r="G79" s="341">
        <v>142</v>
      </c>
      <c r="H79" s="341">
        <v>154</v>
      </c>
      <c r="I79" s="341">
        <v>134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2489</v>
      </c>
      <c r="E80" s="341">
        <v>2149</v>
      </c>
      <c r="F80" s="341">
        <v>270</v>
      </c>
      <c r="G80" s="341">
        <v>188</v>
      </c>
      <c r="H80" s="341">
        <v>257</v>
      </c>
      <c r="I80" s="341">
        <v>177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45</v>
      </c>
      <c r="G81" s="341">
        <v>45</v>
      </c>
      <c r="H81" s="341">
        <v>41</v>
      </c>
      <c r="I81" s="341">
        <v>41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2814</v>
      </c>
      <c r="C82" s="341">
        <v>2766</v>
      </c>
      <c r="D82" s="341">
        <v>2030</v>
      </c>
      <c r="E82" s="341">
        <v>1946</v>
      </c>
      <c r="F82" s="341">
        <v>281</v>
      </c>
      <c r="G82" s="341">
        <v>306</v>
      </c>
      <c r="H82" s="341">
        <v>258</v>
      </c>
      <c r="I82" s="341">
        <v>287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26038</v>
      </c>
      <c r="C83" s="344">
        <f t="shared" ref="C83:M83" si="18">SUM(C74:C82)</f>
        <v>25791</v>
      </c>
      <c r="D83" s="344">
        <f t="shared" si="18"/>
        <v>18005</v>
      </c>
      <c r="E83" s="344">
        <f t="shared" si="18"/>
        <v>16742</v>
      </c>
      <c r="F83" s="344">
        <f t="shared" si="18"/>
        <v>3278</v>
      </c>
      <c r="G83" s="344">
        <f t="shared" si="18"/>
        <v>3057</v>
      </c>
      <c r="H83" s="344">
        <f t="shared" si="18"/>
        <v>3068</v>
      </c>
      <c r="I83" s="344">
        <f t="shared" si="18"/>
        <v>2911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262</v>
      </c>
      <c r="C88" s="341">
        <v>319</v>
      </c>
      <c r="D88" s="341">
        <v>173</v>
      </c>
      <c r="E88" s="341">
        <v>183</v>
      </c>
      <c r="F88" s="341">
        <v>51</v>
      </c>
      <c r="G88" s="341">
        <v>58</v>
      </c>
      <c r="H88" s="341">
        <v>46</v>
      </c>
      <c r="I88" s="341">
        <v>55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1109</v>
      </c>
      <c r="C90" s="341">
        <v>1236</v>
      </c>
      <c r="D90" s="341">
        <v>954</v>
      </c>
      <c r="E90" s="341">
        <v>1117</v>
      </c>
      <c r="F90" s="341">
        <v>164</v>
      </c>
      <c r="G90" s="341">
        <v>238</v>
      </c>
      <c r="H90" s="341">
        <v>158</v>
      </c>
      <c r="I90" s="341">
        <v>227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2242</v>
      </c>
      <c r="C92" s="341">
        <v>2832</v>
      </c>
      <c r="D92" s="341">
        <v>1589</v>
      </c>
      <c r="E92" s="341">
        <v>2108</v>
      </c>
      <c r="F92" s="341">
        <v>388</v>
      </c>
      <c r="G92" s="341">
        <v>629</v>
      </c>
      <c r="H92" s="341">
        <v>363</v>
      </c>
      <c r="I92" s="341">
        <v>597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322</v>
      </c>
      <c r="C93" s="341">
        <v>346</v>
      </c>
      <c r="D93" s="341">
        <v>246</v>
      </c>
      <c r="E93" s="341">
        <v>256</v>
      </c>
      <c r="F93" s="341">
        <v>42</v>
      </c>
      <c r="G93" s="341">
        <v>60</v>
      </c>
      <c r="H93" s="341">
        <v>37</v>
      </c>
      <c r="I93" s="341">
        <v>58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581</v>
      </c>
      <c r="C94" s="341">
        <v>708</v>
      </c>
      <c r="D94" s="341">
        <v>515</v>
      </c>
      <c r="E94" s="341">
        <v>699</v>
      </c>
      <c r="F94" s="341">
        <v>117</v>
      </c>
      <c r="G94" s="341">
        <v>109</v>
      </c>
      <c r="H94" s="341">
        <v>106</v>
      </c>
      <c r="I94" s="341">
        <v>101</v>
      </c>
      <c r="J94" s="341">
        <v>6</v>
      </c>
      <c r="K94" s="341">
        <v>3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54</v>
      </c>
      <c r="C95" s="341">
        <v>63</v>
      </c>
      <c r="D95" s="341">
        <v>47</v>
      </c>
      <c r="E95" s="341">
        <v>45</v>
      </c>
      <c r="F95" s="341">
        <v>7</v>
      </c>
      <c r="G95" s="341">
        <v>5</v>
      </c>
      <c r="H95" s="341">
        <v>7</v>
      </c>
      <c r="I95" s="341">
        <v>5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1047</v>
      </c>
      <c r="C96" s="341">
        <v>1199</v>
      </c>
      <c r="D96" s="341">
        <v>794</v>
      </c>
      <c r="E96" s="341">
        <v>963</v>
      </c>
      <c r="F96" s="341">
        <v>126</v>
      </c>
      <c r="G96" s="341">
        <v>196</v>
      </c>
      <c r="H96" s="341">
        <v>119</v>
      </c>
      <c r="I96" s="341">
        <v>187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5637</v>
      </c>
      <c r="C97" s="344">
        <f t="shared" ref="C97:M97" si="19">SUM(C88:C96)</f>
        <v>6721</v>
      </c>
      <c r="D97" s="344">
        <f t="shared" si="19"/>
        <v>4332</v>
      </c>
      <c r="E97" s="344">
        <f t="shared" si="19"/>
        <v>5385</v>
      </c>
      <c r="F97" s="344">
        <f t="shared" si="19"/>
        <v>899</v>
      </c>
      <c r="G97" s="344">
        <f t="shared" si="19"/>
        <v>1299</v>
      </c>
      <c r="H97" s="344">
        <f t="shared" si="19"/>
        <v>840</v>
      </c>
      <c r="I97" s="344">
        <f t="shared" si="19"/>
        <v>1233</v>
      </c>
      <c r="J97" s="344">
        <f t="shared" si="19"/>
        <v>7</v>
      </c>
      <c r="K97" s="344">
        <f t="shared" si="19"/>
        <v>3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31675</v>
      </c>
      <c r="C98" s="357">
        <f t="shared" ref="C98:M98" si="20">SUM(C83,C97)</f>
        <v>32512</v>
      </c>
      <c r="D98" s="357">
        <f t="shared" si="20"/>
        <v>22337</v>
      </c>
      <c r="E98" s="357">
        <f t="shared" si="20"/>
        <v>22127</v>
      </c>
      <c r="F98" s="357">
        <f t="shared" si="20"/>
        <v>4177</v>
      </c>
      <c r="G98" s="357">
        <f t="shared" si="20"/>
        <v>4356</v>
      </c>
      <c r="H98" s="357">
        <f t="shared" si="20"/>
        <v>3908</v>
      </c>
      <c r="I98" s="357">
        <f t="shared" si="20"/>
        <v>4144</v>
      </c>
      <c r="J98" s="357">
        <f t="shared" si="20"/>
        <v>7</v>
      </c>
      <c r="K98" s="357">
        <f t="shared" si="20"/>
        <v>3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275</v>
      </c>
      <c r="E105" s="341">
        <v>295</v>
      </c>
      <c r="F105" s="341">
        <v>53</v>
      </c>
      <c r="G105" s="341">
        <v>61</v>
      </c>
      <c r="H105" s="341">
        <v>52</v>
      </c>
      <c r="I105" s="341">
        <v>54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4565</v>
      </c>
      <c r="D107" s="341">
        <v>4358</v>
      </c>
      <c r="E107" s="341">
        <v>4069</v>
      </c>
      <c r="F107" s="341">
        <v>938</v>
      </c>
      <c r="G107" s="341">
        <v>847</v>
      </c>
      <c r="H107" s="341">
        <v>841</v>
      </c>
      <c r="I107" s="341">
        <v>802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3376</v>
      </c>
      <c r="E109" s="341">
        <v>3601</v>
      </c>
      <c r="F109" s="341">
        <v>701</v>
      </c>
      <c r="G109" s="341">
        <v>804</v>
      </c>
      <c r="H109" s="341">
        <v>666</v>
      </c>
      <c r="I109" s="341">
        <v>765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653</v>
      </c>
      <c r="D110" s="341">
        <v>522</v>
      </c>
      <c r="E110" s="341">
        <v>522</v>
      </c>
      <c r="F110" s="341">
        <v>98</v>
      </c>
      <c r="G110" s="341">
        <v>96</v>
      </c>
      <c r="H110" s="341">
        <v>90</v>
      </c>
      <c r="I110" s="341">
        <v>92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873</v>
      </c>
      <c r="E111" s="341">
        <v>730</v>
      </c>
      <c r="F111" s="341">
        <v>85</v>
      </c>
      <c r="G111" s="341">
        <v>43</v>
      </c>
      <c r="H111" s="341">
        <v>77</v>
      </c>
      <c r="I111" s="341">
        <v>40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260</v>
      </c>
      <c r="F112" s="341">
        <v>31</v>
      </c>
      <c r="G112" s="341">
        <v>38</v>
      </c>
      <c r="H112" s="341">
        <v>28</v>
      </c>
      <c r="I112" s="341">
        <v>33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1310</v>
      </c>
      <c r="E113" s="341">
        <v>1286</v>
      </c>
      <c r="F113" s="341">
        <v>227</v>
      </c>
      <c r="G113" s="341">
        <v>219</v>
      </c>
      <c r="H113" s="341">
        <v>205</v>
      </c>
      <c r="I113" s="341">
        <v>213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14306</v>
      </c>
      <c r="C114" s="344">
        <f t="shared" ref="C114:M114" si="21">SUM(C105:C113)</f>
        <v>14292</v>
      </c>
      <c r="D114" s="344">
        <f t="shared" si="21"/>
        <v>10964</v>
      </c>
      <c r="E114" s="344">
        <f t="shared" si="21"/>
        <v>10790</v>
      </c>
      <c r="F114" s="344">
        <f t="shared" si="21"/>
        <v>2136</v>
      </c>
      <c r="G114" s="344">
        <f t="shared" si="21"/>
        <v>2112</v>
      </c>
      <c r="H114" s="344">
        <f t="shared" si="21"/>
        <v>1962</v>
      </c>
      <c r="I114" s="344">
        <f t="shared" si="21"/>
        <v>2003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57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635</v>
      </c>
      <c r="C121" s="341">
        <v>689</v>
      </c>
      <c r="D121" s="341">
        <v>422</v>
      </c>
      <c r="E121" s="341">
        <v>479</v>
      </c>
      <c r="F121" s="341">
        <v>77</v>
      </c>
      <c r="G121" s="341">
        <v>102</v>
      </c>
      <c r="H121" s="341">
        <v>69</v>
      </c>
      <c r="I121" s="341">
        <v>96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773</v>
      </c>
      <c r="C123" s="341">
        <v>988</v>
      </c>
      <c r="D123" s="341">
        <v>462</v>
      </c>
      <c r="E123" s="341">
        <v>579</v>
      </c>
      <c r="F123" s="341">
        <v>139</v>
      </c>
      <c r="G123" s="341">
        <v>216</v>
      </c>
      <c r="H123" s="341">
        <v>134</v>
      </c>
      <c r="I123" s="341">
        <v>211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72</v>
      </c>
      <c r="F124" s="341">
        <v>15</v>
      </c>
      <c r="G124" s="341">
        <v>21</v>
      </c>
      <c r="H124" s="341">
        <v>14</v>
      </c>
      <c r="I124" s="341">
        <v>20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125</v>
      </c>
      <c r="C125" s="341">
        <v>152</v>
      </c>
      <c r="D125" s="341">
        <v>64</v>
      </c>
      <c r="E125" s="341">
        <v>98</v>
      </c>
      <c r="F125" s="341">
        <v>21</v>
      </c>
      <c r="G125" s="341">
        <v>11</v>
      </c>
      <c r="H125" s="341">
        <v>20</v>
      </c>
      <c r="I125" s="341">
        <v>11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513</v>
      </c>
      <c r="C127" s="341">
        <v>657</v>
      </c>
      <c r="D127" s="341">
        <v>321</v>
      </c>
      <c r="E127" s="341">
        <v>381</v>
      </c>
      <c r="F127" s="341">
        <v>64</v>
      </c>
      <c r="G127" s="341">
        <v>113</v>
      </c>
      <c r="H127" s="341">
        <v>59</v>
      </c>
      <c r="I127" s="341">
        <v>107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2257</v>
      </c>
      <c r="C128" s="344">
        <f t="shared" si="22"/>
        <v>2775</v>
      </c>
      <c r="D128" s="344">
        <f t="shared" si="22"/>
        <v>1376</v>
      </c>
      <c r="E128" s="344">
        <f t="shared" si="22"/>
        <v>1673</v>
      </c>
      <c r="F128" s="344">
        <f t="shared" si="22"/>
        <v>326</v>
      </c>
      <c r="G128" s="344">
        <f t="shared" si="22"/>
        <v>483</v>
      </c>
      <c r="H128" s="344">
        <f t="shared" si="22"/>
        <v>305</v>
      </c>
      <c r="I128" s="344">
        <f t="shared" si="22"/>
        <v>462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16563</v>
      </c>
      <c r="C129" s="357">
        <f t="shared" ref="C129:M129" si="23">SUM(C114,C128)</f>
        <v>17067</v>
      </c>
      <c r="D129" s="357">
        <f t="shared" si="23"/>
        <v>12340</v>
      </c>
      <c r="E129" s="357">
        <f t="shared" si="23"/>
        <v>12463</v>
      </c>
      <c r="F129" s="357">
        <f t="shared" si="23"/>
        <v>2462</v>
      </c>
      <c r="G129" s="357">
        <f t="shared" si="23"/>
        <v>2595</v>
      </c>
      <c r="H129" s="357">
        <f t="shared" si="23"/>
        <v>2267</v>
      </c>
      <c r="I129" s="357">
        <f t="shared" si="23"/>
        <v>2465</v>
      </c>
      <c r="J129" s="357">
        <f t="shared" si="23"/>
        <v>2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152</v>
      </c>
      <c r="F138" s="341">
        <v>32</v>
      </c>
      <c r="G138" s="341">
        <v>37</v>
      </c>
      <c r="H138" s="341">
        <v>29</v>
      </c>
      <c r="I138" s="341">
        <v>34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446</v>
      </c>
      <c r="E140" s="341">
        <v>438</v>
      </c>
      <c r="F140" s="341">
        <v>73</v>
      </c>
      <c r="G140" s="341">
        <v>81</v>
      </c>
      <c r="H140" s="341">
        <v>70</v>
      </c>
      <c r="I140" s="341">
        <v>78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6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82</v>
      </c>
      <c r="C144" s="341">
        <v>63</v>
      </c>
      <c r="D144" s="341">
        <v>68</v>
      </c>
      <c r="E144" s="341">
        <v>46</v>
      </c>
      <c r="F144" s="341">
        <v>9</v>
      </c>
      <c r="G144" s="341">
        <v>5</v>
      </c>
      <c r="H144" s="341">
        <v>9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1075</v>
      </c>
      <c r="C145" s="344">
        <f t="shared" ref="C145:M145" si="24">SUM(C136:C144)</f>
        <v>1020</v>
      </c>
      <c r="D145" s="344">
        <f t="shared" si="24"/>
        <v>771</v>
      </c>
      <c r="E145" s="344">
        <f t="shared" si="24"/>
        <v>744</v>
      </c>
      <c r="F145" s="344">
        <f t="shared" si="24"/>
        <v>126</v>
      </c>
      <c r="G145" s="344">
        <f t="shared" si="24"/>
        <v>136</v>
      </c>
      <c r="H145" s="344">
        <f t="shared" si="24"/>
        <v>119</v>
      </c>
      <c r="I145" s="344">
        <f t="shared" si="24"/>
        <v>129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33</v>
      </c>
      <c r="F152" s="341">
        <v>7</v>
      </c>
      <c r="G152" s="341">
        <v>6</v>
      </c>
      <c r="H152" s="341">
        <v>6</v>
      </c>
      <c r="I152" s="341">
        <v>5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94</v>
      </c>
      <c r="D154" s="341">
        <v>81</v>
      </c>
      <c r="E154" s="341">
        <v>71</v>
      </c>
      <c r="F154" s="341">
        <v>25</v>
      </c>
      <c r="G154" s="341">
        <v>23</v>
      </c>
      <c r="H154" s="341">
        <v>23</v>
      </c>
      <c r="I154" s="341">
        <v>23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4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180</v>
      </c>
      <c r="C159" s="344">
        <f t="shared" si="25"/>
        <v>166</v>
      </c>
      <c r="D159" s="344">
        <f t="shared" si="25"/>
        <v>165</v>
      </c>
      <c r="E159" s="344">
        <f t="shared" si="25"/>
        <v>139</v>
      </c>
      <c r="F159" s="344">
        <f t="shared" si="25"/>
        <v>46</v>
      </c>
      <c r="G159" s="344">
        <f t="shared" si="25"/>
        <v>42</v>
      </c>
      <c r="H159" s="344">
        <f t="shared" si="25"/>
        <v>41</v>
      </c>
      <c r="I159" s="344">
        <f t="shared" si="25"/>
        <v>40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1255</v>
      </c>
      <c r="C160" s="357">
        <f t="shared" ref="C160:M160" si="26">SUM(C145,C159)</f>
        <v>1186</v>
      </c>
      <c r="D160" s="357">
        <f t="shared" si="26"/>
        <v>936</v>
      </c>
      <c r="E160" s="357">
        <f t="shared" si="26"/>
        <v>883</v>
      </c>
      <c r="F160" s="357">
        <f t="shared" si="26"/>
        <v>172</v>
      </c>
      <c r="G160" s="357">
        <f t="shared" si="26"/>
        <v>178</v>
      </c>
      <c r="H160" s="357">
        <f t="shared" si="26"/>
        <v>160</v>
      </c>
      <c r="I160" s="357">
        <f t="shared" si="26"/>
        <v>169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69</v>
      </c>
      <c r="C167" s="341">
        <v>59</v>
      </c>
      <c r="D167" s="341">
        <v>30</v>
      </c>
      <c r="E167" s="341">
        <v>15</v>
      </c>
      <c r="F167" s="341">
        <v>10</v>
      </c>
      <c r="G167" s="341">
        <v>11</v>
      </c>
      <c r="H167" s="341">
        <v>10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627</v>
      </c>
      <c r="C169" s="341">
        <v>717</v>
      </c>
      <c r="D169" s="341">
        <v>315</v>
      </c>
      <c r="E169" s="341">
        <v>336</v>
      </c>
      <c r="F169" s="341">
        <v>84</v>
      </c>
      <c r="G169" s="341">
        <v>125</v>
      </c>
      <c r="H169" s="341">
        <v>80</v>
      </c>
      <c r="I169" s="341">
        <v>121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573</v>
      </c>
      <c r="C171" s="341">
        <v>656</v>
      </c>
      <c r="D171" s="341">
        <v>262</v>
      </c>
      <c r="E171" s="341">
        <v>244</v>
      </c>
      <c r="F171" s="341">
        <v>114</v>
      </c>
      <c r="G171" s="341">
        <v>93</v>
      </c>
      <c r="H171" s="341">
        <v>110</v>
      </c>
      <c r="I171" s="341">
        <v>93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99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11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225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329</v>
      </c>
      <c r="C175" s="341">
        <v>339</v>
      </c>
      <c r="D175" s="341">
        <v>124</v>
      </c>
      <c r="E175" s="341">
        <v>115</v>
      </c>
      <c r="F175" s="341">
        <v>34</v>
      </c>
      <c r="G175" s="341">
        <v>28</v>
      </c>
      <c r="H175" s="341">
        <v>34</v>
      </c>
      <c r="I175" s="341">
        <v>28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1860</v>
      </c>
      <c r="C176" s="359">
        <f t="shared" ref="C176:M176" si="27">SUM(C167:C175)</f>
        <v>2085</v>
      </c>
      <c r="D176" s="359">
        <f t="shared" si="27"/>
        <v>815</v>
      </c>
      <c r="E176" s="359">
        <f t="shared" si="27"/>
        <v>811</v>
      </c>
      <c r="F176" s="359">
        <f t="shared" si="27"/>
        <v>268</v>
      </c>
      <c r="G176" s="359">
        <f t="shared" si="27"/>
        <v>278</v>
      </c>
      <c r="H176" s="359">
        <f t="shared" si="27"/>
        <v>259</v>
      </c>
      <c r="I176" s="359">
        <f t="shared" si="27"/>
        <v>273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73</v>
      </c>
      <c r="F185" s="341">
        <v>20</v>
      </c>
      <c r="G185" s="341">
        <v>16</v>
      </c>
      <c r="H185" s="341">
        <v>17</v>
      </c>
      <c r="I185" s="341">
        <v>15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115</v>
      </c>
      <c r="F187" s="341">
        <v>24</v>
      </c>
      <c r="G187" s="341">
        <v>25</v>
      </c>
      <c r="H187" s="341">
        <v>23</v>
      </c>
      <c r="I187" s="341">
        <v>24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268</v>
      </c>
      <c r="F192" s="344">
        <f t="shared" si="28"/>
        <v>58</v>
      </c>
      <c r="G192" s="344">
        <f t="shared" si="28"/>
        <v>55</v>
      </c>
      <c r="H192" s="344">
        <f t="shared" si="28"/>
        <v>53</v>
      </c>
      <c r="I192" s="344">
        <f t="shared" si="28"/>
        <v>53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7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43</v>
      </c>
      <c r="F201" s="341">
        <v>15</v>
      </c>
      <c r="G201" s="341">
        <v>11</v>
      </c>
      <c r="H201" s="341">
        <v>15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14</v>
      </c>
      <c r="F205" s="341">
        <v>4</v>
      </c>
      <c r="G205" s="341">
        <v>3</v>
      </c>
      <c r="H205" s="341">
        <v>4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97</v>
      </c>
      <c r="F206" s="344">
        <f t="shared" si="29"/>
        <v>30</v>
      </c>
      <c r="G206" s="344">
        <f t="shared" si="29"/>
        <v>26</v>
      </c>
      <c r="H206" s="344">
        <f t="shared" si="29"/>
        <v>30</v>
      </c>
      <c r="I206" s="344">
        <f t="shared" si="29"/>
        <v>24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365</v>
      </c>
      <c r="F207" s="357">
        <f t="shared" si="30"/>
        <v>88</v>
      </c>
      <c r="G207" s="357">
        <f t="shared" si="30"/>
        <v>81</v>
      </c>
      <c r="H207" s="357">
        <f t="shared" si="30"/>
        <v>83</v>
      </c>
      <c r="I207" s="357">
        <f t="shared" si="30"/>
        <v>77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6/17/2022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June 17,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6/17/22</v>
      </c>
      <c r="C8" s="42" t="str">
        <f>Summary!C7</f>
        <v>as of 6/17/21</v>
      </c>
      <c r="D8" s="379"/>
      <c r="E8" s="381"/>
      <c r="F8" s="44" t="str">
        <f>B8</f>
        <v>as of 6/17/22</v>
      </c>
      <c r="G8" s="46" t="str">
        <f>C8</f>
        <v>as of 6/17/21</v>
      </c>
      <c r="H8" s="383"/>
      <c r="I8" s="385"/>
      <c r="J8" s="48" t="str">
        <f>F8</f>
        <v>as of 6/17/22</v>
      </c>
      <c r="K8" s="50" t="str">
        <f>G8</f>
        <v>as of 6/17/21</v>
      </c>
      <c r="L8" s="395"/>
      <c r="M8" s="397"/>
      <c r="N8" s="52" t="str">
        <f>J8</f>
        <v>as of 6/17/22</v>
      </c>
      <c r="O8" s="54" t="str">
        <f>K8</f>
        <v>as of 6/17/21</v>
      </c>
      <c r="P8" s="413"/>
      <c r="Q8" s="415"/>
      <c r="R8" s="133" t="str">
        <f>N8</f>
        <v>as of 6/17/22</v>
      </c>
      <c r="S8" s="134" t="str">
        <f>O8</f>
        <v>as of 6/17/21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67481</v>
      </c>
      <c r="C9" s="55">
        <f>C26+C74+C42+C10+C58+C83</f>
        <v>67420</v>
      </c>
      <c r="D9" s="55">
        <f t="shared" ref="D9" si="0">IF(ISERROR(B9-C9),"n/a",B9-C9)</f>
        <v>61</v>
      </c>
      <c r="E9" s="56">
        <f t="shared" ref="E9" si="1">IF(ISERROR(D9/C9),"n/a",(D9/C9))</f>
        <v>9.0477603085137943E-4</v>
      </c>
      <c r="F9" s="59">
        <f>F26+F74+F42+F10+F58+F83</f>
        <v>45154</v>
      </c>
      <c r="G9" s="59">
        <f>G26+G74+G42+G10+G58+G83</f>
        <v>44058</v>
      </c>
      <c r="H9" s="368">
        <f>IF(ISERROR(F9-G9),"n/a",F9-G9)</f>
        <v>1096</v>
      </c>
      <c r="I9" s="60">
        <f t="shared" ref="I9" si="2">IF(ISERROR(H9/G9),"n/a",(H9/G9))</f>
        <v>2.4876299423487222E-2</v>
      </c>
      <c r="J9" s="57">
        <f>J26+J74+J42+J10+J58+J83</f>
        <v>8014</v>
      </c>
      <c r="K9" s="57">
        <f>K26+K74+K42+K10+K58+K83</f>
        <v>8413</v>
      </c>
      <c r="L9" s="58">
        <f t="shared" ref="L9" si="3">IF(ISERROR(J9-K9),"n/a",J9-K9)</f>
        <v>-399</v>
      </c>
      <c r="M9" s="61">
        <f t="shared" ref="M9" si="4">IF(ISERROR(L9/K9),"n/a",(L9/K9))</f>
        <v>-4.7426601687864021E-2</v>
      </c>
      <c r="N9" s="62">
        <f>N26+N74+N42+N10+N58+N83</f>
        <v>14</v>
      </c>
      <c r="O9" s="62">
        <f>O26+O74+O42+O10+O58+O83</f>
        <v>3</v>
      </c>
      <c r="P9" s="369">
        <f t="shared" ref="P9" si="5">IF(ISERROR(N9-O9),"n/a",N9-O9)</f>
        <v>11</v>
      </c>
      <c r="Q9" s="291">
        <f t="shared" ref="Q9" si="6">IF(ISERROR(P9/O9),"n/a",(P9/O9))</f>
        <v>3.6666666666666665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15715</v>
      </c>
      <c r="C10" s="65">
        <f>C11+C18</f>
        <v>14143</v>
      </c>
      <c r="D10" s="66">
        <f t="shared" ref="D10:D25" si="9">IF(ISERROR(B10-C10),"n/a",B10-C10)</f>
        <v>1572</v>
      </c>
      <c r="E10" s="67">
        <f t="shared" ref="E10:E25" si="10">IF(ISERROR(D10/C10),"n/a",(D10/C10))</f>
        <v>0.11115039242027858</v>
      </c>
      <c r="F10" s="68">
        <f>F11+F18</f>
        <v>8316</v>
      </c>
      <c r="G10" s="69">
        <f>G11+G18</f>
        <v>7409</v>
      </c>
      <c r="H10" s="70">
        <f t="shared" ref="H10:H24" si="11">IF(ISERROR(F10-G10),"n/a",F10-G10)</f>
        <v>907</v>
      </c>
      <c r="I10" s="71">
        <f t="shared" ref="I10:I25" si="12">IF(ISERROR(H10/G10),"n/a",(H10/G10))</f>
        <v>0.12241867998380349</v>
      </c>
      <c r="J10" s="72">
        <f>J11+J18</f>
        <v>1337</v>
      </c>
      <c r="K10" s="73">
        <f>K11+K18</f>
        <v>1285</v>
      </c>
      <c r="L10" s="74">
        <f t="shared" ref="L10:L24" si="13">IF(ISERROR(J10-K10),"n/a",J10-K10)</f>
        <v>52</v>
      </c>
      <c r="M10" s="75">
        <f t="shared" ref="M10:M25" si="14">IF(ISERROR(L10/K10),"n/a",(L10/K10))</f>
        <v>4.0466926070038912E-2</v>
      </c>
      <c r="N10" s="76">
        <f>N11+N18</f>
        <v>5</v>
      </c>
      <c r="O10" s="77">
        <f>O11+O18</f>
        <v>0</v>
      </c>
      <c r="P10" s="78">
        <f t="shared" ref="P10:P25" si="15">IF(ISERROR(N10-O10),"n/a",N10-O10)</f>
        <v>5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12929</v>
      </c>
      <c r="C11" s="65">
        <f>C12+C14+C16</f>
        <v>11254</v>
      </c>
      <c r="D11" s="66">
        <f t="shared" si="9"/>
        <v>1675</v>
      </c>
      <c r="E11" s="67">
        <f t="shared" si="10"/>
        <v>0.14883596943309046</v>
      </c>
      <c r="F11" s="68">
        <f>F12+F16+F14</f>
        <v>7210</v>
      </c>
      <c r="G11" s="69">
        <f>G12+G16+G14</f>
        <v>6226</v>
      </c>
      <c r="H11" s="70">
        <f t="shared" si="11"/>
        <v>984</v>
      </c>
      <c r="I11" s="71">
        <f t="shared" si="12"/>
        <v>0.15804690009637007</v>
      </c>
      <c r="J11" s="72">
        <f>J12+J16+J14</f>
        <v>1117</v>
      </c>
      <c r="K11" s="73">
        <f>K12+K16+K14</f>
        <v>933</v>
      </c>
      <c r="L11" s="74">
        <f t="shared" si="13"/>
        <v>184</v>
      </c>
      <c r="M11" s="75">
        <f t="shared" si="14"/>
        <v>0.19721329046087888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11132</v>
      </c>
      <c r="C12" s="107">
        <f>C13</f>
        <v>9875</v>
      </c>
      <c r="D12" s="108">
        <f t="shared" ref="D12:D15" si="19">IF(ISERROR(B12-C12),"n/a",B12-C12)</f>
        <v>1257</v>
      </c>
      <c r="E12" s="109">
        <f t="shared" ref="E12:E15" si="20">IF(ISERROR(D12/C12),"n/a",(D12/C12))</f>
        <v>0.12729113924050633</v>
      </c>
      <c r="F12" s="194">
        <f>F13</f>
        <v>5791</v>
      </c>
      <c r="G12" s="195">
        <f>G13</f>
        <v>5184</v>
      </c>
      <c r="H12" s="110">
        <f t="shared" ref="H12:H15" si="21">IF(ISERROR(F12-G12),"n/a",F12-G12)</f>
        <v>607</v>
      </c>
      <c r="I12" s="111">
        <f t="shared" ref="I12:I15" si="22">IF(ISERROR(H12/G12),"n/a",(H12/G12))</f>
        <v>0.11709104938271606</v>
      </c>
      <c r="J12" s="196">
        <f>J13</f>
        <v>948</v>
      </c>
      <c r="K12" s="197">
        <f>K13</f>
        <v>877</v>
      </c>
      <c r="L12" s="112">
        <f t="shared" ref="L12:L15" si="23">IF(ISERROR(J12-K12),"n/a",J12-K12)</f>
        <v>71</v>
      </c>
      <c r="M12" s="113">
        <f t="shared" ref="M12:M15" si="24">IF(ISERROR(L12/K12),"n/a",(L12/K12))</f>
        <v>8.0957810718358045E-2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11132</v>
      </c>
      <c r="C13" s="312">
        <v>9875</v>
      </c>
      <c r="D13" s="120">
        <f t="shared" si="19"/>
        <v>1257</v>
      </c>
      <c r="E13" s="321">
        <f t="shared" si="20"/>
        <v>0.12729113924050633</v>
      </c>
      <c r="F13" s="313">
        <v>5791</v>
      </c>
      <c r="G13" s="314">
        <v>5184</v>
      </c>
      <c r="H13" s="124">
        <f t="shared" si="21"/>
        <v>607</v>
      </c>
      <c r="I13" s="125">
        <f t="shared" si="22"/>
        <v>0.11709104938271606</v>
      </c>
      <c r="J13" s="315">
        <v>948</v>
      </c>
      <c r="K13" s="316">
        <v>877</v>
      </c>
      <c r="L13" s="128">
        <f t="shared" si="23"/>
        <v>71</v>
      </c>
      <c r="M13" s="129">
        <f t="shared" si="24"/>
        <v>8.0957810718358045E-2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645</v>
      </c>
      <c r="H14" s="110">
        <f t="shared" si="21"/>
        <v>303</v>
      </c>
      <c r="I14" s="111">
        <f t="shared" si="22"/>
        <v>0.4697674418604651</v>
      </c>
      <c r="J14" s="196">
        <f>J15</f>
        <v>134</v>
      </c>
      <c r="K14" s="197">
        <f>K15</f>
        <v>43</v>
      </c>
      <c r="L14" s="112">
        <f t="shared" si="23"/>
        <v>91</v>
      </c>
      <c r="M14" s="113">
        <f t="shared" si="24"/>
        <v>2.1162790697674421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645</v>
      </c>
      <c r="H15" s="124">
        <f t="shared" si="21"/>
        <v>303</v>
      </c>
      <c r="I15" s="125">
        <f t="shared" si="22"/>
        <v>0.4697674418604651</v>
      </c>
      <c r="J15" s="126">
        <v>134</v>
      </c>
      <c r="K15" s="127">
        <v>43</v>
      </c>
      <c r="L15" s="128">
        <f t="shared" si="23"/>
        <v>91</v>
      </c>
      <c r="M15" s="129">
        <f t="shared" si="24"/>
        <v>2.1162790697674421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35</v>
      </c>
      <c r="K16" s="197">
        <f>K17</f>
        <v>13</v>
      </c>
      <c r="L16" s="112">
        <f t="shared" si="13"/>
        <v>22</v>
      </c>
      <c r="M16" s="113">
        <f t="shared" si="14"/>
        <v>1.6923076923076923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35</v>
      </c>
      <c r="K17" s="127">
        <v>13</v>
      </c>
      <c r="L17" s="128">
        <f t="shared" si="13"/>
        <v>22</v>
      </c>
      <c r="M17" s="129">
        <f t="shared" si="14"/>
        <v>1.6923076923076923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2786</v>
      </c>
      <c r="C18" s="65">
        <f>C19+C22+C24</f>
        <v>2889</v>
      </c>
      <c r="D18" s="66">
        <f t="shared" si="9"/>
        <v>-103</v>
      </c>
      <c r="E18" s="67">
        <f t="shared" si="10"/>
        <v>-3.5652474904811354E-2</v>
      </c>
      <c r="F18" s="68">
        <f>F19+F24+F22</f>
        <v>1106</v>
      </c>
      <c r="G18" s="69">
        <f>G19+G24+G22</f>
        <v>1183</v>
      </c>
      <c r="H18" s="70">
        <f t="shared" si="11"/>
        <v>-77</v>
      </c>
      <c r="I18" s="71">
        <f t="shared" si="12"/>
        <v>-6.5088757396449703E-2</v>
      </c>
      <c r="J18" s="72">
        <f>J19+J24+J22</f>
        <v>220</v>
      </c>
      <c r="K18" s="73">
        <f>K19+K24+K22</f>
        <v>352</v>
      </c>
      <c r="L18" s="74">
        <f t="shared" si="13"/>
        <v>-132</v>
      </c>
      <c r="M18" s="75">
        <f t="shared" si="14"/>
        <v>-0.375</v>
      </c>
      <c r="N18" s="76">
        <f>N19+N24+N22</f>
        <v>5</v>
      </c>
      <c r="O18" s="77">
        <f>O19+O24+O22</f>
        <v>0</v>
      </c>
      <c r="P18" s="78">
        <f t="shared" si="15"/>
        <v>5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2502</v>
      </c>
      <c r="C19" s="258">
        <f>SUM(C20:C21)</f>
        <v>2600</v>
      </c>
      <c r="D19" s="247">
        <f t="shared" si="9"/>
        <v>-98</v>
      </c>
      <c r="E19" s="248">
        <f t="shared" si="10"/>
        <v>-3.7692307692307692E-2</v>
      </c>
      <c r="F19" s="259">
        <f>SUM(F20:F21)</f>
        <v>978</v>
      </c>
      <c r="G19" s="260">
        <f>SUM(G20:G21)</f>
        <v>1065</v>
      </c>
      <c r="H19" s="261">
        <f t="shared" si="11"/>
        <v>-87</v>
      </c>
      <c r="I19" s="262">
        <f t="shared" si="12"/>
        <v>-8.1690140845070425E-2</v>
      </c>
      <c r="J19" s="263">
        <f>SUM(J20:J21)</f>
        <v>201</v>
      </c>
      <c r="K19" s="264">
        <f>SUM(K20:K21)</f>
        <v>322</v>
      </c>
      <c r="L19" s="265">
        <f t="shared" si="13"/>
        <v>-121</v>
      </c>
      <c r="M19" s="266">
        <f t="shared" si="14"/>
        <v>-0.37577639751552794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2420</v>
      </c>
      <c r="C20" s="119">
        <v>2542</v>
      </c>
      <c r="D20" s="202">
        <f t="shared" si="9"/>
        <v>-122</v>
      </c>
      <c r="E20" s="267">
        <f t="shared" si="10"/>
        <v>-4.7993705743509051E-2</v>
      </c>
      <c r="F20" s="122">
        <v>960</v>
      </c>
      <c r="G20" s="123">
        <v>1035</v>
      </c>
      <c r="H20" s="124">
        <f>IF(ISERROR(F20-G20),"n/a",F20-G20)</f>
        <v>-75</v>
      </c>
      <c r="I20" s="125">
        <f>IF(ISERROR(H20/G20),"n/a",(H20/G20))</f>
        <v>-7.2463768115942032E-2</v>
      </c>
      <c r="J20" s="126">
        <v>194</v>
      </c>
      <c r="K20" s="127">
        <v>315</v>
      </c>
      <c r="L20" s="128">
        <f>IF(ISERROR(J20-K20),"n/a",J20-K20)</f>
        <v>-121</v>
      </c>
      <c r="M20" s="129">
        <f>IF(ISERROR(L20/K20),"n/a",(L20/K20))</f>
        <v>-0.38412698412698415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7</v>
      </c>
      <c r="L21" s="128">
        <f>IF(ISERROR(J21-K21),"n/a",J21-K21)</f>
        <v>0</v>
      </c>
      <c r="M21" s="129">
        <f>IF(ISERROR(L21/K21),"n/a",(L21/K21))</f>
        <v>0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230</v>
      </c>
      <c r="C22" s="107">
        <f>C23</f>
        <v>239</v>
      </c>
      <c r="D22" s="108">
        <f>IF(ISERROR(B22-C22),"n/a",B22-C22)</f>
        <v>-9</v>
      </c>
      <c r="E22" s="109">
        <f>IF(ISERROR(D22/C22),"n/a",(D22/C22))</f>
        <v>-3.7656903765690378E-2</v>
      </c>
      <c r="F22" s="194">
        <f>F23</f>
        <v>118</v>
      </c>
      <c r="G22" s="195">
        <f>G23</f>
        <v>110</v>
      </c>
      <c r="H22" s="110">
        <f>IF(ISERROR(F22-G22),"n/a",F22-G22)</f>
        <v>8</v>
      </c>
      <c r="I22" s="111">
        <f>IF(ISERROR(H22/G22),"n/a",(H22/G22))</f>
        <v>7.2727272727272724E-2</v>
      </c>
      <c r="J22" s="196">
        <f>J23</f>
        <v>18</v>
      </c>
      <c r="K22" s="197">
        <f>K23</f>
        <v>28</v>
      </c>
      <c r="L22" s="112">
        <f>IF(ISERROR(J22-K22),"n/a",J22-K22)</f>
        <v>-10</v>
      </c>
      <c r="M22" s="113">
        <f>IF(ISERROR(L22/K22),"n/a",(L22/K22))</f>
        <v>-0.35714285714285715</v>
      </c>
      <c r="N22" s="198">
        <f>N23</f>
        <v>5</v>
      </c>
      <c r="O22" s="199">
        <f>O23</f>
        <v>0</v>
      </c>
      <c r="P22" s="114">
        <f>IF(ISERROR(N22-O22),"n/a",N22-O22)</f>
        <v>5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230</v>
      </c>
      <c r="C23" s="119">
        <v>239</v>
      </c>
      <c r="D23" s="108">
        <f>IF(ISERROR(B23-C23),"n/a",B23-C23)</f>
        <v>-9</v>
      </c>
      <c r="E23" s="121">
        <f>IF(ISERROR(D23/C23),"n/a",(D23/C23))</f>
        <v>-3.7656903765690378E-2</v>
      </c>
      <c r="F23" s="122">
        <v>118</v>
      </c>
      <c r="G23" s="123">
        <v>110</v>
      </c>
      <c r="H23" s="124">
        <f>IF(ISERROR(F23-G23),"n/a",F23-G23)</f>
        <v>8</v>
      </c>
      <c r="I23" s="125">
        <f>IF(ISERROR(H23/G23),"n/a",(H23/G23))</f>
        <v>7.2727272727272724E-2</v>
      </c>
      <c r="J23" s="126">
        <v>18</v>
      </c>
      <c r="K23" s="127">
        <v>28</v>
      </c>
      <c r="L23" s="128">
        <f>IF(ISERROR(J23-K23),"n/a",J23-K23)</f>
        <v>-10</v>
      </c>
      <c r="M23" s="129">
        <f>IF(ISERROR(L23/K23),"n/a",(L23/K23))</f>
        <v>-0.35714285714285715</v>
      </c>
      <c r="N23" s="143">
        <v>5</v>
      </c>
      <c r="O23" s="144">
        <v>0</v>
      </c>
      <c r="P23" s="145">
        <f>IF(ISERROR(N23-O23),"n/a",N23-O23)</f>
        <v>5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10</v>
      </c>
      <c r="G24" s="195">
        <f>G25</f>
        <v>8</v>
      </c>
      <c r="H24" s="110">
        <f t="shared" si="11"/>
        <v>2</v>
      </c>
      <c r="I24" s="111">
        <f t="shared" si="12"/>
        <v>0.25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10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31675</v>
      </c>
      <c r="C26" s="65">
        <f>C27+C34</f>
        <v>32512</v>
      </c>
      <c r="D26" s="66">
        <f t="shared" ref="D26:D33" si="33">IF(ISERROR(B26-C26),"n/a",B26-C26)</f>
        <v>-837</v>
      </c>
      <c r="E26" s="67">
        <f t="shared" ref="E26:E33" si="34">IF(ISERROR(D26/C26),"n/a",(D26/C26))</f>
        <v>-2.5744340551181102E-2</v>
      </c>
      <c r="F26" s="68">
        <f>F27+F34</f>
        <v>22337</v>
      </c>
      <c r="G26" s="69">
        <f>G27+G34</f>
        <v>22127</v>
      </c>
      <c r="H26" s="70">
        <f t="shared" ref="H26:H33" si="35">IF(ISERROR(F26-G26),"n/a",F26-G26)</f>
        <v>210</v>
      </c>
      <c r="I26" s="71">
        <f t="shared" ref="I26:I33" si="36">IF(ISERROR(H26/G26),"n/a",(H26/G26))</f>
        <v>9.4906675102815561E-3</v>
      </c>
      <c r="J26" s="72">
        <f>J27+J34</f>
        <v>3908</v>
      </c>
      <c r="K26" s="73">
        <f>K27+K34</f>
        <v>4144</v>
      </c>
      <c r="L26" s="74">
        <f t="shared" ref="L26:L33" si="37">IF(ISERROR(J26-K26),"n/a",J26-K26)</f>
        <v>-236</v>
      </c>
      <c r="M26" s="75">
        <f t="shared" ref="M26:M33" si="38">IF(ISERROR(L26/K26),"n/a",(L26/K26))</f>
        <v>-5.6949806949806947E-2</v>
      </c>
      <c r="N26" s="76">
        <f>N27+N34</f>
        <v>7</v>
      </c>
      <c r="O26" s="77">
        <f>O27+O34</f>
        <v>3</v>
      </c>
      <c r="P26" s="78">
        <f t="shared" ref="P26:P33" si="39">IF(ISERROR(N26-O26),"n/a",N26-O26)</f>
        <v>4</v>
      </c>
      <c r="Q26" s="292">
        <f t="shared" ref="Q26:Q33" si="40">IF(ISERROR(P26/O26),"n/a",(P26/O26))</f>
        <v>1.3333333333333333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26038</v>
      </c>
      <c r="C27" s="65">
        <f>C28+C32+C30</f>
        <v>25791</v>
      </c>
      <c r="D27" s="66">
        <f t="shared" si="33"/>
        <v>247</v>
      </c>
      <c r="E27" s="67">
        <f t="shared" si="34"/>
        <v>9.5769842193013065E-3</v>
      </c>
      <c r="F27" s="68">
        <f>F28+F32+F30</f>
        <v>18005</v>
      </c>
      <c r="G27" s="69">
        <f>G28+G32+G30</f>
        <v>16742</v>
      </c>
      <c r="H27" s="70">
        <f t="shared" si="35"/>
        <v>1263</v>
      </c>
      <c r="I27" s="71">
        <f t="shared" si="36"/>
        <v>7.543901564926532E-2</v>
      </c>
      <c r="J27" s="72">
        <f>J28+J32+J30</f>
        <v>3068</v>
      </c>
      <c r="K27" s="73">
        <f>K28+K32+K30</f>
        <v>2911</v>
      </c>
      <c r="L27" s="74">
        <f t="shared" si="37"/>
        <v>157</v>
      </c>
      <c r="M27" s="75">
        <f t="shared" si="38"/>
        <v>5.3933356234970802E-2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21597</v>
      </c>
      <c r="C28" s="107">
        <f>C29</f>
        <v>21670</v>
      </c>
      <c r="D28" s="108">
        <f t="shared" ref="D28" si="43">IF(ISERROR(B28-C28),"n/a",B28-C28)</f>
        <v>-73</v>
      </c>
      <c r="E28" s="109">
        <f t="shared" ref="E28" si="44">IF(ISERROR(D28/C28),"n/a",(D28/C28))</f>
        <v>-3.3687125057683433E-3</v>
      </c>
      <c r="F28" s="194">
        <f>F29</f>
        <v>14444</v>
      </c>
      <c r="G28" s="195">
        <f>G29</f>
        <v>13550</v>
      </c>
      <c r="H28" s="110">
        <f t="shared" ref="H28" si="45">IF(ISERROR(F28-G28),"n/a",F28-G28)</f>
        <v>894</v>
      </c>
      <c r="I28" s="111">
        <f t="shared" ref="I28" si="46">IF(ISERROR(H28/G28),"n/a",(H28/G28))</f>
        <v>6.5977859778597783E-2</v>
      </c>
      <c r="J28" s="196">
        <f>J29</f>
        <v>2730</v>
      </c>
      <c r="K28" s="197">
        <f>K29</f>
        <v>2700</v>
      </c>
      <c r="L28" s="112">
        <f t="shared" ref="L28" si="47">IF(ISERROR(J28-K28),"n/a",J28-K28)</f>
        <v>30</v>
      </c>
      <c r="M28" s="113">
        <f t="shared" ref="M28" si="48">IF(ISERROR(L28/K28),"n/a",(L28/K28))</f>
        <v>1.1111111111111112E-2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21597</v>
      </c>
      <c r="C29" s="269">
        <v>21670</v>
      </c>
      <c r="D29" s="270">
        <f t="shared" ref="D29" si="53">IF(ISERROR(B29-C29),"n/a",B29-C29)</f>
        <v>-73</v>
      </c>
      <c r="E29" s="271">
        <f t="shared" ref="E29" si="54">IF(ISERROR(D29/C29),"n/a",(D29/C29))</f>
        <v>-3.3687125057683433E-3</v>
      </c>
      <c r="F29" s="272">
        <v>14444</v>
      </c>
      <c r="G29" s="273">
        <v>13550</v>
      </c>
      <c r="H29" s="274">
        <f t="shared" ref="H29" si="55">IF(ISERROR(F29-G29),"n/a",F29-G29)</f>
        <v>894</v>
      </c>
      <c r="I29" s="275">
        <f t="shared" ref="I29" si="56">IF(ISERROR(H29/G29),"n/a",(H29/G29))</f>
        <v>6.5977859778597783E-2</v>
      </c>
      <c r="J29" s="276">
        <v>2730</v>
      </c>
      <c r="K29" s="277">
        <v>2700</v>
      </c>
      <c r="L29" s="278">
        <f t="shared" ref="L29" si="57">IF(ISERROR(J29-K29),"n/a",J29-K29)</f>
        <v>30</v>
      </c>
      <c r="M29" s="279">
        <f t="shared" ref="M29" si="58">IF(ISERROR(L29/K29),"n/a",(L29/K29))</f>
        <v>1.1111111111111112E-2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2478</v>
      </c>
      <c r="G30" s="195">
        <f>G31</f>
        <v>2130</v>
      </c>
      <c r="H30" s="110">
        <f t="shared" si="35"/>
        <v>348</v>
      </c>
      <c r="I30" s="111">
        <f t="shared" si="36"/>
        <v>0.16338028169014085</v>
      </c>
      <c r="J30" s="196">
        <f>J31</f>
        <v>255</v>
      </c>
      <c r="K30" s="197">
        <f>K31</f>
        <v>174</v>
      </c>
      <c r="L30" s="112">
        <f t="shared" si="37"/>
        <v>81</v>
      </c>
      <c r="M30" s="113">
        <f t="shared" si="38"/>
        <v>0.46551724137931033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2478</v>
      </c>
      <c r="G31" s="123">
        <v>2130</v>
      </c>
      <c r="H31" s="124">
        <f t="shared" si="35"/>
        <v>348</v>
      </c>
      <c r="I31" s="125">
        <f t="shared" si="36"/>
        <v>0.16338028169014085</v>
      </c>
      <c r="J31" s="126">
        <v>255</v>
      </c>
      <c r="K31" s="127">
        <v>174</v>
      </c>
      <c r="L31" s="128">
        <f t="shared" si="37"/>
        <v>81</v>
      </c>
      <c r="M31" s="129">
        <f t="shared" si="38"/>
        <v>0.46551724137931033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83</v>
      </c>
      <c r="K32" s="197">
        <f>K33</f>
        <v>37</v>
      </c>
      <c r="L32" s="112">
        <f t="shared" si="37"/>
        <v>46</v>
      </c>
      <c r="M32" s="113">
        <f t="shared" si="38"/>
        <v>1.2432432432432432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83</v>
      </c>
      <c r="K33" s="127">
        <v>37</v>
      </c>
      <c r="L33" s="128">
        <f t="shared" si="37"/>
        <v>46</v>
      </c>
      <c r="M33" s="129">
        <f t="shared" si="38"/>
        <v>1.2432432432432432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5637</v>
      </c>
      <c r="C34" s="65">
        <f>C35+C40+C38</f>
        <v>6721</v>
      </c>
      <c r="D34" s="66">
        <f t="shared" ref="D34" si="63">IF(ISERROR(B34-C34),"n/a",B34-C34)</f>
        <v>-1084</v>
      </c>
      <c r="E34" s="67">
        <f t="shared" ref="E34" si="64">IF(ISERROR(D34/C34),"n/a",(D34/C34))</f>
        <v>-0.16128552298765064</v>
      </c>
      <c r="F34" s="68">
        <f>F35+F40+F38</f>
        <v>4332</v>
      </c>
      <c r="G34" s="69">
        <f>G35+G40+G38</f>
        <v>5385</v>
      </c>
      <c r="H34" s="70">
        <f t="shared" ref="H34" si="65">IF(ISERROR(F34-G34),"n/a",F34-G34)</f>
        <v>-1053</v>
      </c>
      <c r="I34" s="71">
        <f t="shared" ref="I34" si="66">IF(ISERROR(H34/G34),"n/a",(H34/G34))</f>
        <v>-0.19554317548746519</v>
      </c>
      <c r="J34" s="72">
        <f>J35+J40+J38</f>
        <v>840</v>
      </c>
      <c r="K34" s="73">
        <f>K35+K40+K38</f>
        <v>1233</v>
      </c>
      <c r="L34" s="74">
        <f t="shared" ref="L34" si="67">IF(ISERROR(J34-K34),"n/a",J34-K34)</f>
        <v>-393</v>
      </c>
      <c r="M34" s="75">
        <f t="shared" ref="M34" si="68">IF(ISERROR(L34/K34),"n/a",(L34/K34))</f>
        <v>-0.31873479318734793</v>
      </c>
      <c r="N34" s="76">
        <f>N35+N40+N38</f>
        <v>7</v>
      </c>
      <c r="O34" s="77">
        <f>O35+O40+O38</f>
        <v>3</v>
      </c>
      <c r="P34" s="78">
        <f t="shared" ref="P34" si="69">IF(ISERROR(N34-O34),"n/a",N34-O34)</f>
        <v>4</v>
      </c>
      <c r="Q34" s="292">
        <f t="shared" ref="Q34" si="70">IF(ISERROR(P34/O34),"n/a",(P34/O34))</f>
        <v>1.3333333333333333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4963</v>
      </c>
      <c r="C35" s="246">
        <f>SUM(C36:C37)</f>
        <v>5931</v>
      </c>
      <c r="D35" s="247">
        <f t="shared" ref="D35:D41" si="73">IF(ISERROR(B35-C35),"n/a",B35-C35)</f>
        <v>-968</v>
      </c>
      <c r="E35" s="248">
        <f t="shared" ref="E35:E41" si="74">IF(ISERROR(D35/C35),"n/a",(D35/C35))</f>
        <v>-0.16321025122239083</v>
      </c>
      <c r="F35" s="249">
        <f>SUM(F36:F37)</f>
        <v>3776</v>
      </c>
      <c r="G35" s="250">
        <f>SUM(G36:G37)</f>
        <v>4645</v>
      </c>
      <c r="H35" s="251">
        <f t="shared" ref="H35:H41" si="75">IF(ISERROR(F35-G35),"n/a",F35-G35)</f>
        <v>-869</v>
      </c>
      <c r="I35" s="252">
        <f t="shared" ref="I35:I41" si="76">IF(ISERROR(H35/G35),"n/a",(H35/G35))</f>
        <v>-0.18708288482238966</v>
      </c>
      <c r="J35" s="253">
        <f>SUM(J36:J37)</f>
        <v>725</v>
      </c>
      <c r="K35" s="254">
        <f>SUM(K36:K37)</f>
        <v>1124</v>
      </c>
      <c r="L35" s="255">
        <f t="shared" ref="L35:L40" si="77">IF(ISERROR(J35-K35),"n/a",J35-K35)</f>
        <v>-399</v>
      </c>
      <c r="M35" s="256">
        <f t="shared" ref="M35:M41" si="78">IF(ISERROR(L35/K35),"n/a",(L35/K35))</f>
        <v>-0.35498220640569395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4908</v>
      </c>
      <c r="C36" s="269">
        <v>5857</v>
      </c>
      <c r="D36" s="202">
        <f t="shared" si="73"/>
        <v>-949</v>
      </c>
      <c r="E36" s="267">
        <f t="shared" si="74"/>
        <v>-0.1620283421546867</v>
      </c>
      <c r="F36" s="272">
        <v>3742</v>
      </c>
      <c r="G36" s="273">
        <v>4582</v>
      </c>
      <c r="H36" s="274">
        <f>IF(ISERROR(F36-G36),"n/a",F36-G36)</f>
        <v>-840</v>
      </c>
      <c r="I36" s="275">
        <f>IF(ISERROR(H36/G36),"n/a",(H36/G36))</f>
        <v>-0.18332605848974248</v>
      </c>
      <c r="J36" s="276">
        <v>716</v>
      </c>
      <c r="K36" s="277">
        <v>1117</v>
      </c>
      <c r="L36" s="278">
        <f>IF(ISERROR(J36-K36),"n/a",J36-K36)</f>
        <v>-401</v>
      </c>
      <c r="M36" s="279">
        <f>IF(ISERROR(L36/K36),"n/a",(L36/K36))</f>
        <v>-0.35899731423455683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63</v>
      </c>
      <c r="H37" s="124">
        <f>IF(ISERROR(F37-G37),"n/a",F37-G37)</f>
        <v>-29</v>
      </c>
      <c r="I37" s="125">
        <f>IF(ISERROR(H37/G37),"n/a",(H37/G37))</f>
        <v>-0.46031746031746029</v>
      </c>
      <c r="J37" s="126">
        <v>9</v>
      </c>
      <c r="K37" s="127">
        <v>7</v>
      </c>
      <c r="L37" s="128">
        <f>IF(ISERROR(J37-K37),"n/a",J37-K37)</f>
        <v>2</v>
      </c>
      <c r="M37" s="129">
        <f>IF(ISERROR(L37/K37),"n/a",(L37/K37))</f>
        <v>0.2857142857142857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569</v>
      </c>
      <c r="C38" s="107">
        <f>C39</f>
        <v>698</v>
      </c>
      <c r="D38" s="108">
        <f>IF(ISERROR(B38-C38),"n/a",B38-C38)</f>
        <v>-129</v>
      </c>
      <c r="E38" s="109">
        <f>IF(ISERROR(D38/C38),"n/a",(D38/C38))</f>
        <v>-0.18481375358166188</v>
      </c>
      <c r="F38" s="194">
        <f>F39</f>
        <v>506</v>
      </c>
      <c r="G38" s="195">
        <f>G39</f>
        <v>694</v>
      </c>
      <c r="H38" s="110">
        <f>IF(ISERROR(F38-G38),"n/a",F38-G38)</f>
        <v>-188</v>
      </c>
      <c r="I38" s="111">
        <f>IF(ISERROR(H38/G38),"n/a",(H38/G38))</f>
        <v>-0.27089337175792505</v>
      </c>
      <c r="J38" s="196">
        <f>J39</f>
        <v>106</v>
      </c>
      <c r="K38" s="197">
        <f>K39</f>
        <v>98</v>
      </c>
      <c r="L38" s="112">
        <f>IF(ISERROR(J38-K38),"n/a",J38-K38)</f>
        <v>8</v>
      </c>
      <c r="M38" s="113">
        <f>IF(ISERROR(L38/K38),"n/a",(L38/K38))</f>
        <v>8.1632653061224483E-2</v>
      </c>
      <c r="N38" s="198">
        <f>N39</f>
        <v>7</v>
      </c>
      <c r="O38" s="199">
        <f>O39</f>
        <v>3</v>
      </c>
      <c r="P38" s="114">
        <f>IF(ISERROR(N38-O38),"n/a",N38-O38)</f>
        <v>4</v>
      </c>
      <c r="Q38" s="294">
        <f>IF(ISERROR(P38/O38),"n/a",(P38/O38))</f>
        <v>1.3333333333333333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569</v>
      </c>
      <c r="C39" s="119">
        <v>698</v>
      </c>
      <c r="D39" s="120">
        <f>IF(ISERROR(B39-C39),"n/a",B39-C39)</f>
        <v>-129</v>
      </c>
      <c r="E39" s="121">
        <f>IF(ISERROR(D39/C39),"n/a",(D39/C39))</f>
        <v>-0.18481375358166188</v>
      </c>
      <c r="F39" s="122">
        <v>506</v>
      </c>
      <c r="G39" s="123">
        <v>694</v>
      </c>
      <c r="H39" s="124">
        <f>IF(ISERROR(F39-G39),"n/a",F39-G39)</f>
        <v>-188</v>
      </c>
      <c r="I39" s="125">
        <f>IF(ISERROR(H39/G39),"n/a",(H39/G39))</f>
        <v>-0.27089337175792505</v>
      </c>
      <c r="J39" s="126">
        <v>106</v>
      </c>
      <c r="K39" s="127">
        <v>98</v>
      </c>
      <c r="L39" s="128">
        <f>IF(ISERROR(J39-K39),"n/a",J39-K39)</f>
        <v>8</v>
      </c>
      <c r="M39" s="129">
        <f>IF(ISERROR(L39/K39),"n/a",(L39/K39))</f>
        <v>8.1632653061224483E-2</v>
      </c>
      <c r="N39" s="143">
        <v>7</v>
      </c>
      <c r="O39" s="144">
        <v>3</v>
      </c>
      <c r="P39" s="145">
        <f>IF(ISERROR(N39-O39),"n/a",N39-O39)</f>
        <v>4</v>
      </c>
      <c r="Q39" s="295">
        <f>IF(ISERROR(P39/O39),"n/a",(P39/O39))</f>
        <v>1.3333333333333333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105</v>
      </c>
      <c r="C40" s="107">
        <f>C41</f>
        <v>92</v>
      </c>
      <c r="D40" s="108">
        <f t="shared" si="73"/>
        <v>13</v>
      </c>
      <c r="E40" s="109">
        <f t="shared" si="74"/>
        <v>0.14130434782608695</v>
      </c>
      <c r="F40" s="194">
        <f>F41</f>
        <v>50</v>
      </c>
      <c r="G40" s="195">
        <f>G41</f>
        <v>46</v>
      </c>
      <c r="H40" s="110">
        <f t="shared" si="75"/>
        <v>4</v>
      </c>
      <c r="I40" s="111">
        <f t="shared" si="76"/>
        <v>8.6956521739130432E-2</v>
      </c>
      <c r="J40" s="196">
        <f>J41</f>
        <v>9</v>
      </c>
      <c r="K40" s="197">
        <f>K41</f>
        <v>11</v>
      </c>
      <c r="L40" s="112">
        <f t="shared" si="77"/>
        <v>-2</v>
      </c>
      <c r="M40" s="113">
        <f t="shared" si="78"/>
        <v>-0.18181818181818182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105</v>
      </c>
      <c r="C41" s="119">
        <v>92</v>
      </c>
      <c r="D41" s="120">
        <f t="shared" si="73"/>
        <v>13</v>
      </c>
      <c r="E41" s="121">
        <f t="shared" si="74"/>
        <v>0.14130434782608695</v>
      </c>
      <c r="F41" s="122">
        <v>50</v>
      </c>
      <c r="G41" s="123">
        <v>46</v>
      </c>
      <c r="H41" s="124">
        <f t="shared" si="75"/>
        <v>4</v>
      </c>
      <c r="I41" s="125">
        <f t="shared" si="76"/>
        <v>8.6956521739130432E-2</v>
      </c>
      <c r="J41" s="126">
        <v>9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16563</v>
      </c>
      <c r="C42" s="65">
        <f>C43+C50</f>
        <v>17067</v>
      </c>
      <c r="D42" s="66">
        <f t="shared" ref="D42:D57" si="87">IF(ISERROR(B42-C42),"n/a",B42-C42)</f>
        <v>-504</v>
      </c>
      <c r="E42" s="67">
        <f t="shared" ref="E42:E57" si="88">IF(ISERROR(D42/C42),"n/a",(D42/C42))</f>
        <v>-2.9530673229038497E-2</v>
      </c>
      <c r="F42" s="68">
        <f>F43+F50</f>
        <v>12340</v>
      </c>
      <c r="G42" s="69">
        <f>G43+G50</f>
        <v>12463</v>
      </c>
      <c r="H42" s="70">
        <f t="shared" ref="H42:H57" si="89">IF(ISERROR(F42-G42),"n/a",F42-G42)</f>
        <v>-123</v>
      </c>
      <c r="I42" s="71">
        <f t="shared" ref="I42:I57" si="90">IF(ISERROR(H42/G42),"n/a",(H42/G42))</f>
        <v>-9.8692128700954822E-3</v>
      </c>
      <c r="J42" s="72">
        <f>J43+J50</f>
        <v>2267</v>
      </c>
      <c r="K42" s="73">
        <f>K43+K50</f>
        <v>2465</v>
      </c>
      <c r="L42" s="74">
        <f t="shared" ref="L42:L56" si="91">IF(ISERROR(J42-K42),"n/a",J42-K42)</f>
        <v>-198</v>
      </c>
      <c r="M42" s="75">
        <f t="shared" ref="M42:M57" si="92">IF(ISERROR(L42/K42),"n/a",(L42/K42))</f>
        <v>-8.0324543610547666E-2</v>
      </c>
      <c r="N42" s="76">
        <f>N43+N50</f>
        <v>2</v>
      </c>
      <c r="O42" s="77">
        <f>O43+O50</f>
        <v>0</v>
      </c>
      <c r="P42" s="78">
        <f t="shared" ref="P42:P57" si="93">IF(ISERROR(N42-O42),"n/a",N42-O42)</f>
        <v>2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14306</v>
      </c>
      <c r="C43" s="65">
        <f>C44+C48+C46</f>
        <v>14292</v>
      </c>
      <c r="D43" s="66">
        <f t="shared" si="87"/>
        <v>14</v>
      </c>
      <c r="E43" s="67">
        <f t="shared" si="88"/>
        <v>9.795689896445563E-4</v>
      </c>
      <c r="F43" s="68">
        <f>F44+F48+F46</f>
        <v>10964</v>
      </c>
      <c r="G43" s="69">
        <f>G44+G48+G46</f>
        <v>10790</v>
      </c>
      <c r="H43" s="70">
        <f t="shared" si="89"/>
        <v>174</v>
      </c>
      <c r="I43" s="71">
        <f t="shared" si="90"/>
        <v>1.6126042632066729E-2</v>
      </c>
      <c r="J43" s="72">
        <f>J44+J48+J46</f>
        <v>1962</v>
      </c>
      <c r="K43" s="73">
        <f>K44+K48+K46</f>
        <v>2003</v>
      </c>
      <c r="L43" s="74">
        <f t="shared" si="91"/>
        <v>-41</v>
      </c>
      <c r="M43" s="75">
        <f t="shared" si="92"/>
        <v>-2.0469296055916127E-2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12623</v>
      </c>
      <c r="C44" s="93">
        <f>C45</f>
        <v>12807</v>
      </c>
      <c r="D44" s="93">
        <f t="shared" si="87"/>
        <v>-184</v>
      </c>
      <c r="E44" s="94">
        <f t="shared" si="88"/>
        <v>-1.4367142968688998E-2</v>
      </c>
      <c r="F44" s="95">
        <f>F45</f>
        <v>9532</v>
      </c>
      <c r="G44" s="97">
        <f>G45</f>
        <v>9567</v>
      </c>
      <c r="H44" s="97">
        <f t="shared" si="89"/>
        <v>-35</v>
      </c>
      <c r="I44" s="98">
        <f t="shared" si="90"/>
        <v>-3.6584091146649941E-3</v>
      </c>
      <c r="J44" s="99">
        <f>J45</f>
        <v>1851</v>
      </c>
      <c r="K44" s="101">
        <f>K45</f>
        <v>1947</v>
      </c>
      <c r="L44" s="101">
        <f t="shared" si="91"/>
        <v>-96</v>
      </c>
      <c r="M44" s="102">
        <f t="shared" si="92"/>
        <v>-4.930662557781202E-2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12623</v>
      </c>
      <c r="C45" s="269">
        <v>12807</v>
      </c>
      <c r="D45" s="202">
        <f t="shared" ref="D45" si="97">IF(ISERROR(B45-C45),"n/a",B45-C45)</f>
        <v>-184</v>
      </c>
      <c r="E45" s="267">
        <f t="shared" ref="E45" si="98">IF(ISERROR(D45/C45),"n/a",(D45/C45))</f>
        <v>-1.4367142968688998E-2</v>
      </c>
      <c r="F45" s="308">
        <v>9532</v>
      </c>
      <c r="G45" s="304">
        <v>9567</v>
      </c>
      <c r="H45" s="304">
        <f t="shared" ref="H45" si="99">IF(ISERROR(F45-G45),"n/a",F45-G45)</f>
        <v>-35</v>
      </c>
      <c r="I45" s="305">
        <f t="shared" ref="I45" si="100">IF(ISERROR(H45/G45),"n/a",(H45/G45))</f>
        <v>-3.6584091146649941E-3</v>
      </c>
      <c r="J45" s="276">
        <v>1851</v>
      </c>
      <c r="K45" s="306">
        <v>1947</v>
      </c>
      <c r="L45" s="306">
        <f t="shared" ref="L45" si="101">IF(ISERROR(J45-K45),"n/a",J45-K45)</f>
        <v>-96</v>
      </c>
      <c r="M45" s="307">
        <f t="shared" ref="M45" si="102">IF(ISERROR(L45/K45),"n/a",(L45/K45))</f>
        <v>-4.930662557781202E-2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870</v>
      </c>
      <c r="G46" s="195">
        <f>G47</f>
        <v>729</v>
      </c>
      <c r="H46" s="110">
        <f>IF(ISERROR(F46-G46),"n/a",F46-G46)</f>
        <v>141</v>
      </c>
      <c r="I46" s="111">
        <f>IF(ISERROR(H46/G46),"n/a",(H46/G46))</f>
        <v>0.19341563786008231</v>
      </c>
      <c r="J46" s="196">
        <f>J47</f>
        <v>77</v>
      </c>
      <c r="K46" s="197">
        <f>K47</f>
        <v>38</v>
      </c>
      <c r="L46" s="112">
        <f>IF(ISERROR(J46-K46),"n/a",J46-K46)</f>
        <v>39</v>
      </c>
      <c r="M46" s="113">
        <f>IF(ISERROR(L46/K46),"n/a",(L46/K46))</f>
        <v>1.0263157894736843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870</v>
      </c>
      <c r="G47" s="123">
        <v>729</v>
      </c>
      <c r="H47" s="124">
        <f>IF(ISERROR(F47-G47),"n/a",F47-G47)</f>
        <v>141</v>
      </c>
      <c r="I47" s="125">
        <f>IF(ISERROR(H47/G47),"n/a",(H47/G47))</f>
        <v>0.19341563786008231</v>
      </c>
      <c r="J47" s="126">
        <v>77</v>
      </c>
      <c r="K47" s="127">
        <v>38</v>
      </c>
      <c r="L47" s="128">
        <f>IF(ISERROR(J47-K47),"n/a",J47-K47)</f>
        <v>39</v>
      </c>
      <c r="M47" s="129">
        <f>IF(ISERROR(L47/K47),"n/a",(L47/K47))</f>
        <v>1.0263157894736843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633</v>
      </c>
      <c r="C48" s="107">
        <f>C49</f>
        <v>567</v>
      </c>
      <c r="D48" s="108">
        <f t="shared" si="87"/>
        <v>66</v>
      </c>
      <c r="E48" s="109">
        <f t="shared" si="88"/>
        <v>0.1164021164021164</v>
      </c>
      <c r="F48" s="194">
        <f>F49</f>
        <v>562</v>
      </c>
      <c r="G48" s="195">
        <f>G49</f>
        <v>494</v>
      </c>
      <c r="H48" s="110">
        <f t="shared" si="89"/>
        <v>68</v>
      </c>
      <c r="I48" s="111">
        <f t="shared" si="90"/>
        <v>0.13765182186234817</v>
      </c>
      <c r="J48" s="196">
        <f>J49</f>
        <v>34</v>
      </c>
      <c r="K48" s="197">
        <f>K49</f>
        <v>18</v>
      </c>
      <c r="L48" s="112">
        <f t="shared" si="91"/>
        <v>16</v>
      </c>
      <c r="M48" s="113">
        <f t="shared" si="92"/>
        <v>0.88888888888888884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633</v>
      </c>
      <c r="C49" s="119">
        <v>567</v>
      </c>
      <c r="D49" s="120">
        <f t="shared" si="87"/>
        <v>66</v>
      </c>
      <c r="E49" s="121">
        <f t="shared" si="88"/>
        <v>0.1164021164021164</v>
      </c>
      <c r="F49" s="122">
        <v>562</v>
      </c>
      <c r="G49" s="123">
        <v>494</v>
      </c>
      <c r="H49" s="124">
        <f t="shared" si="89"/>
        <v>68</v>
      </c>
      <c r="I49" s="125">
        <f t="shared" si="90"/>
        <v>0.13765182186234817</v>
      </c>
      <c r="J49" s="126">
        <v>34</v>
      </c>
      <c r="K49" s="127">
        <v>18</v>
      </c>
      <c r="L49" s="128">
        <f t="shared" si="91"/>
        <v>16</v>
      </c>
      <c r="M49" s="129">
        <f t="shared" si="92"/>
        <v>0.88888888888888884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2257</v>
      </c>
      <c r="C50" s="65">
        <f>C51+C56+C54</f>
        <v>2775</v>
      </c>
      <c r="D50" s="66">
        <f t="shared" si="87"/>
        <v>-518</v>
      </c>
      <c r="E50" s="67">
        <f t="shared" si="88"/>
        <v>-0.18666666666666668</v>
      </c>
      <c r="F50" s="68">
        <f>F51+F56+F54</f>
        <v>1376</v>
      </c>
      <c r="G50" s="69">
        <f>G51+G56+G54</f>
        <v>1673</v>
      </c>
      <c r="H50" s="70">
        <f t="shared" si="89"/>
        <v>-297</v>
      </c>
      <c r="I50" s="71">
        <f t="shared" si="90"/>
        <v>-0.17752540346682605</v>
      </c>
      <c r="J50" s="72">
        <f>J51+J56+J54</f>
        <v>305</v>
      </c>
      <c r="K50" s="73">
        <f>K51+K56+K54</f>
        <v>462</v>
      </c>
      <c r="L50" s="74">
        <f t="shared" si="91"/>
        <v>-157</v>
      </c>
      <c r="M50" s="75">
        <f t="shared" si="92"/>
        <v>-0.33982683982683981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2097</v>
      </c>
      <c r="C51" s="92">
        <f>SUM(C52:C53)</f>
        <v>2567</v>
      </c>
      <c r="D51" s="93">
        <f t="shared" si="87"/>
        <v>-470</v>
      </c>
      <c r="E51" s="94">
        <f t="shared" si="88"/>
        <v>-0.1830931047915855</v>
      </c>
      <c r="F51" s="95">
        <f>SUM(F52:F53)</f>
        <v>1309</v>
      </c>
      <c r="G51" s="96">
        <f>SUM(G52:G53)</f>
        <v>1575</v>
      </c>
      <c r="H51" s="97">
        <f t="shared" si="89"/>
        <v>-266</v>
      </c>
      <c r="I51" s="98">
        <f t="shared" si="90"/>
        <v>-0.16888888888888889</v>
      </c>
      <c r="J51" s="99">
        <f>SUM(J52:J53)</f>
        <v>285</v>
      </c>
      <c r="K51" s="100">
        <f>SUM(K52:K53)</f>
        <v>453</v>
      </c>
      <c r="L51" s="101">
        <f t="shared" si="91"/>
        <v>-168</v>
      </c>
      <c r="M51" s="102">
        <f t="shared" si="92"/>
        <v>-0.37086092715231789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2059</v>
      </c>
      <c r="C52" s="269">
        <v>2509</v>
      </c>
      <c r="D52" s="270">
        <f>IF(ISERROR(B52-C52),"n/a",B52-C52)</f>
        <v>-450</v>
      </c>
      <c r="E52" s="271">
        <f>IF(ISERROR(D52/C52),"n/a",(D52/C52))</f>
        <v>-0.17935432443204463</v>
      </c>
      <c r="F52" s="272">
        <v>1294</v>
      </c>
      <c r="G52" s="273">
        <v>1541</v>
      </c>
      <c r="H52" s="274">
        <f>IF(ISERROR(F52-G52),"n/a",F52-G52)</f>
        <v>-247</v>
      </c>
      <c r="I52" s="275">
        <f>IF(ISERROR(H52/G52),"n/a",(H52/G52))</f>
        <v>-0.16028552887735237</v>
      </c>
      <c r="J52" s="276">
        <v>279</v>
      </c>
      <c r="K52" s="277">
        <v>443</v>
      </c>
      <c r="L52" s="278">
        <f>IF(ISERROR(J52-K52),"n/a",J52-K52)</f>
        <v>-164</v>
      </c>
      <c r="M52" s="279">
        <f>IF(ISERROR(L52/K52),"n/a",(L52/K52))</f>
        <v>-0.37020316027088035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34</v>
      </c>
      <c r="H53" s="124">
        <f>IF(ISERROR(F53-G53),"n/a",F53-G53)</f>
        <v>-19</v>
      </c>
      <c r="I53" s="125">
        <f>IF(ISERROR(H53/G53),"n/a",(H53/G53))</f>
        <v>-0.55882352941176472</v>
      </c>
      <c r="J53" s="126">
        <v>6</v>
      </c>
      <c r="K53" s="127">
        <v>10</v>
      </c>
      <c r="L53" s="128">
        <f>IF(ISERROR(J53-K53),"n/a",J53-K53)</f>
        <v>-4</v>
      </c>
      <c r="M53" s="129">
        <f>IF(ISERROR(L53/K53),"n/a",(L53/K53))</f>
        <v>-0.4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121</v>
      </c>
      <c r="C54" s="107">
        <f>C55</f>
        <v>146</v>
      </c>
      <c r="D54" s="108">
        <f>IF(ISERROR(B54-C54),"n/a",B54-C54)</f>
        <v>-25</v>
      </c>
      <c r="E54" s="109">
        <f>IF(ISERROR(D54/C54),"n/a",(D54/C54))</f>
        <v>-0.17123287671232876</v>
      </c>
      <c r="F54" s="194">
        <f>F55</f>
        <v>61</v>
      </c>
      <c r="G54" s="195">
        <f>G55</f>
        <v>93</v>
      </c>
      <c r="H54" s="110">
        <f>IF(ISERROR(F54-G54),"n/a",F54-G54)</f>
        <v>-32</v>
      </c>
      <c r="I54" s="111">
        <f>IF(ISERROR(H54/G54),"n/a",(H54/G54))</f>
        <v>-0.34408602150537637</v>
      </c>
      <c r="J54" s="196">
        <f>J55</f>
        <v>19</v>
      </c>
      <c r="K54" s="197">
        <f>K55</f>
        <v>8</v>
      </c>
      <c r="L54" s="112">
        <f>IF(ISERROR(J54-K54),"n/a",J54-K54)</f>
        <v>11</v>
      </c>
      <c r="M54" s="113">
        <f>IF(ISERROR(L54/K54),"n/a",(L54/K54))</f>
        <v>1.375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121</v>
      </c>
      <c r="C55" s="119">
        <v>146</v>
      </c>
      <c r="D55" s="120">
        <f>IF(ISERROR(B55-C55),"n/a",B55-C55)</f>
        <v>-25</v>
      </c>
      <c r="E55" s="121">
        <f>IF(ISERROR(D55/C55),"n/a",(D55/C55))</f>
        <v>-0.17123287671232876</v>
      </c>
      <c r="F55" s="122">
        <v>61</v>
      </c>
      <c r="G55" s="123">
        <v>93</v>
      </c>
      <c r="H55" s="124">
        <f>IF(ISERROR(F55-G55),"n/a",F55-G55)</f>
        <v>-32</v>
      </c>
      <c r="I55" s="125">
        <f>IF(ISERROR(H55/G55),"n/a",(H55/G55))</f>
        <v>-0.34408602150537637</v>
      </c>
      <c r="J55" s="126">
        <v>19</v>
      </c>
      <c r="K55" s="127">
        <v>8</v>
      </c>
      <c r="L55" s="128">
        <f>IF(ISERROR(J55-K55),"n/a",J55-K55)</f>
        <v>11</v>
      </c>
      <c r="M55" s="129">
        <f>IF(ISERROR(L55/K55),"n/a",(L55/K55))</f>
        <v>1.375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1255</v>
      </c>
      <c r="C58" s="65">
        <f>C59+C66</f>
        <v>1186</v>
      </c>
      <c r="D58" s="66">
        <f t="shared" ref="D58:D61" si="111">IF(ISERROR(B58-C58),"n/a",B58-C58)</f>
        <v>69</v>
      </c>
      <c r="E58" s="67">
        <f t="shared" ref="E58:E61" si="112">IF(ISERROR(D58/C58),"n/a",(D58/C58))</f>
        <v>5.81787521079258E-2</v>
      </c>
      <c r="F58" s="68">
        <f>F59+F66</f>
        <v>936</v>
      </c>
      <c r="G58" s="69">
        <f>G59+G66</f>
        <v>883</v>
      </c>
      <c r="H58" s="70">
        <f t="shared" ref="H58:H61" si="113">IF(ISERROR(F58-G58),"n/a",F58-G58)</f>
        <v>53</v>
      </c>
      <c r="I58" s="71">
        <f t="shared" ref="I58:I61" si="114">IF(ISERROR(H58/G58),"n/a",(H58/G58))</f>
        <v>6.0022650056625139E-2</v>
      </c>
      <c r="J58" s="72">
        <f>J59+J66</f>
        <v>160</v>
      </c>
      <c r="K58" s="73">
        <f>K59+K66</f>
        <v>169</v>
      </c>
      <c r="L58" s="74">
        <f t="shared" ref="L58:L61" si="115">IF(ISERROR(J58-K58),"n/a",J58-K58)</f>
        <v>-9</v>
      </c>
      <c r="M58" s="75">
        <f t="shared" ref="M58:M61" si="116">IF(ISERROR(L58/K58),"n/a",(L58/K58))</f>
        <v>-5.3254437869822487E-2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1075</v>
      </c>
      <c r="C59" s="65">
        <f>C60+C64+C62</f>
        <v>1020</v>
      </c>
      <c r="D59" s="66">
        <f t="shared" si="111"/>
        <v>55</v>
      </c>
      <c r="E59" s="67">
        <f t="shared" si="112"/>
        <v>5.3921568627450983E-2</v>
      </c>
      <c r="F59" s="68">
        <f>F60+F64+F62</f>
        <v>771</v>
      </c>
      <c r="G59" s="69">
        <f>G60+G64+G62</f>
        <v>744</v>
      </c>
      <c r="H59" s="70">
        <f t="shared" si="113"/>
        <v>27</v>
      </c>
      <c r="I59" s="71">
        <f t="shared" si="114"/>
        <v>3.6290322580645164E-2</v>
      </c>
      <c r="J59" s="72">
        <f>J60+J64+J62</f>
        <v>119</v>
      </c>
      <c r="K59" s="73">
        <f>K60+K64+K62</f>
        <v>129</v>
      </c>
      <c r="L59" s="74">
        <f t="shared" si="115"/>
        <v>-10</v>
      </c>
      <c r="M59" s="75">
        <f t="shared" si="116"/>
        <v>-7.7519379844961239E-2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974</v>
      </c>
      <c r="C60" s="93">
        <f>C61</f>
        <v>923</v>
      </c>
      <c r="D60" s="93">
        <f t="shared" si="111"/>
        <v>51</v>
      </c>
      <c r="E60" s="94">
        <f t="shared" si="112"/>
        <v>5.5254604550379199E-2</v>
      </c>
      <c r="F60" s="95">
        <f>F61</f>
        <v>688</v>
      </c>
      <c r="G60" s="97">
        <f>G61</f>
        <v>661</v>
      </c>
      <c r="H60" s="97">
        <f t="shared" si="113"/>
        <v>27</v>
      </c>
      <c r="I60" s="98">
        <f t="shared" si="114"/>
        <v>4.084720121028744E-2</v>
      </c>
      <c r="J60" s="99">
        <f>J61</f>
        <v>113</v>
      </c>
      <c r="K60" s="101">
        <f>K61</f>
        <v>121</v>
      </c>
      <c r="L60" s="101">
        <f t="shared" si="115"/>
        <v>-8</v>
      </c>
      <c r="M60" s="102">
        <f t="shared" si="116"/>
        <v>-6.6115702479338845E-2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974</v>
      </c>
      <c r="C61" s="269">
        <v>923</v>
      </c>
      <c r="D61" s="202">
        <f t="shared" si="111"/>
        <v>51</v>
      </c>
      <c r="E61" s="267">
        <f t="shared" si="112"/>
        <v>5.5254604550379199E-2</v>
      </c>
      <c r="F61" s="308">
        <v>688</v>
      </c>
      <c r="G61" s="304">
        <v>661</v>
      </c>
      <c r="H61" s="304">
        <f t="shared" si="113"/>
        <v>27</v>
      </c>
      <c r="I61" s="305">
        <f t="shared" si="114"/>
        <v>4.084720121028744E-2</v>
      </c>
      <c r="J61" s="276">
        <v>113</v>
      </c>
      <c r="K61" s="306">
        <v>121</v>
      </c>
      <c r="L61" s="306">
        <f t="shared" si="115"/>
        <v>-8</v>
      </c>
      <c r="M61" s="307">
        <f t="shared" si="116"/>
        <v>-6.6115702479338845E-2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6</v>
      </c>
      <c r="K62" s="197">
        <f>K63</f>
        <v>6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6</v>
      </c>
      <c r="K63" s="127">
        <v>6</v>
      </c>
      <c r="L63" s="128">
        <f>IF(ISERROR(J63-K63),"n/a",J63-K63)</f>
        <v>0</v>
      </c>
      <c r="M63" s="129">
        <f>IF(ISERROR(L63/K63),"n/a",(L63/K63))</f>
        <v>0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180</v>
      </c>
      <c r="C66" s="65">
        <f>C67+C72+C70</f>
        <v>166</v>
      </c>
      <c r="D66" s="66">
        <f t="shared" si="121"/>
        <v>14</v>
      </c>
      <c r="E66" s="67">
        <f t="shared" si="122"/>
        <v>8.4337349397590355E-2</v>
      </c>
      <c r="F66" s="68">
        <f>F67+F72+F70</f>
        <v>165</v>
      </c>
      <c r="G66" s="69">
        <f>G67+G72+G70</f>
        <v>139</v>
      </c>
      <c r="H66" s="70">
        <f t="shared" si="123"/>
        <v>26</v>
      </c>
      <c r="I66" s="71">
        <f t="shared" si="124"/>
        <v>0.18705035971223022</v>
      </c>
      <c r="J66" s="72">
        <f>J67+J72+J70</f>
        <v>41</v>
      </c>
      <c r="K66" s="73">
        <f>K67+K72+K70</f>
        <v>40</v>
      </c>
      <c r="L66" s="74">
        <f t="shared" si="125"/>
        <v>1</v>
      </c>
      <c r="M66" s="75">
        <f t="shared" si="126"/>
        <v>2.5000000000000001E-2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154</v>
      </c>
      <c r="C67" s="92">
        <f>SUM(C68:C69)</f>
        <v>157</v>
      </c>
      <c r="D67" s="93">
        <f t="shared" si="121"/>
        <v>-3</v>
      </c>
      <c r="E67" s="94">
        <f t="shared" si="122"/>
        <v>-1.9108280254777069E-2</v>
      </c>
      <c r="F67" s="95">
        <f>SUM(F68:F69)</f>
        <v>149</v>
      </c>
      <c r="G67" s="96">
        <f>SUM(G68:G69)</f>
        <v>132</v>
      </c>
      <c r="H67" s="97">
        <f t="shared" si="123"/>
        <v>17</v>
      </c>
      <c r="I67" s="98">
        <f t="shared" si="124"/>
        <v>0.12878787878787878</v>
      </c>
      <c r="J67" s="99">
        <f>SUM(J68:J69)</f>
        <v>39</v>
      </c>
      <c r="K67" s="100">
        <f>SUM(K68:K69)</f>
        <v>37</v>
      </c>
      <c r="L67" s="101">
        <f t="shared" si="125"/>
        <v>2</v>
      </c>
      <c r="M67" s="102">
        <f t="shared" si="126"/>
        <v>5.4054054054054057E-2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155</v>
      </c>
      <c r="D68" s="270">
        <f>IF(ISERROR(B68-C68),"n/a",B68-C68)</f>
        <v>-2</v>
      </c>
      <c r="E68" s="271">
        <f>IF(ISERROR(D68/C68),"n/a",(D68/C68))</f>
        <v>-1.2903225806451613E-2</v>
      </c>
      <c r="F68" s="272">
        <v>147</v>
      </c>
      <c r="G68" s="273">
        <v>130</v>
      </c>
      <c r="H68" s="274">
        <f>IF(ISERROR(F68-G68),"n/a",F68-G68)</f>
        <v>17</v>
      </c>
      <c r="I68" s="275">
        <f>IF(ISERROR(H68/G68),"n/a",(H68/G68))</f>
        <v>0.13076923076923078</v>
      </c>
      <c r="J68" s="276">
        <v>38</v>
      </c>
      <c r="K68" s="277">
        <v>37</v>
      </c>
      <c r="L68" s="278">
        <f>IF(ISERROR(J68-K68),"n/a",J68-K68)</f>
        <v>1</v>
      </c>
      <c r="M68" s="279">
        <f>IF(ISERROR(L68/K68),"n/a",(L68/K68))</f>
        <v>2.7027027027027029E-2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2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2</v>
      </c>
      <c r="L70" s="112">
        <f>IF(ISERROR(J70-K70),"n/a",J70-K70)</f>
        <v>0</v>
      </c>
      <c r="M70" s="113">
        <f>IF(ISERROR(L70/K70),"n/a",(L70/K70))</f>
        <v>0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2</v>
      </c>
      <c r="L71" s="128">
        <f>IF(ISERROR(J71-K71),"n/a",J71-K71)</f>
        <v>0</v>
      </c>
      <c r="M71" s="129">
        <f>IF(ISERROR(L71/K71),"n/a",(L71/K71))</f>
        <v>0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1860</v>
      </c>
      <c r="C74" s="65">
        <f>SUM(C75:C75)</f>
        <v>2085</v>
      </c>
      <c r="D74" s="66">
        <f>IF(ISERROR(B74-C74),"n/a",B74-C74)</f>
        <v>-225</v>
      </c>
      <c r="E74" s="67">
        <f>IF(ISERROR(D74/C74),"n/a",(D74/C74))</f>
        <v>-0.1079136690647482</v>
      </c>
      <c r="F74" s="68">
        <f>SUM(F75:F75)</f>
        <v>815</v>
      </c>
      <c r="G74" s="69">
        <f>SUM(G75:G75)</f>
        <v>811</v>
      </c>
      <c r="H74" s="70">
        <f>IF(ISERROR(F74-G74),"n/a",F74-G74)</f>
        <v>4</v>
      </c>
      <c r="I74" s="71">
        <f>IF(ISERROR(H74/G74),"n/a",(H74/G74))</f>
        <v>4.9321824907521579E-3</v>
      </c>
      <c r="J74" s="72">
        <f>SUM(J75:J75)</f>
        <v>259</v>
      </c>
      <c r="K74" s="73">
        <f>SUM(K75:K75)</f>
        <v>273</v>
      </c>
      <c r="L74" s="74">
        <f>IF(ISERROR(J74-K74),"n/a",J74-K74)</f>
        <v>-14</v>
      </c>
      <c r="M74" s="75">
        <f>IF(ISERROR(L74/K74),"n/a",(L74/K74))</f>
        <v>-5.128205128205128E-2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1860</v>
      </c>
      <c r="C75" s="65">
        <f>C76+C81+C79</f>
        <v>2085</v>
      </c>
      <c r="D75" s="66">
        <f t="shared" ref="D75:D86" si="141">IF(ISERROR(B75-C75),"n/a",B75-C75)</f>
        <v>-225</v>
      </c>
      <c r="E75" s="67">
        <f t="shared" ref="E75:E86" si="142">IF(ISERROR(D75/C75),"n/a",(D75/C75))</f>
        <v>-0.1079136690647482</v>
      </c>
      <c r="F75" s="68">
        <f>F76+F81+F79</f>
        <v>815</v>
      </c>
      <c r="G75" s="69">
        <f>G76+G81+G79</f>
        <v>811</v>
      </c>
      <c r="H75" s="70">
        <f t="shared" ref="H75:H86" si="143">IF(ISERROR(F75-G75),"n/a",F75-G75)</f>
        <v>4</v>
      </c>
      <c r="I75" s="71">
        <f t="shared" ref="I75:I86" si="144">IF(ISERROR(H75/G75),"n/a",(H75/G75))</f>
        <v>4.9321824907521579E-3</v>
      </c>
      <c r="J75" s="72">
        <f>J76+J81+J79</f>
        <v>259</v>
      </c>
      <c r="K75" s="73">
        <f>K76+K81+K79</f>
        <v>273</v>
      </c>
      <c r="L75" s="74">
        <f t="shared" ref="L75:L86" si="145">IF(ISERROR(J75-K75),"n/a",J75-K75)</f>
        <v>-14</v>
      </c>
      <c r="M75" s="75">
        <f t="shared" ref="M75:M86" si="146">IF(ISERROR(L75/K75),"n/a",(L75/K75))</f>
        <v>-5.128205128205128E-2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1703</v>
      </c>
      <c r="C76" s="92">
        <f>SUM(C77:C78)</f>
        <v>1841</v>
      </c>
      <c r="D76" s="93">
        <f t="shared" si="141"/>
        <v>-138</v>
      </c>
      <c r="E76" s="94">
        <f t="shared" si="142"/>
        <v>-7.495926127104835E-2</v>
      </c>
      <c r="F76" s="95">
        <f>SUM(F77:F78)</f>
        <v>774</v>
      </c>
      <c r="G76" s="96">
        <f>SUM(G77:G78)</f>
        <v>738</v>
      </c>
      <c r="H76" s="97">
        <f t="shared" si="143"/>
        <v>36</v>
      </c>
      <c r="I76" s="98">
        <f t="shared" si="144"/>
        <v>4.878048780487805E-2</v>
      </c>
      <c r="J76" s="99">
        <f>SUM(J77:J78)</f>
        <v>246</v>
      </c>
      <c r="K76" s="100">
        <f>SUM(K77:K78)</f>
        <v>260</v>
      </c>
      <c r="L76" s="101">
        <f t="shared" si="145"/>
        <v>-14</v>
      </c>
      <c r="M76" s="102">
        <f t="shared" si="146"/>
        <v>-5.3846153846153849E-2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1691</v>
      </c>
      <c r="C77" s="269">
        <v>1820</v>
      </c>
      <c r="D77" s="270">
        <f>IF(ISERROR(B77-C77),"n/a",B77-C77)</f>
        <v>-129</v>
      </c>
      <c r="E77" s="271">
        <f>IF(ISERROR(D77/C77),"n/a",(D77/C77))</f>
        <v>-7.0879120879120877E-2</v>
      </c>
      <c r="F77" s="272">
        <v>773</v>
      </c>
      <c r="G77" s="273">
        <v>734</v>
      </c>
      <c r="H77" s="274">
        <f>IF(ISERROR(F77-G77),"n/a",F77-G77)</f>
        <v>39</v>
      </c>
      <c r="I77" s="275">
        <f>IF(ISERROR(H77/G77),"n/a",(H77/G77))</f>
        <v>5.3133514986376022E-2</v>
      </c>
      <c r="J77" s="276">
        <v>246</v>
      </c>
      <c r="K77" s="277">
        <v>258</v>
      </c>
      <c r="L77" s="278">
        <f>IF(ISERROR(J77-K77),"n/a",J77-K77)</f>
        <v>-12</v>
      </c>
      <c r="M77" s="279">
        <f>IF(ISERROR(L77/K77),"n/a",(L77/K77))</f>
        <v>-4.6511627906976744E-2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4</v>
      </c>
      <c r="H78" s="238">
        <f>IF(ISERROR(F78-G78),"n/a",F78-G78)</f>
        <v>-3</v>
      </c>
      <c r="I78" s="239">
        <f>IF(ISERROR(H78/G78),"n/a",(H78/G78))</f>
        <v>-0.75</v>
      </c>
      <c r="J78" s="240">
        <v>0</v>
      </c>
      <c r="K78" s="241">
        <v>2</v>
      </c>
      <c r="L78" s="242">
        <f>IF(ISERROR(J78-K78),"n/a",J78-K78)</f>
        <v>-2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13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13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365</v>
      </c>
      <c r="H83" s="70">
        <f t="shared" si="143"/>
        <v>45</v>
      </c>
      <c r="I83" s="71">
        <f t="shared" si="144"/>
        <v>0.12328767123287671</v>
      </c>
      <c r="J83" s="72">
        <f>J84+J91</f>
        <v>83</v>
      </c>
      <c r="K83" s="73">
        <f>K84+K91</f>
        <v>77</v>
      </c>
      <c r="L83" s="74">
        <f t="shared" si="145"/>
        <v>6</v>
      </c>
      <c r="M83" s="75">
        <f t="shared" si="146"/>
        <v>7.792207792207792E-2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268</v>
      </c>
      <c r="H84" s="70">
        <f t="shared" si="143"/>
        <v>46</v>
      </c>
      <c r="I84" s="71">
        <f t="shared" si="144"/>
        <v>0.17164179104477612</v>
      </c>
      <c r="J84" s="72">
        <f>J85+J89+J87</f>
        <v>53</v>
      </c>
      <c r="K84" s="73">
        <f>K85+K89+K87</f>
        <v>53</v>
      </c>
      <c r="L84" s="74">
        <f t="shared" si="145"/>
        <v>0</v>
      </c>
      <c r="M84" s="75">
        <f t="shared" si="146"/>
        <v>0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244</v>
      </c>
      <c r="H85" s="97">
        <f t="shared" si="143"/>
        <v>27</v>
      </c>
      <c r="I85" s="98">
        <f t="shared" si="144"/>
        <v>0.11065573770491803</v>
      </c>
      <c r="J85" s="99">
        <f>J86</f>
        <v>49</v>
      </c>
      <c r="K85" s="101">
        <f>K86</f>
        <v>52</v>
      </c>
      <c r="L85" s="101">
        <f t="shared" si="145"/>
        <v>-3</v>
      </c>
      <c r="M85" s="102">
        <f t="shared" si="146"/>
        <v>-5.7692307692307696E-2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244</v>
      </c>
      <c r="H86" s="304">
        <f t="shared" si="143"/>
        <v>27</v>
      </c>
      <c r="I86" s="305">
        <f t="shared" si="144"/>
        <v>0.11065573770491803</v>
      </c>
      <c r="J86" s="276">
        <v>49</v>
      </c>
      <c r="K86" s="306">
        <v>52</v>
      </c>
      <c r="L86" s="306">
        <f t="shared" si="145"/>
        <v>-3</v>
      </c>
      <c r="M86" s="307">
        <f t="shared" si="146"/>
        <v>-5.7692307692307696E-2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97</v>
      </c>
      <c r="H91" s="70">
        <f t="shared" si="157"/>
        <v>-1</v>
      </c>
      <c r="I91" s="71">
        <f t="shared" si="158"/>
        <v>-1.0309278350515464E-2</v>
      </c>
      <c r="J91" s="72">
        <f>J92+J97+J95</f>
        <v>30</v>
      </c>
      <c r="K91" s="73">
        <f>K92+K97+K95</f>
        <v>24</v>
      </c>
      <c r="L91" s="74">
        <f t="shared" si="159"/>
        <v>6</v>
      </c>
      <c r="M91" s="75">
        <f t="shared" si="160"/>
        <v>0.25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93</v>
      </c>
      <c r="H92" s="97">
        <f t="shared" si="157"/>
        <v>-2</v>
      </c>
      <c r="I92" s="98">
        <f t="shared" si="158"/>
        <v>-2.1505376344086023E-2</v>
      </c>
      <c r="J92" s="99">
        <f>SUM(J93:J94)</f>
        <v>29</v>
      </c>
      <c r="K92" s="100">
        <f>SUM(K93:K94)</f>
        <v>24</v>
      </c>
      <c r="L92" s="101">
        <f t="shared" si="159"/>
        <v>5</v>
      </c>
      <c r="M92" s="102">
        <f t="shared" si="160"/>
        <v>0.20833333333333334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91</v>
      </c>
      <c r="H93" s="274">
        <v>0</v>
      </c>
      <c r="I93" s="275">
        <f>IF(ISERROR(H93/G93),"n/a",(H93/G93))</f>
        <v>0</v>
      </c>
      <c r="J93" s="276">
        <v>29</v>
      </c>
      <c r="K93" s="277">
        <v>23</v>
      </c>
      <c r="L93" s="278">
        <f>IF(ISERROR(J93-K93),"n/a",J93-K93)</f>
        <v>6</v>
      </c>
      <c r="M93" s="279">
        <f>IF(ISERROR(L93/K93),"n/a",(L93/K93))</f>
        <v>0.2608695652173913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6/17/2022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June 17,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6/17/22</v>
      </c>
      <c r="C8" s="349" t="str">
        <f>Summary!C7</f>
        <v>as of 6/17/21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0.65954250890519717</v>
      </c>
      <c r="C10" s="10">
        <f>IF(ISERROR(Summary!C48/Summary!C10),"n/a",Summary!C48/Summary!C10)</f>
        <v>0.64111513555043353</v>
      </c>
      <c r="D10" s="12">
        <f>IF(ISERROR(B10-C10),"n/a",B10-C10)</f>
        <v>1.8427373354763632E-2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0.19934279021343052</v>
      </c>
      <c r="C11" s="10">
        <f>IF(ISERROR(Summary!C67/Summary!C48),"n/a",Summary!C67/Summary!C48)</f>
        <v>0.20550571800315004</v>
      </c>
      <c r="D11" s="12">
        <f>IF(ISERROR(B11-C11),"n/a",B11-C11)</f>
        <v>-6.1629277897195245E-3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0.855393125246938</v>
      </c>
      <c r="C16" s="10">
        <f>IF(ISERROR(Summary!C53/Summary!C15),"n/a",Summary!C53/Summary!C15)</f>
        <v>0.84150464919695689</v>
      </c>
      <c r="D16" s="12">
        <f>IF(ISERROR(B16-C16),"n/a",B16-C16)</f>
        <v>1.3888476049981113E-2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7.8060046189376439E-2</v>
      </c>
      <c r="C17" s="10">
        <f>IF(ISERROR(Summary!C72/Summary!C53),"n/a",Summary!C72/Summary!C53)</f>
        <v>4.1185334003013559E-2</v>
      </c>
      <c r="D17" s="12">
        <f>IF(ISERROR(B17-C17),"n/a",B17-C17)</f>
        <v>3.687471218636288E-2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0.75236891977258369</v>
      </c>
      <c r="D22" s="12">
        <f>IF(ISERROR(B22-C22),"n/a",B22-C22)</f>
        <v>3.7266327609142613E-2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0.11525268694260234</v>
      </c>
      <c r="C23" s="10">
        <f>IF(ISERROR(Summary!C70/Summary!C51),"n/a",Summary!C70/Summary!C51)</f>
        <v>7.7805765463196189E-2</v>
      </c>
      <c r="D23" s="12">
        <f>IF(ISERROR(B23-C23),"n/a",B23-C23)</f>
        <v>3.7446921479406148E-2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0.68178741928993436</v>
      </c>
      <c r="C28" s="10">
        <f>IF(ISERROR(Summary!C47/Summary!C9),"n/a",Summary!C47/Summary!C9)</f>
        <v>0.66014809189291812</v>
      </c>
      <c r="D28" s="12">
        <f>IF(ISERROR(B28-C28),"n/a",B28-C28)</f>
        <v>2.1639327397016239E-2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0.18243279497773246</v>
      </c>
      <c r="C29" s="10">
        <f>IF(ISERROR(Summary!C66/Summary!C47),"n/a",Summary!C66/Summary!C47)</f>
        <v>0.18297382801265458</v>
      </c>
      <c r="D29" s="12">
        <f>IF(ISERROR(B29-C29),"n/a",B29-C29)</f>
        <v>-5.4103303492211707E-4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6/17/22</v>
      </c>
      <c r="C36" s="349" t="str">
        <f>Summary!C7</f>
        <v>as of 6/17/21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0.61904761904761907</v>
      </c>
      <c r="C39" s="10">
        <f>IF(ISERROR(Summary!C56/Summary!C18),"n/a",Summary!C56/Summary!C18)</f>
        <v>0.62479784366576818</v>
      </c>
      <c r="D39" s="12">
        <f>IF(ISERROR(B39-C39),"n/a",B39-C39)</f>
        <v>-5.7502246181491135E-3</v>
      </c>
    </row>
    <row r="40" spans="1:4" ht="15" x14ac:dyDescent="0.25">
      <c r="A40" s="14" t="s">
        <v>13</v>
      </c>
      <c r="B40" s="10">
        <f>IF(ISERROR(Summary!B75/Summary!B56),"n/a",Summary!B75/Summary!B56)</f>
        <v>0.2280576566290852</v>
      </c>
      <c r="C40" s="10">
        <f>IF(ISERROR(Summary!C75/Summary!C56),"n/a",Summary!C75/Summary!C56)</f>
        <v>0.28164673980032046</v>
      </c>
      <c r="D40" s="12">
        <f>IF(ISERROR(B40-C40),"n/a",B40-C40)</f>
        <v>-5.3589083171235258E-2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0.62790697674418605</v>
      </c>
      <c r="D45" s="12">
        <f t="shared" ref="D45:D49" si="0">IF(ISERROR(B45-C45),"n/a",B45-C45)</f>
        <v>-0.25556655121227118</v>
      </c>
    </row>
    <row r="46" spans="1:4" ht="15" x14ac:dyDescent="0.25">
      <c r="A46" s="14" t="s">
        <v>13</v>
      </c>
      <c r="B46" s="10">
        <f>IF(ISERROR(Summary!B76/Summary!B57),"n/a",Summary!B76/Summary!B57)</f>
        <v>0.32857142857142857</v>
      </c>
      <c r="C46" s="10">
        <f>IF(ISERROR(Summary!C76/Summary!C57),"n/a",Summary!C76/Summary!C57)</f>
        <v>0.2</v>
      </c>
      <c r="D46" s="12">
        <f t="shared" si="0"/>
        <v>0.12857142857142856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0.31739130434782609</v>
      </c>
      <c r="C51" s="10">
        <f>IF(ISERROR(Summary!C62/Summary!C24),"n/a",Summary!C62/Summary!C24)</f>
        <v>0.26406926406926406</v>
      </c>
      <c r="D51" s="12">
        <f>IF(ISERROR(B51-C51),"n/a",B51-C51)</f>
        <v>5.3322040278562022E-2</v>
      </c>
    </row>
    <row r="52" spans="1:4" ht="15" x14ac:dyDescent="0.25">
      <c r="A52" s="14" t="s">
        <v>13</v>
      </c>
      <c r="B52" s="10">
        <f>IF(ISERROR(Summary!B81/Summary!B62),"n/a",Summary!B81/Summary!B62)</f>
        <v>0.16438356164383561</v>
      </c>
      <c r="C52" s="10">
        <f>IF(ISERROR(Summary!C81/Summary!C62),"n/a",Summary!C81/Summary!C62)</f>
        <v>0.24590163934426229</v>
      </c>
      <c r="D52" s="12">
        <f>IF(ISERROR(B52-C52),"n/a",B52-C52)</f>
        <v>-8.1518077700426683E-2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0.68709377901578461</v>
      </c>
      <c r="C57" s="10">
        <f>IF(ISERROR(Summary!C59/Summary!C21),"n/a",Summary!C59/Summary!C21)</f>
        <v>0.74222896133434424</v>
      </c>
      <c r="D57" s="12">
        <f>IF(ISERROR(B57-C57),"n/a",B57-C57)</f>
        <v>-5.5135182318559628E-2</v>
      </c>
    </row>
    <row r="58" spans="1:4" ht="15" x14ac:dyDescent="0.25">
      <c r="A58" s="14" t="s">
        <v>13</v>
      </c>
      <c r="B58" s="10">
        <f>IF(ISERROR(Summary!B78/Summary!B59),"n/a",Summary!B78/Summary!B59)</f>
        <v>0.23378378378378378</v>
      </c>
      <c r="C58" s="10">
        <f>IF(ISERROR(Summary!C78/Summary!C59),"n/a",Summary!C78/Summary!C59)</f>
        <v>0.16241062308478038</v>
      </c>
      <c r="D58" s="12">
        <f>IF(ISERROR(B58-C58),"n/a",B58-C58)</f>
        <v>7.1373160699003402E-2</v>
      </c>
    </row>
    <row r="59" spans="1:4" ht="15" x14ac:dyDescent="0.25">
      <c r="A59" s="14" t="s">
        <v>14</v>
      </c>
      <c r="B59" s="10">
        <f>IF(ISERROR(Summary!B121/Summary!B59),"n/a",Summary!B121/Summary!B59)</f>
        <v>1.891891891891892E-2</v>
      </c>
      <c r="C59" s="10">
        <f>IF(ISERROR(Summary!C121/Summary!C59),"n/a",Summary!C121/Summary!C59)</f>
        <v>3.0643513789581204E-3</v>
      </c>
      <c r="D59" s="12">
        <f>IF(ISERROR(B59-C59),"n/a",B59-C59)</f>
        <v>1.5854567539960798E-2</v>
      </c>
    </row>
    <row r="60" spans="1:4" ht="15" x14ac:dyDescent="0.25">
      <c r="A60" s="14" t="s">
        <v>15</v>
      </c>
      <c r="B60" s="10">
        <f>IF(ISERROR(Summary!B121/Summary!B78),"n/a",Summary!B121/Summary!B78)</f>
        <v>8.0924855491329481E-2</v>
      </c>
      <c r="C60" s="10">
        <f>IF(ISERROR(Summary!C121/Summary!C78),"n/a",Summary!C121/Summary!C78)</f>
        <v>1.8867924528301886E-2</v>
      </c>
      <c r="D60" s="12">
        <f>IF(ISERROR(B60-C60),"n/a",B60-C60)</f>
        <v>6.2056930963027598E-2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0.61573279225846733</v>
      </c>
      <c r="C63" s="10">
        <f>IF(ISERROR(Summary!C54/Summary!C16),"n/a",Summary!C54/Summary!C16)</f>
        <v>0.62969491525423726</v>
      </c>
      <c r="D63" s="12">
        <f>IF(ISERROR(B63-C63),"n/a",B63-C63)</f>
        <v>-1.3962122995769932E-2</v>
      </c>
    </row>
    <row r="64" spans="1:4" ht="15" x14ac:dyDescent="0.25">
      <c r="A64" s="14" t="s">
        <v>13</v>
      </c>
      <c r="B64" s="10">
        <f>IF(ISERROR(Summary!B73/Summary!B54),"n/a",Summary!B73/Summary!B54)</f>
        <v>0.22889733840304183</v>
      </c>
      <c r="C64" s="10">
        <f>IF(ISERROR(Summary!C73/Summary!C54),"n/a",Summary!C73/Summary!C54)</f>
        <v>0.26765719207579675</v>
      </c>
      <c r="D64" s="12">
        <f>IF(ISERROR(B64-C64),"n/a",B64-C64)</f>
        <v>-3.8759853672754918E-2</v>
      </c>
    </row>
    <row r="65" spans="1:4" ht="15" x14ac:dyDescent="0.25">
      <c r="A65" s="14" t="s">
        <v>14</v>
      </c>
      <c r="B65" s="10">
        <f>IF(ISERROR(Summary!B116/Summary!B54),"n/a",Summary!B116/Summary!B54)</f>
        <v>1.7743979721166034E-3</v>
      </c>
      <c r="C65" s="10">
        <f>IF(ISERROR(Summary!C116/Summary!C54),"n/a",Summary!C116/Summary!C54)</f>
        <v>3.2299741602067185E-4</v>
      </c>
      <c r="D65" s="12">
        <f>IF(ISERROR(B65-C65),"n/a",B65-C65)</f>
        <v>1.4514005560959315E-3</v>
      </c>
    </row>
    <row r="66" spans="1:4" ht="15" x14ac:dyDescent="0.25">
      <c r="A66" s="14" t="s">
        <v>15</v>
      </c>
      <c r="B66" s="10">
        <f>IF(ISERROR(Summary!B116/Summary!B73),"n/a",Summary!B116/Summary!B73)</f>
        <v>7.7519379844961239E-3</v>
      </c>
      <c r="C66" s="10">
        <f>IF(ISERROR(Summary!C116/Summary!C73),"n/a",Summary!C116/Summary!C73)</f>
        <v>1.2067578439259854E-3</v>
      </c>
      <c r="D66" s="12">
        <f>IF(ISERROR(B66-C66),"n/a",B66-C66)</f>
        <v>6.5451801405701383E-3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6/17/2022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June 17,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6/17/22</v>
      </c>
      <c r="C9" s="351" t="str">
        <f>Summary!C7</f>
        <v>as of 6/17/21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0.52021200143729784</v>
      </c>
      <c r="C11" s="10">
        <f>IF(ISERROR(College!G13/College!C13),"n/a",College!G13/College!C13)</f>
        <v>0.52496202531645575</v>
      </c>
      <c r="D11" s="12">
        <f>IF(ISERROR(B11-C11),"n/a",B11-C11)</f>
        <v>-4.7500238791579052E-3</v>
      </c>
    </row>
    <row r="12" spans="1:5" ht="15" x14ac:dyDescent="0.25">
      <c r="A12" s="14" t="s">
        <v>13</v>
      </c>
      <c r="B12" s="10">
        <f>IF(ISERROR(College!J13/College!F13),"n/a",College!J13/College!F13)</f>
        <v>0.16370229666724229</v>
      </c>
      <c r="C12" s="10">
        <f>IF(ISERROR(College!K13/College!G13),"n/a",College!K13/College!G13)</f>
        <v>0.16917438271604937</v>
      </c>
      <c r="D12" s="12">
        <f>IF(ISERROR(B12-C12),"n/a",B12-C12)</f>
        <v>-5.4720860488070844E-3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7.4309978768577492E-2</v>
      </c>
      <c r="C18" s="10">
        <f>IF(ISERROR(College!K17/College!G17),"n/a",College!K17/College!G17)</f>
        <v>3.2745591939546598E-2</v>
      </c>
      <c r="D18" s="12">
        <f>IF(ISERROR(B18-C18),"n/a",B18-C18)</f>
        <v>4.1564386829030894E-2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0.71113561190738694</v>
      </c>
      <c r="D23" s="12">
        <f>IF(ISERROR(B23-C23),"n/a",B23-C23)</f>
        <v>7.1042605914395263E-2</v>
      </c>
    </row>
    <row r="24" spans="1:4" ht="15" x14ac:dyDescent="0.25">
      <c r="A24" s="14" t="s">
        <v>13</v>
      </c>
      <c r="B24" s="10">
        <f>IF(ISERROR(College!J15/College!F15),"n/a",College!J15/College!F15)</f>
        <v>0.14135021097046413</v>
      </c>
      <c r="C24" s="10">
        <f>IF(ISERROR(College!K15/College!G15),"n/a",College!K15/College!G15)</f>
        <v>6.6666666666666666E-2</v>
      </c>
      <c r="D24" s="12">
        <f>IF(ISERROR(B24-C24),"n/a",B24-C24)</f>
        <v>7.4683544303797464E-2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0.55766107200866266</v>
      </c>
      <c r="C29" s="10">
        <f>IF(ISERROR(College!G11/College!C11),"n/a",College!G11/College!C11)</f>
        <v>0.55322551981517687</v>
      </c>
      <c r="D29" s="12">
        <f>IF(ISERROR(B29-C29),"n/a",B29-C29)</f>
        <v>4.4355521934857922E-3</v>
      </c>
    </row>
    <row r="30" spans="1:4" ht="15" x14ac:dyDescent="0.25">
      <c r="A30" s="14" t="s">
        <v>13</v>
      </c>
      <c r="B30" s="10">
        <f>IF(ISERROR(College!J11/College!F11),"n/a",College!J11/College!F11)</f>
        <v>0.15492371705963939</v>
      </c>
      <c r="C30" s="10">
        <f>IF(ISERROR(College!K11/College!G11),"n/a",College!K11/College!G11)</f>
        <v>0.14985544490844843</v>
      </c>
      <c r="D30" s="12">
        <f>IF(ISERROR(B30-C30),"n/a",B30-C30)</f>
        <v>5.0682721511909612E-3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6/17/22</v>
      </c>
      <c r="C36" s="349" t="str">
        <f>(Summary!C7)</f>
        <v>as of 6/17/21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0.39669421487603307</v>
      </c>
      <c r="C39" s="10">
        <f>IF(ISERROR(College!G20/College!C20),"n/a",College!G20/College!C20)</f>
        <v>0.40715971675845791</v>
      </c>
      <c r="D39" s="12">
        <f>IF(ISERROR(B39-C39),"n/a",B39-C39)</f>
        <v>-1.0465501882424844E-2</v>
      </c>
    </row>
    <row r="40" spans="1:4" ht="15" x14ac:dyDescent="0.25">
      <c r="A40" s="14" t="s">
        <v>13</v>
      </c>
      <c r="B40" s="10">
        <f>IF(ISERROR(College!J20/College!F20),"n/a",College!J20/College!F20)</f>
        <v>0.20208333333333334</v>
      </c>
      <c r="C40" s="10">
        <f>IF(ISERROR(College!K20/College!G20),"n/a",College!K20/College!G20)</f>
        <v>0.30434782608695654</v>
      </c>
      <c r="D40" s="12">
        <f>IF(ISERROR(B40-C40),"n/a",B40-C40)</f>
        <v>-0.1022644927536232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0.23333333333333334</v>
      </c>
      <c r="D46" s="12">
        <f t="shared" si="0"/>
        <v>0.15555555555555556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0.18518518518518517</v>
      </c>
      <c r="C51" s="10">
        <f>IF(ISERROR(College!G25/College!C25),"n/a",College!G25/College!C25)</f>
        <v>0.16</v>
      </c>
      <c r="D51" s="12">
        <f>IF(ISERROR(B51-C51),"n/a",B51-C51)</f>
        <v>2.5185185185185172E-2</v>
      </c>
    </row>
    <row r="52" spans="1:4" ht="15" x14ac:dyDescent="0.25">
      <c r="A52" s="14" t="s">
        <v>13</v>
      </c>
      <c r="B52" s="10">
        <f>IF(ISERROR(College!J25/College!F25),"n/a",College!J25/College!F25)</f>
        <v>0.1</v>
      </c>
      <c r="C52" s="10">
        <f>IF(ISERROR(College!K25/College!G25),"n/a",College!K25/College!G25)</f>
        <v>0.25</v>
      </c>
      <c r="D52" s="12">
        <f>IF(ISERROR(B52-C52),"n/a",B52-C52)</f>
        <v>-0.15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0.5130434782608696</v>
      </c>
      <c r="C57" s="10">
        <f>IF(ISERROR(College!G23/College!C23),"n/a",College!G23/College!C23)</f>
        <v>0.46025104602510458</v>
      </c>
      <c r="D57" s="12">
        <f>IF(ISERROR(B57-C57),"n/a",B57-C57)</f>
        <v>5.2792432235765019E-2</v>
      </c>
    </row>
    <row r="58" spans="1:4" ht="15" x14ac:dyDescent="0.25">
      <c r="A58" s="14" t="s">
        <v>13</v>
      </c>
      <c r="B58" s="10">
        <f>IF(ISERROR(College!J23/College!F23),"n/a",College!J23/College!F23)</f>
        <v>0.15254237288135594</v>
      </c>
      <c r="C58" s="10">
        <f>IF(ISERROR(College!K23/College!G23),"n/a",College!K23/College!G23)</f>
        <v>0.25454545454545452</v>
      </c>
      <c r="D58" s="12">
        <f>IF(ISERROR(B58-C58),"n/a",B58-C58)</f>
        <v>-0.10200308166409858</v>
      </c>
    </row>
    <row r="59" spans="1:4" ht="15" x14ac:dyDescent="0.25">
      <c r="A59" s="14" t="s">
        <v>14</v>
      </c>
      <c r="B59" s="10">
        <f>IF(ISERROR(College!N23/College!F23),"n/a",College!N23/College!F23)</f>
        <v>4.2372881355932202E-2</v>
      </c>
      <c r="C59" s="10">
        <f>IF(ISERROR(College!O23/College!G23),"n/a",College!O23/College!G23)</f>
        <v>0</v>
      </c>
      <c r="D59" s="12">
        <f>IF(ISERROR(B59-C59),"n/a",B59-C59)</f>
        <v>4.2372881355932202E-2</v>
      </c>
    </row>
    <row r="60" spans="1:4" ht="15" x14ac:dyDescent="0.25">
      <c r="A60" s="14" t="s">
        <v>15</v>
      </c>
      <c r="B60" s="10">
        <f>IF(ISERROR(College!N23/College!J23),"n/a",College!N23/College!J23)</f>
        <v>0.27777777777777779</v>
      </c>
      <c r="C60" s="10">
        <f>IF(ISERROR(College!O23/College!K23),"n/a",College!O23/College!K23)</f>
        <v>0</v>
      </c>
      <c r="D60" s="12">
        <f>IF(ISERROR(B60-C60),"n/a",B60-C60)</f>
        <v>0.27777777777777779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0.39698492462311558</v>
      </c>
      <c r="C63" s="10">
        <f>IF(ISERROR(College!G18/College!C18),"n/a",College!G18/College!C18)</f>
        <v>0.40948425060574595</v>
      </c>
      <c r="D63" s="12">
        <f>IF(ISERROR(B63-C63),"n/a",B63-C63)</f>
        <v>-1.2499325982630372E-2</v>
      </c>
    </row>
    <row r="64" spans="1:4" ht="15" x14ac:dyDescent="0.25">
      <c r="A64" s="14" t="s">
        <v>13</v>
      </c>
      <c r="B64" s="10">
        <f>IF(ISERROR(College!J18/College!F18),"n/a",College!J18/College!F18)</f>
        <v>0.19891500904159132</v>
      </c>
      <c r="C64" s="10">
        <f>IF(ISERROR(College!K18/College!G18),"n/a",College!K18/College!G18)</f>
        <v>0.29754860524091292</v>
      </c>
      <c r="D64" s="12">
        <f>IF(ISERROR(B64-C64),"n/a",B64-C64)</f>
        <v>-9.8633596199321605E-2</v>
      </c>
    </row>
    <row r="65" spans="1:4" ht="15" x14ac:dyDescent="0.25">
      <c r="A65" s="14" t="s">
        <v>14</v>
      </c>
      <c r="B65" s="10">
        <f>IF(ISERROR(College!N18/College!F18),"n/a",College!N18/College!F18)</f>
        <v>4.5207956600361665E-3</v>
      </c>
      <c r="C65" s="10">
        <f>IF(ISERROR(College!O18/College!G18),"n/a",College!O18/College!G18)</f>
        <v>0</v>
      </c>
      <c r="D65" s="12">
        <f>IF(ISERROR(B65-C65),"n/a",B65-C65)</f>
        <v>4.5207956600361665E-3</v>
      </c>
    </row>
    <row r="66" spans="1:4" ht="15" x14ac:dyDescent="0.25">
      <c r="A66" s="14" t="s">
        <v>15</v>
      </c>
      <c r="B66" s="10">
        <f>IF(ISERROR(College!N18/College!J18),"n/a",College!N18/College!J18)</f>
        <v>2.2727272727272728E-2</v>
      </c>
      <c r="C66" s="10">
        <f>IF(ISERROR(College!O18/College!K18),"n/a",College!O18/College!K18)</f>
        <v>0</v>
      </c>
      <c r="D66" s="12">
        <f>IF(ISERROR(B66-C66),"n/a",B66-C66)</f>
        <v>2.2727272727272728E-2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June 17,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6/17/22</v>
      </c>
      <c r="C9" s="351" t="str">
        <f>Summary!C7</f>
        <v>as of 6/17/21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0.66879659211927578</v>
      </c>
      <c r="C11" s="10">
        <f>IF(ISERROR(College!G29/College!C29),"n/a",College!G29/College!C29)</f>
        <v>0.62528841716658978</v>
      </c>
      <c r="D11" s="12">
        <f>IF(ISERROR(B11-C11),"n/a",B11-C11)</f>
        <v>4.3508174952685996E-2</v>
      </c>
    </row>
    <row r="12" spans="1:19" ht="15" x14ac:dyDescent="0.25">
      <c r="A12" s="14" t="s">
        <v>13</v>
      </c>
      <c r="B12" s="10">
        <f>IF(ISERROR(College!J29/College!F29),"n/a",College!J29/College!F29)</f>
        <v>0.18900581556355581</v>
      </c>
      <c r="C12" s="10">
        <f>IF(ISERROR(College!K29/College!G29),"n/a",College!K29/College!G29)</f>
        <v>0.19926199261992619</v>
      </c>
      <c r="D12" s="12">
        <f>IF(ISERROR(B12-C12),"n/a",B12-C12)</f>
        <v>-1.0256177056370386E-2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7.663896583564174E-2</v>
      </c>
      <c r="C18" s="10">
        <f>IF(ISERROR(College!K33/College!G33),"n/a",College!K33/College!G33)</f>
        <v>3.4839924670433148E-2</v>
      </c>
      <c r="D18" s="12">
        <f>IF(ISERROR(B18-C18),"n/a",B18-C18)</f>
        <v>4.1799041165208592E-2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0.78071833648393196</v>
      </c>
      <c r="C23" s="10">
        <f>IF(ISERROR(College!G31/College!C31),"n/a",College!G31/College!C31)</f>
        <v>0.7497360084477297</v>
      </c>
      <c r="D23" s="12">
        <f>IF(ISERROR(B23-C23),"n/a",B23-C23)</f>
        <v>3.0982328036202267E-2</v>
      </c>
    </row>
    <row r="24" spans="1:4" ht="15" x14ac:dyDescent="0.25">
      <c r="A24" s="14" t="s">
        <v>13</v>
      </c>
      <c r="B24" s="10">
        <f>IF(ISERROR(College!J31/College!F31),"n/a",College!J31/College!F31)</f>
        <v>0.10290556900726393</v>
      </c>
      <c r="C24" s="10">
        <f>IF(ISERROR(College!K31/College!G31),"n/a",College!K31/College!G31)</f>
        <v>8.1690140845070425E-2</v>
      </c>
      <c r="D24" s="12">
        <f>IF(ISERROR(B24-C24),"n/a",B24-C24)</f>
        <v>2.1215428162193503E-2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0.69148936170212771</v>
      </c>
      <c r="C29" s="10">
        <f>IF(ISERROR(College!G27/College!C27),"n/a",College!G27/College!C27)</f>
        <v>0.64914117327749987</v>
      </c>
      <c r="D29" s="12">
        <f>IF(ISERROR(B29-C29),"n/a",B29-C29)</f>
        <v>4.2348188424627842E-2</v>
      </c>
    </row>
    <row r="30" spans="1:4" ht="15" x14ac:dyDescent="0.25">
      <c r="A30" s="14" t="s">
        <v>13</v>
      </c>
      <c r="B30" s="10">
        <f>IF(ISERROR(College!J27/College!F27),"n/a",College!J27/College!F27)</f>
        <v>0.17039711191335741</v>
      </c>
      <c r="C30" s="10">
        <f>IF(ISERROR(College!K27/College!G27),"n/a",College!K27/College!G27)</f>
        <v>0.17387408911719029</v>
      </c>
      <c r="D30" s="12">
        <f>IF(ISERROR(B30-C30),"n/a",B30-C30)</f>
        <v>-3.4769772038328872E-3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6/17/22</v>
      </c>
      <c r="C36" s="349" t="str">
        <f>(Summary!C7)</f>
        <v>as of 6/17/21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0.76242868785656071</v>
      </c>
      <c r="C39" s="10">
        <f>IF(ISERROR(College!G36/College!C36),"n/a",College!G36/College!C36)</f>
        <v>0.78231176370155364</v>
      </c>
      <c r="D39" s="12">
        <f>IF(ISERROR(B39-C39),"n/a",B39-C39)</f>
        <v>-1.9883075844992937E-2</v>
      </c>
    </row>
    <row r="40" spans="1:4" ht="15" x14ac:dyDescent="0.25">
      <c r="A40" s="14" t="s">
        <v>13</v>
      </c>
      <c r="B40" s="10">
        <f>IF(ISERROR(College!J36/College!F36),"n/a",College!J36/College!F36)</f>
        <v>0.19134152859433459</v>
      </c>
      <c r="C40" s="10">
        <f>IF(ISERROR(College!K36/College!G36),"n/a",College!K36/College!G36)</f>
        <v>0.24378000872981231</v>
      </c>
      <c r="D40" s="12">
        <f>IF(ISERROR(B40-C40),"n/a",B40-C40)</f>
        <v>-5.2438480135477722E-2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0.85135135135135132</v>
      </c>
      <c r="D45" s="12">
        <f>IF(ISERROR(B45-C45),"n/a",B45-C45)</f>
        <v>-0.23316953316953315</v>
      </c>
    </row>
    <row r="46" spans="1:4" ht="15" x14ac:dyDescent="0.25">
      <c r="A46" s="14" t="s">
        <v>13</v>
      </c>
      <c r="B46" s="10">
        <f>IF(ISERROR(College!J37/College!F37),"n/a",College!J37/College!F37)</f>
        <v>0.26470588235294118</v>
      </c>
      <c r="C46" s="10">
        <f>IF(ISERROR(College!K37/College!G37),"n/a",College!K37/College!G37)</f>
        <v>0.1111111111111111</v>
      </c>
      <c r="D46" s="12">
        <f>IF(ISERROR(B46-C46),"n/a",B46-C46)</f>
        <v>0.15359477124183007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0.18</v>
      </c>
      <c r="C52" s="10">
        <f>IF(ISERROR(College!K41/College!G41),"n/a",College!K41/College!G41)</f>
        <v>0.2391304347826087</v>
      </c>
      <c r="D52" s="12">
        <f>IF(ISERROR(B52-C52),"n/a",B52-C52)</f>
        <v>-5.913043478260871E-2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0.88927943760984185</v>
      </c>
      <c r="C57" s="10">
        <f>IF(ISERROR(College!G39/College!C39),"n/a",College!G39/College!C39)</f>
        <v>0.99426934097421205</v>
      </c>
      <c r="D57" s="12">
        <f>IF(ISERROR(B57-C57),"n/a",B57-C57)</f>
        <v>-0.1049899033643702</v>
      </c>
    </row>
    <row r="58" spans="1:4" ht="15" x14ac:dyDescent="0.25">
      <c r="A58" s="14" t="s">
        <v>13</v>
      </c>
      <c r="B58" s="10">
        <f>IF(ISERROR(College!J39/College!F39),"n/a",College!J39/College!F39)</f>
        <v>0.20948616600790515</v>
      </c>
      <c r="C58" s="10">
        <f>IF(ISERROR(College!K39/College!G39),"n/a",College!K39/College!G39)</f>
        <v>0.14121037463976946</v>
      </c>
      <c r="D58" s="12">
        <f>IF(ISERROR(B58-C58),"n/a",B58-C58)</f>
        <v>6.8275791368135691E-2</v>
      </c>
    </row>
    <row r="59" spans="1:4" ht="15" x14ac:dyDescent="0.25">
      <c r="A59" s="14" t="s">
        <v>14</v>
      </c>
      <c r="B59" s="10">
        <f>IF(ISERROR(College!N39/College!F39),"n/a",College!N39/College!F39)</f>
        <v>1.383399209486166E-2</v>
      </c>
      <c r="C59" s="10">
        <f>IF(ISERROR(College!O39/College!G39),"n/a",College!O39/College!G39)</f>
        <v>4.3227665706051877E-3</v>
      </c>
      <c r="D59" s="12">
        <f>IF(ISERROR(B59-C59),"n/a",B59-C59)</f>
        <v>9.5112255242564732E-3</v>
      </c>
    </row>
    <row r="60" spans="1:4" ht="15" x14ac:dyDescent="0.25">
      <c r="A60" s="14" t="s">
        <v>15</v>
      </c>
      <c r="B60" s="10">
        <f>IF(ISERROR(College!N39/College!J39),"n/a",College!N39/College!J39)</f>
        <v>6.6037735849056603E-2</v>
      </c>
      <c r="C60" s="10">
        <f>IF(ISERROR(College!O39/College!K39),"n/a",College!O39/College!K39)</f>
        <v>3.0612244897959183E-2</v>
      </c>
      <c r="D60" s="12">
        <f>IF(ISERROR(B60-C60),"n/a",B60-C60)</f>
        <v>3.542549095109742E-2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0.768493879723257</v>
      </c>
      <c r="C63" s="10">
        <f>IF(ISERROR(College!G34/College!C34),"n/a",College!G34/College!C34)</f>
        <v>0.80122005653920547</v>
      </c>
      <c r="D63" s="12">
        <f>IF(ISERROR(B63-C63),"n/a",B63-C63)</f>
        <v>-3.2726176815948471E-2</v>
      </c>
    </row>
    <row r="64" spans="1:4" ht="15" x14ac:dyDescent="0.25">
      <c r="A64" s="14" t="s">
        <v>13</v>
      </c>
      <c r="B64" s="10">
        <f>IF(ISERROR(College!J34/College!F34),"n/a",College!J34/College!F34)</f>
        <v>0.19390581717451524</v>
      </c>
      <c r="C64" s="10">
        <f>IF(ISERROR(College!K34/College!G34),"n/a",College!K34/College!G34)</f>
        <v>0.22896935933147633</v>
      </c>
      <c r="D64" s="12">
        <f>IF(ISERROR(B64-C64),"n/a",B64-C64)</f>
        <v>-3.5063542156961086E-2</v>
      </c>
    </row>
    <row r="65" spans="1:4" ht="15" x14ac:dyDescent="0.25">
      <c r="A65" s="14" t="s">
        <v>14</v>
      </c>
      <c r="B65" s="10">
        <f>IF(ISERROR(College!N34/College!F34),"n/a",College!N34/College!F34)</f>
        <v>1.6158818097876269E-3</v>
      </c>
      <c r="C65" s="10">
        <f>IF(ISERROR(College!O34/College!G34),"n/a",College!O34/College!G34)</f>
        <v>5.5710306406685239E-4</v>
      </c>
      <c r="D65" s="12">
        <f>IF(ISERROR(B65-C65),"n/a",B65-C65)</f>
        <v>1.0587787457207744E-3</v>
      </c>
    </row>
    <row r="66" spans="1:4" ht="15" x14ac:dyDescent="0.25">
      <c r="A66" s="14" t="s">
        <v>15</v>
      </c>
      <c r="B66" s="10">
        <f>IF(ISERROR(College!N34/College!J34),"n/a",College!N34/College!J34)</f>
        <v>8.3333333333333332E-3</v>
      </c>
      <c r="C66" s="10">
        <f>IF(ISERROR(College!O34/College!K34),"n/a",College!O34/College!K34)</f>
        <v>2.4330900243309003E-3</v>
      </c>
      <c r="D66" s="12">
        <f>IF(ISERROR(B66-C66),"n/a",B66-C66)</f>
        <v>5.9002433090024325E-3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6/17/22</v>
      </c>
      <c r="C9" s="351" t="str">
        <f>Summary!C7</f>
        <v>as of 6/17/21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0.75512952546938128</v>
      </c>
      <c r="C11" s="10">
        <f>IF(ISERROR(College!G45/College!C45),"n/a",College!G45/College!C45)</f>
        <v>0.74701335207308506</v>
      </c>
      <c r="D11" s="12">
        <f>IF(ISERROR(B11-C11),"n/a",B11-C11)</f>
        <v>8.1161733962962224E-3</v>
      </c>
    </row>
    <row r="12" spans="1:4" ht="15" x14ac:dyDescent="0.25">
      <c r="A12" s="14" t="s">
        <v>13</v>
      </c>
      <c r="B12" s="10">
        <f>IF(ISERROR(College!J45/College!F45),"n/a",College!J45/College!F45)</f>
        <v>0.19418799832144357</v>
      </c>
      <c r="C12" s="10">
        <f>IF(ISERROR(College!K45/College!G45),"n/a",College!K45/College!G45)</f>
        <v>0.2035120727500784</v>
      </c>
      <c r="D12" s="12">
        <f>IF(ISERROR(B12-C12),"n/a",B12-C12)</f>
        <v>-9.3240744286348376E-3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0.88783570300157977</v>
      </c>
      <c r="C17" s="10">
        <f>IF(ISERROR(College!G49/College!C49),"n/a",College!G49/College!C49)</f>
        <v>0.87125220458553787</v>
      </c>
      <c r="D17" s="12">
        <f>IF(ISERROR(B17-C17),"n/a",B17-C17)</f>
        <v>1.6583498416041897E-2</v>
      </c>
    </row>
    <row r="18" spans="1:4" ht="15" x14ac:dyDescent="0.25">
      <c r="A18" s="14" t="s">
        <v>13</v>
      </c>
      <c r="B18" s="10">
        <f>IF(ISERROR(College!J49/College!F49),"n/a",College!J49/College!F49)</f>
        <v>6.0498220640569395E-2</v>
      </c>
      <c r="C18" s="10">
        <f>IF(ISERROR(College!K49/College!G49),"n/a",College!K49/College!G49)</f>
        <v>3.643724696356275E-2</v>
      </c>
      <c r="D18" s="12">
        <f>IF(ISERROR(B18-C18),"n/a",B18-C18)</f>
        <v>2.4060973677006645E-2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0.79411764705882348</v>
      </c>
      <c r="D23" s="12">
        <f>IF(ISERROR(B23-C23),"n/a",B23-C23)</f>
        <v>3.4453781512605142E-2</v>
      </c>
    </row>
    <row r="24" spans="1:4" ht="15" x14ac:dyDescent="0.25">
      <c r="A24" s="14" t="s">
        <v>13</v>
      </c>
      <c r="B24" s="10">
        <f>IF(ISERROR(College!J47/College!F47),"n/a",College!J47/College!F47)</f>
        <v>8.8505747126436787E-2</v>
      </c>
      <c r="C24" s="10">
        <f>IF(ISERROR(College!K47/College!G47),"n/a",College!K47/College!G47)</f>
        <v>5.2126200274348423E-2</v>
      </c>
      <c r="D24" s="12">
        <f>IF(ISERROR(B24-C24),"n/a",B24-C24)</f>
        <v>3.6379546852088364E-2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0.76639172375227183</v>
      </c>
      <c r="C29" s="10">
        <f>IF(ISERROR(College!G43/College!C43),"n/a",College!G43/College!C43)</f>
        <v>0.75496781416176884</v>
      </c>
      <c r="D29" s="12">
        <f>IF(ISERROR(B29-C29),"n/a",B29-C29)</f>
        <v>1.142390959050299E-2</v>
      </c>
    </row>
    <row r="30" spans="1:4" ht="15" x14ac:dyDescent="0.25">
      <c r="A30" s="14" t="s">
        <v>13</v>
      </c>
      <c r="B30" s="10">
        <f>IF(ISERROR(College!J43/College!F43),"n/a",College!J43/College!F43)</f>
        <v>0.17894928858080991</v>
      </c>
      <c r="C30" s="10">
        <f>IF(ISERROR(College!K43/College!G43),"n/a",College!K43/College!G43)</f>
        <v>0.18563484708063022</v>
      </c>
      <c r="D30" s="12">
        <f>IF(ISERROR(B30-C30),"n/a",B30-C30)</f>
        <v>-6.6855584998203044E-3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6/17/22</v>
      </c>
      <c r="C36" s="349" t="str">
        <f>(Summary!C7)</f>
        <v>as of 6/17/21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0.62846041767848471</v>
      </c>
      <c r="C39" s="10">
        <f>IF(ISERROR(College!G52/College!C52),"n/a",College!G52/College!C52)</f>
        <v>0.61418891988840174</v>
      </c>
      <c r="D39" s="12">
        <f>IF(ISERROR(B39-C39),"n/a",B39-C39)</f>
        <v>1.4271497790082965E-2</v>
      </c>
    </row>
    <row r="40" spans="1:4" ht="15" x14ac:dyDescent="0.25">
      <c r="A40" s="14" t="s">
        <v>13</v>
      </c>
      <c r="B40" s="10">
        <f>IF(ISERROR(College!J52/College!F52),"n/a",College!J52/College!F52)</f>
        <v>0.21561051004636786</v>
      </c>
      <c r="C40" s="10">
        <f>IF(ISERROR(College!K52/College!G52),"n/a",College!K52/College!G52)</f>
        <v>0.28747566515249839</v>
      </c>
      <c r="D40" s="12">
        <f>IF(ISERROR(B40-C40),"n/a",B40-C40)</f>
        <v>-7.1865155106130535E-2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5.7325914685550493E-3</v>
      </c>
      <c r="D45" s="12">
        <f>IF(ISERROR(B45-C45),"n/a",B45-C45)</f>
        <v>0.38900425063670813</v>
      </c>
    </row>
    <row r="46" spans="1:4" ht="15" x14ac:dyDescent="0.25">
      <c r="A46" s="14" t="s">
        <v>13</v>
      </c>
      <c r="B46" s="10">
        <f>IF(ISERROR(College!J53/College!F53),"n/a",College!J53/College!F53)</f>
        <v>0.4</v>
      </c>
      <c r="C46" s="10">
        <f>IF(ISERROR(College!K53/College!G53),"n/a",College!K53/College!G53)</f>
        <v>0.29411764705882354</v>
      </c>
      <c r="D46" s="12">
        <f>IF(ISERROR(B46-C46),"n/a",B46-C46)</f>
        <v>0.10588235294117648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0.16666666666666666</v>
      </c>
      <c r="C52" s="10">
        <f>IF(ISERROR(College!K57/College!G57),"n/a",College!K57/College!G57)</f>
        <v>0.2</v>
      </c>
      <c r="D52" s="12">
        <f>IF(ISERROR(B52-C52),"n/a",B52-C52)</f>
        <v>-3.3333333333333354E-2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0.50413223140495866</v>
      </c>
      <c r="C57" s="10">
        <f>IF(ISERROR(College!G55/College!C55),"n/a",College!G55/College!C55)</f>
        <v>0.63698630136986301</v>
      </c>
      <c r="D57" s="12">
        <f>IF(ISERROR(B57-C57),"n/a",B57-C57)</f>
        <v>-0.13285406996490434</v>
      </c>
    </row>
    <row r="58" spans="1:4" ht="15" x14ac:dyDescent="0.25">
      <c r="A58" s="14" t="s">
        <v>13</v>
      </c>
      <c r="B58" s="10">
        <f>IF(ISERROR(College!J55/College!F55),"n/a",College!J55/College!F55)</f>
        <v>0.31147540983606559</v>
      </c>
      <c r="C58" s="10">
        <f>IF(ISERROR(College!K55/College!G55),"n/a",College!K55/College!G55)</f>
        <v>8.6021505376344093E-2</v>
      </c>
      <c r="D58" s="12">
        <f>IF(ISERROR(B58-C58),"n/a",B58-C58)</f>
        <v>0.22545390445972149</v>
      </c>
    </row>
    <row r="59" spans="1:4" ht="15" x14ac:dyDescent="0.25">
      <c r="A59" s="14" t="s">
        <v>14</v>
      </c>
      <c r="B59" s="10">
        <f>IF(ISERROR(College!N55/College!F55),"n/a",College!N55/College!F55)</f>
        <v>3.2786885245901641E-2</v>
      </c>
      <c r="C59" s="10">
        <f>IF(ISERROR(College!O55/College!G55),"n/a",College!O55/College!G55)</f>
        <v>0</v>
      </c>
      <c r="D59" s="12">
        <f>IF(ISERROR(B59-C59),"n/a",B59-C59)</f>
        <v>3.2786885245901641E-2</v>
      </c>
    </row>
    <row r="60" spans="1:4" ht="15" x14ac:dyDescent="0.25">
      <c r="A60" s="14" t="s">
        <v>15</v>
      </c>
      <c r="B60" s="10">
        <f>IF(ISERROR(College!N55/College!J55),"n/a",College!N55/College!J55)</f>
        <v>0.10526315789473684</v>
      </c>
      <c r="C60" s="10">
        <f>IF(ISERROR(College!O55/College!K55),"n/a",College!O55/College!K55)</f>
        <v>0</v>
      </c>
      <c r="D60" s="12">
        <f>IF(ISERROR(B60-C60),"n/a",B60-C60)</f>
        <v>0.10526315789473684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0.60965883916703589</v>
      </c>
      <c r="C63" s="10">
        <f>IF(ISERROR(College!G50/College!C50),"n/a",College!G50/College!C50)</f>
        <v>0.60288288288288283</v>
      </c>
      <c r="D63" s="12">
        <f>IF(ISERROR(B63-C63),"n/a",B63-C63)</f>
        <v>6.7759562841530618E-3</v>
      </c>
    </row>
    <row r="64" spans="1:4" ht="15" x14ac:dyDescent="0.25">
      <c r="A64" s="14" t="s">
        <v>13</v>
      </c>
      <c r="B64" s="10">
        <f>IF(ISERROR(College!J50/College!F50),"n/a",College!J50/College!F50)</f>
        <v>0.22165697674418605</v>
      </c>
      <c r="C64" s="10">
        <f>IF(ISERROR(College!K50/College!G50),"n/a",College!K50/College!G50)</f>
        <v>0.27615062761506276</v>
      </c>
      <c r="D64" s="12">
        <f>IF(ISERROR(B64-C64),"n/a",B64-C64)</f>
        <v>-5.4493650870876709E-2</v>
      </c>
    </row>
    <row r="65" spans="1:4" ht="15" x14ac:dyDescent="0.25">
      <c r="A65" s="14" t="s">
        <v>14</v>
      </c>
      <c r="B65" s="10">
        <f>IF(ISERROR(College!N50/College!F50),"n/a",College!N50/College!F50)</f>
        <v>1.4534883720930232E-3</v>
      </c>
      <c r="C65" s="10">
        <f>IF(ISERROR(College!O50/College!G50),"n/a",College!O50/College!G50)</f>
        <v>0</v>
      </c>
      <c r="D65" s="12">
        <f>IF(ISERROR(B65-C65),"n/a",B65-C65)</f>
        <v>1.4534883720930232E-3</v>
      </c>
    </row>
    <row r="66" spans="1:4" ht="15" x14ac:dyDescent="0.25">
      <c r="A66" s="14" t="s">
        <v>15</v>
      </c>
      <c r="B66" s="10">
        <f>IF(ISERROR(College!N50/College!J50),"n/a",College!N50/College!J50)</f>
        <v>6.5573770491803279E-3</v>
      </c>
      <c r="C66" s="10">
        <f>IF(ISERROR(College!O50/College!K50),"n/a",College!O50/College!K50)</f>
        <v>0</v>
      </c>
      <c r="D66" s="12">
        <f>IF(ISERROR(B66-C66),"n/a",B66-C66)</f>
        <v>6.5573770491803279E-3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6/17/22</v>
      </c>
      <c r="C9" s="351" t="str">
        <f>Summary!C7</f>
        <v>as of 6/17/21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0.70636550308008217</v>
      </c>
      <c r="C11" s="10">
        <f>IF(ISERROR(College!G61/College!C61),"n/a",College!G61/College!C61)</f>
        <v>0.71614301191765983</v>
      </c>
      <c r="D11" s="12">
        <f>IF(ISERROR(B11-C11),"n/a",B11-C11)</f>
        <v>-9.7775088375776642E-3</v>
      </c>
    </row>
    <row r="12" spans="1:4" ht="15" x14ac:dyDescent="0.25">
      <c r="A12" s="14" t="s">
        <v>13</v>
      </c>
      <c r="B12" s="10">
        <f>IF(ISERROR(College!J61/College!F61),"n/a",College!J61/College!F61)</f>
        <v>0.16424418604651161</v>
      </c>
      <c r="C12" s="10">
        <f>IF(ISERROR(College!K61/College!G61),"n/a",College!K61/College!G61)</f>
        <v>0.18305597579425115</v>
      </c>
      <c r="D12" s="12">
        <f>IF(ISERROR(B12-C12),"n/a",B12-C12)</f>
        <v>-1.8811789747739532E-2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0.10526315789473684</v>
      </c>
      <c r="C24" s="10">
        <f>IF(ISERROR(College!K63/College!G63),"n/a",College!K63/College!G63)</f>
        <v>0.10714285714285714</v>
      </c>
      <c r="D24" s="12">
        <f>IF(ISERROR(B24-C24),"n/a",B24-C24)</f>
        <v>-1.8796992481203006E-3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0.71720930232558144</v>
      </c>
      <c r="C29" s="10">
        <f>IF(ISERROR(College!G59/College!C59),"n/a",College!G59/College!C59)</f>
        <v>0.72941176470588232</v>
      </c>
      <c r="D29" s="12">
        <f>IF(ISERROR(B29-C29),"n/a",B29-C29)</f>
        <v>-1.2202462380300871E-2</v>
      </c>
    </row>
    <row r="30" spans="1:4" ht="15" x14ac:dyDescent="0.25">
      <c r="A30" s="14" t="s">
        <v>13</v>
      </c>
      <c r="B30" s="10">
        <f>IF(ISERROR(College!J59/College!F59),"n/a",College!J59/College!F59)</f>
        <v>0.15434500648508431</v>
      </c>
      <c r="C30" s="10">
        <f>IF(ISERROR(College!K59/College!G59),"n/a",College!K59/College!G59)</f>
        <v>0.17338709677419356</v>
      </c>
      <c r="D30" s="12">
        <f>IF(ISERROR(B30-C30),"n/a",B30-C30)</f>
        <v>-1.9042090289109248E-2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6/17/22</v>
      </c>
      <c r="C36" s="349" t="str">
        <f>(Summary!C7)</f>
        <v>as of 6/17/21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0.96078431372549022</v>
      </c>
      <c r="C39" s="10">
        <f>IF(ISERROR(College!G68/College!C68),"n/a",College!G68/College!C68)</f>
        <v>0.83870967741935487</v>
      </c>
      <c r="D39" s="12">
        <f>IF(ISERROR(B39-C39),"n/a",B39-C39)</f>
        <v>0.12207463630613535</v>
      </c>
    </row>
    <row r="40" spans="1:4" ht="15" x14ac:dyDescent="0.25">
      <c r="A40" s="14" t="s">
        <v>13</v>
      </c>
      <c r="B40" s="10">
        <f>IF(ISERROR(College!J68/College!F68),"n/a",College!J68/College!F68)</f>
        <v>0.25850340136054423</v>
      </c>
      <c r="C40" s="10">
        <f>IF(ISERROR(College!K68/College!G68),"n/a",College!K68/College!G68)</f>
        <v>0.2846153846153846</v>
      </c>
      <c r="D40" s="12">
        <f>IF(ISERROR(B40-C40),"n/a",B40-C40)</f>
        <v>-2.6111983254840376E-2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</v>
      </c>
      <c r="D45" s="12">
        <f>IF(ISERROR(B45-C45),"n/a",B45-C45)</f>
        <v>1</v>
      </c>
    </row>
    <row r="46" spans="1:4" ht="15" x14ac:dyDescent="0.25">
      <c r="A46" s="14" t="s">
        <v>13</v>
      </c>
      <c r="B46" s="10">
        <f>IF(ISERROR(College!J69/College!F69),"n/a",College!J69/College!F69)</f>
        <v>0.5</v>
      </c>
      <c r="C46" s="10">
        <f>IF(ISERROR(College!K69/College!G69),"n/a",College!K69/College!G69)</f>
        <v>0</v>
      </c>
      <c r="D46" s="12">
        <f>IF(ISERROR(B46-C46),"n/a",B46-C46)</f>
        <v>0.5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0.33333333333333331</v>
      </c>
      <c r="D58" s="12">
        <f>IF(ISERROR(B58-C58),"n/a",B58-C58)</f>
        <v>-0.17948717948717946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0.91666666666666663</v>
      </c>
      <c r="C63" s="10">
        <f>IF(ISERROR(College!G66/College!C66),"n/a",College!G66/College!C66)</f>
        <v>0.83734939759036142</v>
      </c>
      <c r="D63" s="12">
        <f>IF(ISERROR(B63-C63),"n/a",B63-C63)</f>
        <v>7.9317269076305208E-2</v>
      </c>
    </row>
    <row r="64" spans="1:4" ht="15" x14ac:dyDescent="0.25">
      <c r="A64" s="14" t="s">
        <v>13</v>
      </c>
      <c r="B64" s="10">
        <f>IF(ISERROR(College!J66/College!F66),"n/a",College!J66/College!F66)</f>
        <v>0.24848484848484848</v>
      </c>
      <c r="C64" s="10">
        <f>IF(ISERROR(College!K66/College!G66),"n/a",College!K66/College!G66)</f>
        <v>0.28776978417266186</v>
      </c>
      <c r="D64" s="12">
        <f>IF(ISERROR(B64-C64),"n/a",B64-C64)</f>
        <v>-3.9284935687813383E-2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6/17/22</v>
      </c>
      <c r="C9" s="349" t="str">
        <f>(Summary!C7)</f>
        <v>as of 6/17/21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0.45712596096984032</v>
      </c>
      <c r="C12" s="10">
        <f>IF(ISERROR(College!G77/College!C77),"n/a",College!G77/College!C77)</f>
        <v>0.40329670329670331</v>
      </c>
      <c r="D12" s="12">
        <f>IF(ISERROR(B12-C12),"n/a",B12-C12)</f>
        <v>5.382925767313701E-2</v>
      </c>
    </row>
    <row r="13" spans="1:4" ht="15" x14ac:dyDescent="0.25">
      <c r="A13" s="14" t="s">
        <v>13</v>
      </c>
      <c r="B13" s="10">
        <f>IF(ISERROR(College!J77/College!F77),"n/a",College!J77/College!F77)</f>
        <v>0.31824062095730921</v>
      </c>
      <c r="C13" s="10">
        <f>IF(ISERROR(College!K77/College!G77),"n/a",College!K77/College!G77)</f>
        <v>0.35149863760217986</v>
      </c>
      <c r="D13" s="12">
        <f>IF(ISERROR(B13-C13),"n/a",B13-C13)</f>
        <v>-3.3258016644870658E-2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0.19047619047619047</v>
      </c>
      <c r="D18" s="12">
        <f>IF(ISERROR(B18-C18),"n/a",B18-C18)</f>
        <v>-0.10714285714285714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0.5</v>
      </c>
      <c r="D19" s="12">
        <f>IF(ISERROR(B19-C19),"n/a",B19-C19)</f>
        <v>-0.5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0.18055555555555555</v>
      </c>
      <c r="D31" s="12">
        <f>IF(ISERROR(B31-C31),"n/a",B31-C31)</f>
        <v>0.17079579579579582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0.43817204301075269</v>
      </c>
      <c r="C36" s="10">
        <f>IF(ISERROR(College!G75/College!C75),"n/a",College!G75/College!C75)</f>
        <v>0.38896882494004797</v>
      </c>
      <c r="D36" s="12">
        <f>IF(ISERROR(B36-C36),"n/a",B36-C36)</f>
        <v>4.9203218070704713E-2</v>
      </c>
    </row>
    <row r="37" spans="1:4" ht="15" x14ac:dyDescent="0.25">
      <c r="A37" s="14" t="s">
        <v>13</v>
      </c>
      <c r="B37" s="10">
        <f>IF(ISERROR(College!J75/College!F75),"n/a",College!J75/College!F75)</f>
        <v>0.31779141104294478</v>
      </c>
      <c r="C37" s="10">
        <f>IF(ISERROR(College!K75/College!G75),"n/a",College!K75/College!G75)</f>
        <v>0.33662145499383478</v>
      </c>
      <c r="D37" s="12">
        <f>IF(ISERROR(B37-C37),"n/a",B37-C37)</f>
        <v>-1.8830043950889996E-2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6/17/2022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6/17/22</v>
      </c>
      <c r="C9" s="351" t="str">
        <f>Summary!C7</f>
        <v>as of 6/17/21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0.87142857142857144</v>
      </c>
      <c r="D11" s="12">
        <f>IF(ISERROR(B11-C11),"n/a",B11-C11)</f>
        <v>0.12489495798319328</v>
      </c>
    </row>
    <row r="12" spans="1:4" ht="15" x14ac:dyDescent="0.25">
      <c r="A12" s="14" t="s">
        <v>13</v>
      </c>
      <c r="B12" s="10">
        <f>IF(ISERROR(College!J86/College!F86),"n/a",College!J86/College!F86)</f>
        <v>0.18081180811808117</v>
      </c>
      <c r="C12" s="10">
        <f>IF(ISERROR(College!K86/College!G86),"n/a",College!K86/College!G86)</f>
        <v>0.21311475409836064</v>
      </c>
      <c r="D12" s="12">
        <f>IF(ISERROR(B12-C12),"n/a",B12-C12)</f>
        <v>-3.2302945980279468E-2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0.85623003194888181</v>
      </c>
      <c r="D29" s="12">
        <f>IF(ISERROR(B29-C29),"n/a",B29-C29)</f>
        <v>0.12809598685989565</v>
      </c>
    </row>
    <row r="30" spans="1:4" ht="15" x14ac:dyDescent="0.25">
      <c r="A30" s="14" t="s">
        <v>13</v>
      </c>
      <c r="B30" s="10">
        <f>IF(ISERROR(College!J84/College!F84),"n/a",College!J84/College!F84)</f>
        <v>0.16878980891719744</v>
      </c>
      <c r="C30" s="10">
        <f>IF(ISERROR(College!K84/College!G84),"n/a",College!K84/College!G84)</f>
        <v>0.19776119402985073</v>
      </c>
      <c r="D30" s="12">
        <f>IF(ISERROR(B30-C30),"n/a",B30-C30)</f>
        <v>-2.8971385112653292E-2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6/17/22</v>
      </c>
      <c r="C36" s="349" t="str">
        <f>(Summary!C7)</f>
        <v>as of 6/17/21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0.89215686274509809</v>
      </c>
      <c r="D39" s="12">
        <f>IF(ISERROR(B39-C39),"n/a",B39-C39)</f>
        <v>0.14193404634581108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0.25274725274725274</v>
      </c>
      <c r="D40" s="12">
        <f>IF(ISERROR(B40-C40),"n/a",B40-C40)</f>
        <v>6.5934065934065922E-2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0.85087719298245612</v>
      </c>
      <c r="D63" s="12">
        <f>IF(ISERROR(B63-C63),"n/a",B63-C63)</f>
        <v>0.17039940276222465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0.24742268041237114</v>
      </c>
      <c r="D64" s="12">
        <f>IF(ISERROR(B64-C64),"n/a",B64-C64)</f>
        <v>6.5077319587628857E-2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2022-06-17T14:46:50Z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