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" documentId="8_{3D3DD966-C909-4EDC-ADD7-2E5298998DA6}" xr6:coauthVersionLast="36" xr6:coauthVersionMax="36" xr10:uidLastSave="{9E649DBD-3E87-43C3-A692-7F539BF119A7}"/>
  <bookViews>
    <workbookView xWindow="0" yWindow="0" windowWidth="27348" windowHeight="12912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<sst xmlns="http://schemas.openxmlformats.org/spreadsheetml/2006/main" count="921" uniqueCount="89">
  <si>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</si>
  <si>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</si>
  <si>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</si>
  <si>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</si>
  <si>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</si>
  <si>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</si>
  <si>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</si>
  <si>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</si>
  <si>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</si>
  <si>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</si>
  <si>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</si>
  <si>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</si>
  <si>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</si>
  <si>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</si>
  <si>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</si>
  <si>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</si>
  <si>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</si>
  <si>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</si>
  <si>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</si>
  <si>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</si>
  <si>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</si>
  <si>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</si>
  <si>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</si>
  <si>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</si>
  <si>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</si>
  <si>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</si>
  <si>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</si>
  <si>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</si>
  <si>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</si>
  <si>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</si>
  <si>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</si>
  <si>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</si>
  <si>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</si>
  <si>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</si>
  <si>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</si>
  <si>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</si>
  <si>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</si>
  <si>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</si>
  <si>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</si>
  <si>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</si>
  <si>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</si>
  <si>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</si>
  <si>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</si>
  <si>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</si>
  <si>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</si>
  <si>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</si>
  <si>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</si>
  <si>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</si>
  <si>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</si>
  <si>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</si>
  <si>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</si>
  <si>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</si>
  <si>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</si>
  <si>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</si>
  <si>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</si>
  <si>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</si>
  <si>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</si>
  <si>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</si>
  <si>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</si>
  <si>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</si>
  <si>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</si>
  <si>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</si>
  <si>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</si>
  <si>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</si>
  <si>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</si>
  <si>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</si>
  <si>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</si>
  <si>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</si>
  <si>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</si>
  <si>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</si>
  <si>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</si>
  <si>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</si>
  <si>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</si>
  <si>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</si>
  <si>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</si>
  <si>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</si>
  <si>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</si>
  <si>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</si>
  <si>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</si>
  <si>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</si>
  <si>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</si>
  <si>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as of Friday, March 11, 2022</t>
  </si>
  <si>
    <t>Fall 2021</t>
  </si>
  <si>
    <t>as of 3/11/22</t>
  </si>
  <si>
    <t>as of 3/11/21</t>
  </si>
  <si>
    <t>CA Resident Freshman = 5191</t>
  </si>
  <si>
    <t>CA Resident Transfer = 2563 (Fall 2022 + Winter 2023)</t>
  </si>
  <si>
    <t>Nonresident Freshman = 217</t>
  </si>
  <si>
    <t>Nonresident Transfer =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</si>
</sst>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4" fillId="17" borderId="9" xfId="3" applyFont="1" applyFill="1" applyBorder="1" applyAlignment="1">
      <alignment horizontal="center"/>
    </xf>
    <xf numFmtId="0" fontId="4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82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54365</v>
      </c>
      <c r="C9" s="84">
        <f>(C10+C14+C12)</f>
        <v>52565</v>
      </c>
      <c r="D9" s="84">
        <f>IF(ISERROR(B9-C9),"n/a",B9-C9)</f>
        <v>1800</v>
      </c>
      <c r="E9" s="156">
        <f>IF(ISERROR(D9/C9),"n/a",(D9/C9))</f>
        <v>3.4243317797013222E-2</v>
      </c>
    </row>
    <row r="10" spans="1:7" x14ac:dyDescent="0.25">
      <c r="A10" s="157" t="s">
        <v>30</v>
      </c>
      <c r="B10" s="210">
        <f>B11</f>
        <v>46584</v>
      </c>
      <c r="C10" s="210">
        <f>C11</f>
        <v>45536</v>
      </c>
      <c r="D10" s="7">
        <f t="shared" ref="D10:D16" si="0">IF(ISERROR(B10-C10),"n/a",B10-C10)</f>
        <v>1048</v>
      </c>
      <c r="E10" s="158">
        <f t="shared" ref="E10:E16" si="1">IF(ISERROR(D10/C10),"n/a",(D10/C10))</f>
        <v>2.3014757554462403E-2</v>
      </c>
    </row>
    <row r="11" spans="1:7" x14ac:dyDescent="0.25">
      <c r="A11" s="159" t="s">
        <v>31</v>
      </c>
      <c r="B11" s="280">
        <v>46584</v>
      </c>
      <c r="C11" s="280">
        <v>45536</v>
      </c>
      <c r="D11" s="282">
        <f t="shared" ref="D11" si="2">IF(ISERROR(B11-C11),"n/a",B11-C11)</f>
        <v>1048</v>
      </c>
      <c r="E11" s="283">
        <f t="shared" ref="E11" si="3">IF(ISERROR(D11/C11),"n/a",(D11/C11))</f>
        <v>2.3014757554462403E-2</v>
      </c>
    </row>
    <row r="12" spans="1:7" x14ac:dyDescent="0.25">
      <c r="A12" s="157" t="s">
        <v>29</v>
      </c>
      <c r="B12" s="28">
        <f>B13</f>
        <v>5321</v>
      </c>
      <c r="C12" s="210">
        <f>C13</f>
        <v>4722</v>
      </c>
      <c r="D12" s="7">
        <f>IF(ISERROR(B12-C12),"n/a",B12-C12)</f>
        <v>599</v>
      </c>
      <c r="E12" s="158">
        <f>IF(ISERROR(D12/C12),"n/a",(D12/C12))</f>
        <v>0.12685302837780602</v>
      </c>
    </row>
    <row r="13" spans="1:7" x14ac:dyDescent="0.25">
      <c r="A13" s="159" t="s">
        <v>31</v>
      </c>
      <c r="B13" s="211">
        <v>5321</v>
      </c>
      <c r="C13" s="211">
        <v>4722</v>
      </c>
      <c r="D13" s="6">
        <f>IF(ISERROR(B13-C13),"n/a",B13-C13)</f>
        <v>599</v>
      </c>
      <c r="E13" s="160">
        <f>IF(ISERROR(D13/C13),"n/a",(D13/C13))</f>
        <v>0.12685302837780602</v>
      </c>
    </row>
    <row r="14" spans="1:7" x14ac:dyDescent="0.25">
      <c r="A14" s="157" t="s">
        <v>32</v>
      </c>
      <c r="B14" s="28">
        <f>B15</f>
        <v>2460</v>
      </c>
      <c r="C14" s="28">
        <f>C15</f>
        <v>2307</v>
      </c>
      <c r="D14" s="7">
        <f t="shared" si="0"/>
        <v>153</v>
      </c>
      <c r="E14" s="158">
        <f t="shared" si="1"/>
        <v>6.6319895968790635E-2</v>
      </c>
    </row>
    <row r="15" spans="1:7" x14ac:dyDescent="0.25">
      <c r="A15" s="159" t="s">
        <v>31</v>
      </c>
      <c r="B15" s="211">
        <v>2460</v>
      </c>
      <c r="C15" s="211">
        <v>2307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12493</v>
      </c>
      <c r="C16" s="84">
        <f>(C17+C23+C20)</f>
        <v>14447</v>
      </c>
      <c r="D16" s="84">
        <f t="shared" si="0"/>
        <v>-1954</v>
      </c>
      <c r="E16" s="156">
        <f t="shared" si="1"/>
        <v>-0.1352529937011144</v>
      </c>
    </row>
    <row r="17" spans="1:5" x14ac:dyDescent="0.25">
      <c r="A17" s="157" t="s">
        <v>30</v>
      </c>
      <c r="B17" s="210">
        <f>SUM(B18:B19)</f>
        <v>11285</v>
      </c>
      <c r="C17" s="210">
        <f>SUM(C18:C19)</f>
        <v>12970</v>
      </c>
      <c r="D17" s="7">
        <f t="shared" ref="D17:D23" si="4">IF(ISERROR(B17-C17),"n/a",B17-C17)</f>
        <v>-1685</v>
      </c>
      <c r="E17" s="158">
        <f t="shared" ref="E17:E24" si="5">IF(ISERROR(D17/C17),"n/a",(D17/C17))</f>
        <v>-0.12991518889745568</v>
      </c>
    </row>
    <row r="18" spans="1:5" x14ac:dyDescent="0.25">
      <c r="A18" s="159" t="s">
        <v>31</v>
      </c>
      <c r="B18" s="280">
        <v>11285</v>
      </c>
      <c r="C18" s="281">
        <v>12970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5">
      <c r="A20" s="157" t="s">
        <v>29</v>
      </c>
      <c r="B20" s="28">
        <f>B21+B22</f>
        <v>990</v>
      </c>
      <c r="C20" s="28">
        <f>C21+C22</f>
        <v>1264</v>
      </c>
      <c r="D20" s="7">
        <f>IF(ISERROR(B20-C20),"n/a",B20-C20)</f>
        <v>-274</v>
      </c>
      <c r="E20" s="158">
        <f>IF(ISERROR(D20/C20),"n/a",(D20/C20))</f>
        <v>-0.21677215189873417</v>
      </c>
    </row>
    <row r="21" spans="1:5" x14ac:dyDescent="0.25">
      <c r="A21" s="159" t="s">
        <v>31</v>
      </c>
      <c r="B21" s="211">
        <v>990</v>
      </c>
      <c r="C21" s="211">
        <v>1264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218</v>
      </c>
      <c r="C23" s="28">
        <f>C24</f>
        <v>213</v>
      </c>
      <c r="D23" s="7">
        <f t="shared" si="4"/>
        <v>5</v>
      </c>
      <c r="E23" s="158">
        <f t="shared" si="5"/>
        <v>2.3474178403755867E-2</v>
      </c>
    </row>
    <row r="24" spans="1:5" x14ac:dyDescent="0.25">
      <c r="A24" s="159" t="s">
        <v>31</v>
      </c>
      <c r="B24" s="211">
        <v>218</v>
      </c>
      <c r="C24" s="211">
        <v>213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66858</v>
      </c>
      <c r="C25" s="84">
        <f>(C9+C16)</f>
        <v>67012</v>
      </c>
      <c r="D25" s="84">
        <f>IF(ISERROR(B25-C25),"n/a",B25-C25)</f>
        <v>-154</v>
      </c>
      <c r="E25" s="156">
        <f>IF(ISERROR(D25/C25),"n/a",(D25/C25))</f>
        <v>-2.2980958634274459E-3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19100</v>
      </c>
      <c r="C28" s="84">
        <f>(C29+C33+C31)</f>
        <v>20806</v>
      </c>
      <c r="D28" s="84">
        <f t="shared" ref="D28:D44" si="6">IF(ISERROR(B28-C28),"n/a",B28-C28)</f>
        <v>-1706</v>
      </c>
      <c r="E28" s="156">
        <f t="shared" ref="E28:E44" si="7">IF(ISERROR(D28/C28),"n/a",(D28/C28))</f>
        <v>-8.1995578198596555E-2</v>
      </c>
    </row>
    <row r="29" spans="1:5" x14ac:dyDescent="0.25">
      <c r="A29" s="157" t="s">
        <v>30</v>
      </c>
      <c r="B29" s="210">
        <f>B30</f>
        <v>15970</v>
      </c>
      <c r="C29" s="210">
        <f>C30</f>
        <v>18765</v>
      </c>
      <c r="D29" s="7">
        <f t="shared" si="6"/>
        <v>-2795</v>
      </c>
      <c r="E29" s="158">
        <f t="shared" si="7"/>
        <v>-0.14894750865973888</v>
      </c>
    </row>
    <row r="30" spans="1:5" x14ac:dyDescent="0.25">
      <c r="A30" s="159" t="s">
        <v>31</v>
      </c>
      <c r="B30" s="280">
        <v>15970</v>
      </c>
      <c r="C30" s="280">
        <v>18765</v>
      </c>
      <c r="D30" s="282">
        <f t="shared" ref="D30" si="8">IF(ISERROR(B30-C30),"n/a",B30-C30)</f>
        <v>-2795</v>
      </c>
      <c r="E30" s="283">
        <f t="shared" ref="E30" si="9">IF(ISERROR(D30/C30),"n/a",(D30/C30))</f>
        <v>-0.14894750865973888</v>
      </c>
    </row>
    <row r="31" spans="1:5" x14ac:dyDescent="0.25">
      <c r="A31" s="157" t="s">
        <v>29</v>
      </c>
      <c r="B31" s="28">
        <f>B32</f>
        <v>2274</v>
      </c>
      <c r="C31" s="28">
        <f>C32</f>
        <v>1386</v>
      </c>
      <c r="D31" s="7">
        <f>IF(ISERROR(B31-C31),"n/a",B31-C31)</f>
        <v>888</v>
      </c>
      <c r="E31" s="158">
        <f>IF(ISERROR(D31/C31),"n/a",(D31/C31))</f>
        <v>0.64069264069264065</v>
      </c>
    </row>
    <row r="32" spans="1:5" x14ac:dyDescent="0.25">
      <c r="A32" s="159" t="s">
        <v>31</v>
      </c>
      <c r="B32" s="211">
        <v>2274</v>
      </c>
      <c r="C32" s="211">
        <v>1386</v>
      </c>
      <c r="D32" s="6">
        <f>IF(ISERROR(B32-C32),"n/a",B32-C32)</f>
        <v>888</v>
      </c>
      <c r="E32" s="160">
        <f>IF(ISERROR(D32/C32),"n/a",(D32/C32))</f>
        <v>0.64069264069264065</v>
      </c>
    </row>
    <row r="33" spans="1:5" x14ac:dyDescent="0.25">
      <c r="A33" s="157" t="s">
        <v>32</v>
      </c>
      <c r="B33" s="28">
        <f>B34</f>
        <v>856</v>
      </c>
      <c r="C33" s="28">
        <f>C34</f>
        <v>655</v>
      </c>
      <c r="D33" s="7">
        <f t="shared" si="6"/>
        <v>201</v>
      </c>
      <c r="E33" s="158">
        <f t="shared" si="7"/>
        <v>0.30687022900763361</v>
      </c>
    </row>
    <row r="34" spans="1:5" x14ac:dyDescent="0.25">
      <c r="A34" s="159" t="s">
        <v>31</v>
      </c>
      <c r="B34" s="211">
        <v>856</v>
      </c>
      <c r="C34" s="211">
        <v>655</v>
      </c>
      <c r="D34" s="6">
        <f t="shared" si="6"/>
        <v>201</v>
      </c>
      <c r="E34" s="160">
        <f t="shared" si="7"/>
        <v>0.30687022900763361</v>
      </c>
    </row>
    <row r="35" spans="1:5" x14ac:dyDescent="0.25">
      <c r="A35" s="155" t="s">
        <v>7</v>
      </c>
      <c r="B35" s="84">
        <f>(B36+B42+B39)</f>
        <v>6210</v>
      </c>
      <c r="C35" s="84">
        <f>(C36+C42+C39)</f>
        <v>8966</v>
      </c>
      <c r="D35" s="84">
        <f t="shared" si="6"/>
        <v>-2756</v>
      </c>
      <c r="E35" s="156">
        <f t="shared" si="7"/>
        <v>-0.30738344858353783</v>
      </c>
    </row>
    <row r="36" spans="1:5" x14ac:dyDescent="0.25">
      <c r="A36" s="157" t="s">
        <v>30</v>
      </c>
      <c r="B36" s="210">
        <f>SUM(B37:B38)</f>
        <v>5472</v>
      </c>
      <c r="C36" s="210">
        <f>SUM(C37:C38)</f>
        <v>7791</v>
      </c>
      <c r="D36" s="7">
        <f t="shared" si="6"/>
        <v>-2319</v>
      </c>
      <c r="E36" s="158">
        <f t="shared" si="7"/>
        <v>-0.29765113592606857</v>
      </c>
    </row>
    <row r="37" spans="1:5" x14ac:dyDescent="0.25">
      <c r="A37" s="159" t="s">
        <v>31</v>
      </c>
      <c r="B37" s="280">
        <v>5472</v>
      </c>
      <c r="C37" s="281">
        <v>7791</v>
      </c>
      <c r="D37" s="282">
        <f t="shared" si="6"/>
        <v>-2319</v>
      </c>
      <c r="E37" s="283">
        <f t="shared" si="7"/>
        <v>-0.29765113592606857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587</v>
      </c>
      <c r="C39" s="28">
        <f>C40+C41</f>
        <v>980</v>
      </c>
      <c r="D39" s="7">
        <f>IF(ISERROR(B39-C39),"n/a",B39-C39)</f>
        <v>-393</v>
      </c>
      <c r="E39" s="158">
        <f>IF(ISERROR(D39/C39),"n/a",(D39/C39))</f>
        <v>-0.40102040816326529</v>
      </c>
    </row>
    <row r="40" spans="1:5" x14ac:dyDescent="0.25">
      <c r="A40" s="159" t="s">
        <v>31</v>
      </c>
      <c r="B40" s="211">
        <v>587</v>
      </c>
      <c r="C40" s="211">
        <v>980</v>
      </c>
      <c r="D40" s="6">
        <f>IF(ISERROR(B40-C40),"n/a",B40-C40)</f>
        <v>-393</v>
      </c>
      <c r="E40" s="160">
        <f>IF(ISERROR(D40/C40),"n/a",(D40/C40))</f>
        <v>-0.40102040816326529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151</v>
      </c>
      <c r="C42" s="28">
        <f>SUM(C43:C43)</f>
        <v>195</v>
      </c>
      <c r="D42" s="7">
        <f t="shared" si="6"/>
        <v>-44</v>
      </c>
      <c r="E42" s="158">
        <f t="shared" si="7"/>
        <v>-0.22564102564102564</v>
      </c>
    </row>
    <row r="43" spans="1:5" x14ac:dyDescent="0.25">
      <c r="A43" s="159" t="s">
        <v>31</v>
      </c>
      <c r="B43" s="211">
        <v>151</v>
      </c>
      <c r="C43" s="211">
        <v>195</v>
      </c>
      <c r="D43" s="6">
        <f t="shared" si="6"/>
        <v>-44</v>
      </c>
      <c r="E43" s="160">
        <f t="shared" si="7"/>
        <v>-0.22564102564102564</v>
      </c>
    </row>
    <row r="44" spans="1:5" x14ac:dyDescent="0.25">
      <c r="A44" s="161" t="s">
        <v>5</v>
      </c>
      <c r="B44" s="84">
        <f>(B28+B35)</f>
        <v>25310</v>
      </c>
      <c r="C44" s="84">
        <f>(C28+C35)</f>
        <v>29772</v>
      </c>
      <c r="D44" s="84">
        <f t="shared" si="6"/>
        <v>-4462</v>
      </c>
      <c r="E44" s="156">
        <f t="shared" si="7"/>
        <v>-0.14987236329437054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30628</v>
      </c>
      <c r="C47" s="84">
        <f>(C48+C52+C50)</f>
        <v>26523</v>
      </c>
      <c r="D47" s="84">
        <f t="shared" ref="D47:D53" si="10">IF(ISERROR(B47-C47),"n/a",B47-C47)</f>
        <v>4105</v>
      </c>
      <c r="E47" s="156">
        <f t="shared" ref="E47:E53" si="11">IF(ISERROR(D47/C47),"n/a",(D47/C47))</f>
        <v>0.15477133054330203</v>
      </c>
    </row>
    <row r="48" spans="1:5" x14ac:dyDescent="0.25">
      <c r="A48" s="157" t="s">
        <v>30</v>
      </c>
      <c r="B48" s="210">
        <f>B49</f>
        <v>27397</v>
      </c>
      <c r="C48" s="210">
        <f>C49</f>
        <v>22852</v>
      </c>
      <c r="D48" s="7">
        <f t="shared" si="10"/>
        <v>4545</v>
      </c>
      <c r="E48" s="158">
        <f t="shared" si="11"/>
        <v>0.19888849991248031</v>
      </c>
    </row>
    <row r="49" spans="1:5" x14ac:dyDescent="0.25">
      <c r="A49" s="159" t="s">
        <v>31</v>
      </c>
      <c r="B49" s="280">
        <v>27397</v>
      </c>
      <c r="C49" s="280">
        <v>22852</v>
      </c>
      <c r="D49" s="282">
        <f t="shared" ref="D49" si="12">IF(ISERROR(B49-C49),"n/a",B49-C49)</f>
        <v>4545</v>
      </c>
      <c r="E49" s="283">
        <f t="shared" ref="E49" si="13">IF(ISERROR(D49/C49),"n/a",(D49/C49))</f>
        <v>0.19888849991248031</v>
      </c>
    </row>
    <row r="50" spans="1:5" x14ac:dyDescent="0.25">
      <c r="A50" s="157" t="s">
        <v>29</v>
      </c>
      <c r="B50" s="28">
        <f>B51</f>
        <v>1976</v>
      </c>
      <c r="C50" s="28">
        <f>C51</f>
        <v>2327</v>
      </c>
      <c r="D50" s="7">
        <f>IF(ISERROR(B50-C50),"n/a",B50-C50)</f>
        <v>-351</v>
      </c>
      <c r="E50" s="158">
        <f>IF(ISERROR(D50/C50),"n/a",(D50/C50))</f>
        <v>-0.15083798882681565</v>
      </c>
    </row>
    <row r="51" spans="1:5" x14ac:dyDescent="0.25">
      <c r="A51" s="159" t="s">
        <v>31</v>
      </c>
      <c r="B51" s="211">
        <v>1976</v>
      </c>
      <c r="C51" s="211">
        <v>2327</v>
      </c>
      <c r="D51" s="6">
        <f>IF(ISERROR(B51-C51),"n/a",B51-C51)</f>
        <v>-351</v>
      </c>
      <c r="E51" s="160">
        <f>IF(ISERROR(D51/C51),"n/a",(D51/C51))</f>
        <v>-0.15083798882681565</v>
      </c>
    </row>
    <row r="52" spans="1:5" x14ac:dyDescent="0.25">
      <c r="A52" s="157" t="s">
        <v>32</v>
      </c>
      <c r="B52" s="28">
        <f>B53</f>
        <v>1255</v>
      </c>
      <c r="C52" s="28">
        <f>C53</f>
        <v>1344</v>
      </c>
      <c r="D52" s="7">
        <f t="shared" si="10"/>
        <v>-89</v>
      </c>
      <c r="E52" s="158">
        <f t="shared" si="11"/>
        <v>-6.6220238095238096E-2</v>
      </c>
    </row>
    <row r="53" spans="1:5" x14ac:dyDescent="0.25">
      <c r="A53" s="159" t="s">
        <v>31</v>
      </c>
      <c r="B53" s="211">
        <v>1255</v>
      </c>
      <c r="C53" s="211">
        <v>1344</v>
      </c>
      <c r="D53" s="6">
        <f t="shared" si="10"/>
        <v>-89</v>
      </c>
      <c r="E53" s="160">
        <f t="shared" si="11"/>
        <v>-6.6220238095238096E-2</v>
      </c>
    </row>
    <row r="54" spans="1:5" x14ac:dyDescent="0.25">
      <c r="A54" s="155" t="s">
        <v>7</v>
      </c>
      <c r="B54" s="84">
        <f>(B55+B61+B58)</f>
        <v>4256</v>
      </c>
      <c r="C54" s="84">
        <f>(C55+C61+C58)</f>
        <v>3835</v>
      </c>
      <c r="D54" s="84">
        <f t="shared" ref="D54:D63" si="14">IF(ISERROR(B54-C54),"n/a",B54-C54)</f>
        <v>421</v>
      </c>
      <c r="E54" s="156">
        <f t="shared" ref="E54:E63" si="15">IF(ISERROR(D54/C54),"n/a",(D54/C54))</f>
        <v>0.10977835723598435</v>
      </c>
    </row>
    <row r="55" spans="1:5" x14ac:dyDescent="0.25">
      <c r="A55" s="157" t="s">
        <v>30</v>
      </c>
      <c r="B55" s="210">
        <f>SUM(B56:B57)</f>
        <v>3966</v>
      </c>
      <c r="C55" s="210">
        <f>SUM(C56:C57)</f>
        <v>3599</v>
      </c>
      <c r="D55" s="7">
        <f t="shared" si="14"/>
        <v>367</v>
      </c>
      <c r="E55" s="158">
        <f t="shared" si="15"/>
        <v>0.10197277021394832</v>
      </c>
    </row>
    <row r="56" spans="1:5" x14ac:dyDescent="0.25">
      <c r="A56" s="159" t="s">
        <v>31</v>
      </c>
      <c r="B56" s="280">
        <v>3966</v>
      </c>
      <c r="C56" s="280">
        <v>3599</v>
      </c>
      <c r="D56" s="282">
        <f t="shared" si="14"/>
        <v>367</v>
      </c>
      <c r="E56" s="283">
        <f t="shared" si="15"/>
        <v>0.10197277021394832</v>
      </c>
    </row>
    <row r="57" spans="1:5" x14ac:dyDescent="0.25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5">
      <c r="A58" s="157" t="s">
        <v>29</v>
      </c>
      <c r="B58" s="28">
        <f>B59+B60</f>
        <v>270</v>
      </c>
      <c r="C58" s="28">
        <f>C59+C60</f>
        <v>232</v>
      </c>
      <c r="D58" s="7">
        <f>IF(ISERROR(B58-C58),"n/a",B58-C58)</f>
        <v>38</v>
      </c>
      <c r="E58" s="158">
        <f>IF(ISERROR(D58/C58),"n/a",(D58/C58))</f>
        <v>0.16379310344827586</v>
      </c>
    </row>
    <row r="59" spans="1:5" s="2" customFormat="1" x14ac:dyDescent="0.25">
      <c r="A59" s="159" t="s">
        <v>31</v>
      </c>
      <c r="B59" s="211">
        <v>270</v>
      </c>
      <c r="C59" s="211">
        <v>232</v>
      </c>
      <c r="D59" s="6">
        <f>IF(ISERROR(B59-C59),"n/a",B59-C59)</f>
        <v>38</v>
      </c>
      <c r="E59" s="160">
        <f>IF(ISERROR(D59/C59),"n/a",(D59/C59))</f>
        <v>0.16379310344827586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20</v>
      </c>
      <c r="C61" s="28">
        <f>C62</f>
        <v>4</v>
      </c>
      <c r="D61" s="7">
        <f t="shared" si="14"/>
        <v>16</v>
      </c>
      <c r="E61" s="158">
        <f t="shared" si="15"/>
        <v>4</v>
      </c>
    </row>
    <row r="62" spans="1:5" s="2" customFormat="1" x14ac:dyDescent="0.25">
      <c r="A62" s="159" t="s">
        <v>31</v>
      </c>
      <c r="B62" s="211">
        <v>20</v>
      </c>
      <c r="C62" s="211">
        <v>4</v>
      </c>
      <c r="D62" s="6">
        <f t="shared" si="14"/>
        <v>16</v>
      </c>
      <c r="E62" s="160">
        <f t="shared" si="15"/>
        <v>4</v>
      </c>
    </row>
    <row r="63" spans="1:5" ht="15.75" customHeight="1" x14ac:dyDescent="0.25">
      <c r="A63" s="161" t="s">
        <v>5</v>
      </c>
      <c r="B63" s="84">
        <f>(B47+B54)</f>
        <v>34884</v>
      </c>
      <c r="C63" s="84">
        <f>(C47+C54)</f>
        <v>30358</v>
      </c>
      <c r="D63" s="84">
        <f t="shared" si="14"/>
        <v>4526</v>
      </c>
      <c r="E63" s="156">
        <f t="shared" si="15"/>
        <v>0.14908755517491271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40</v>
      </c>
      <c r="C66" s="84">
        <f>(C67+C71+C69)</f>
        <v>71</v>
      </c>
      <c r="D66" s="84">
        <f t="shared" ref="D66:D82" si="16">IF(ISERROR(B66-C66),"n/a",B66-C66)</f>
        <v>-31</v>
      </c>
      <c r="E66" s="156">
        <f t="shared" ref="E66:E82" si="17">IF(ISERROR(D66/C66),"n/a",(D66/C66))</f>
        <v>-0.43661971830985913</v>
      </c>
    </row>
    <row r="67" spans="1:5" ht="14.25" customHeight="1" x14ac:dyDescent="0.25">
      <c r="A67" s="157" t="s">
        <v>30</v>
      </c>
      <c r="B67" s="210">
        <f>B68</f>
        <v>37</v>
      </c>
      <c r="C67" s="210">
        <f>C68</f>
        <v>63</v>
      </c>
      <c r="D67" s="7">
        <f t="shared" si="16"/>
        <v>-26</v>
      </c>
      <c r="E67" s="158">
        <f t="shared" si="17"/>
        <v>-0.41269841269841268</v>
      </c>
    </row>
    <row r="68" spans="1:5" ht="14.25" customHeight="1" x14ac:dyDescent="0.25">
      <c r="A68" s="159" t="s">
        <v>31</v>
      </c>
      <c r="B68" s="280">
        <v>37</v>
      </c>
      <c r="C68" s="280">
        <v>63</v>
      </c>
      <c r="D68" s="282">
        <f t="shared" ref="D68" si="18">IF(ISERROR(B68-C68),"n/a",B68-C68)</f>
        <v>-26</v>
      </c>
      <c r="E68" s="283">
        <f t="shared" ref="E68" si="19">IF(ISERROR(D68/C68),"n/a",(D68/C68))</f>
        <v>-0.41269841269841268</v>
      </c>
    </row>
    <row r="69" spans="1:5" ht="14.25" customHeight="1" x14ac:dyDescent="0.25">
      <c r="A69" s="157" t="s">
        <v>29</v>
      </c>
      <c r="B69" s="28">
        <f>B70</f>
        <v>2</v>
      </c>
      <c r="C69" s="28">
        <f>C70</f>
        <v>3</v>
      </c>
      <c r="D69" s="7">
        <f>IF(ISERROR(B69-C69),"n/a",B69-C69)</f>
        <v>-1</v>
      </c>
      <c r="E69" s="158">
        <f>IF(ISERROR(D69/C69),"n/a",(D69/C69))</f>
        <v>-0.33333333333333331</v>
      </c>
    </row>
    <row r="70" spans="1:5" ht="14.25" customHeight="1" x14ac:dyDescent="0.25">
      <c r="A70" s="159" t="s">
        <v>31</v>
      </c>
      <c r="B70" s="211">
        <v>2</v>
      </c>
      <c r="C70" s="211">
        <v>3</v>
      </c>
      <c r="D70" s="6">
        <f>IF(ISERROR(B70-C70),"n/a",B70-C70)</f>
        <v>-1</v>
      </c>
      <c r="E70" s="160">
        <f>IF(ISERROR(D70/C70),"n/a",(D70/C70))</f>
        <v>-0.33333333333333331</v>
      </c>
    </row>
    <row r="71" spans="1:5" ht="14.25" customHeight="1" x14ac:dyDescent="0.25">
      <c r="A71" s="157" t="s">
        <v>32</v>
      </c>
      <c r="B71" s="28">
        <f>B72</f>
        <v>1</v>
      </c>
      <c r="C71" s="28">
        <f>C72</f>
        <v>5</v>
      </c>
      <c r="D71" s="7">
        <f t="shared" si="16"/>
        <v>-4</v>
      </c>
      <c r="E71" s="158">
        <f t="shared" si="17"/>
        <v>-0.8</v>
      </c>
    </row>
    <row r="72" spans="1:5" ht="14.25" customHeight="1" x14ac:dyDescent="0.25">
      <c r="A72" s="159" t="s">
        <v>31</v>
      </c>
      <c r="B72" s="211">
        <v>1</v>
      </c>
      <c r="C72" s="211">
        <v>5</v>
      </c>
      <c r="D72" s="6">
        <f t="shared" si="16"/>
        <v>-4</v>
      </c>
      <c r="E72" s="160">
        <f t="shared" si="17"/>
        <v>-0.8</v>
      </c>
    </row>
    <row r="73" spans="1:5" ht="14.25" customHeight="1" x14ac:dyDescent="0.25">
      <c r="A73" s="155" t="s">
        <v>7</v>
      </c>
      <c r="B73" s="84">
        <f>(B74+B80+B77)</f>
        <v>92</v>
      </c>
      <c r="C73" s="84">
        <f>(C74+C80+C77)</f>
        <v>88</v>
      </c>
      <c r="D73" s="84">
        <f t="shared" si="16"/>
        <v>4</v>
      </c>
      <c r="E73" s="156">
        <f t="shared" si="17"/>
        <v>4.5454545454545456E-2</v>
      </c>
    </row>
    <row r="74" spans="1:5" x14ac:dyDescent="0.25">
      <c r="A74" s="157" t="s">
        <v>30</v>
      </c>
      <c r="B74" s="210">
        <f>SUM(B75:B76)</f>
        <v>89</v>
      </c>
      <c r="C74" s="210">
        <f>SUM(C75:C76)</f>
        <v>88</v>
      </c>
      <c r="D74" s="7">
        <f t="shared" si="16"/>
        <v>1</v>
      </c>
      <c r="E74" s="158">
        <f t="shared" si="17"/>
        <v>1.1363636363636364E-2</v>
      </c>
    </row>
    <row r="75" spans="1:5" x14ac:dyDescent="0.25">
      <c r="A75" s="159" t="s">
        <v>31</v>
      </c>
      <c r="B75" s="280">
        <v>89</v>
      </c>
      <c r="C75" s="280">
        <v>88</v>
      </c>
      <c r="D75" s="282">
        <f t="shared" si="16"/>
        <v>1</v>
      </c>
      <c r="E75" s="283">
        <f t="shared" si="17"/>
        <v>1.1363636363636364E-2</v>
      </c>
    </row>
    <row r="76" spans="1:5" x14ac:dyDescent="0.25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5">
      <c r="A77" s="157" t="s">
        <v>29</v>
      </c>
      <c r="B77" s="28">
        <f>B78+B79</f>
        <v>1</v>
      </c>
      <c r="C77" s="28">
        <f>C78+C79</f>
        <v>0</v>
      </c>
      <c r="D77" s="7">
        <f>IF(ISERROR(B77-C77),"n/a",B77-C77)</f>
        <v>1</v>
      </c>
      <c r="E77" s="158" t="str">
        <f>IF(ISERROR(D77/C77),"n/a",(D77/C77))</f>
        <v>n/a</v>
      </c>
    </row>
    <row r="78" spans="1:5" ht="12" customHeight="1" x14ac:dyDescent="0.25">
      <c r="A78" s="159" t="s">
        <v>31</v>
      </c>
      <c r="B78" s="211">
        <v>1</v>
      </c>
      <c r="C78" s="211">
        <v>0</v>
      </c>
      <c r="D78" s="6">
        <f>IF(ISERROR(B78-C78),"n/a",B78-C78)</f>
        <v>1</v>
      </c>
      <c r="E78" s="160" t="str">
        <f>IF(ISERROR(D78/C78),"n/a",(D78/C78))</f>
        <v>n/a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2</v>
      </c>
      <c r="C80" s="28">
        <f>C81</f>
        <v>0</v>
      </c>
      <c r="D80" s="7">
        <f t="shared" si="16"/>
        <v>2</v>
      </c>
      <c r="E80" s="158" t="str">
        <f t="shared" si="17"/>
        <v>n/a</v>
      </c>
    </row>
    <row r="81" spans="1:5" ht="12" customHeight="1" x14ac:dyDescent="0.25">
      <c r="A81" s="159" t="s">
        <v>31</v>
      </c>
      <c r="B81" s="211">
        <v>2</v>
      </c>
      <c r="C81" s="211">
        <v>0</v>
      </c>
      <c r="D81" s="6">
        <f t="shared" si="16"/>
        <v>2</v>
      </c>
      <c r="E81" s="160" t="str">
        <f t="shared" si="17"/>
        <v>n/a</v>
      </c>
    </row>
    <row r="82" spans="1:5" ht="15.75" customHeight="1" x14ac:dyDescent="0.25">
      <c r="A82" s="161" t="s">
        <v>5</v>
      </c>
      <c r="B82" s="84">
        <f>(B66+B73)</f>
        <v>132</v>
      </c>
      <c r="C82" s="84">
        <f>(C66+C73)</f>
        <v>159</v>
      </c>
      <c r="D82" s="84">
        <f t="shared" si="16"/>
        <v>-27</v>
      </c>
      <c r="E82" s="156">
        <f t="shared" si="17"/>
        <v>-0.16981132075471697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40</v>
      </c>
      <c r="C85" s="84">
        <f>(C86+C90+C88)</f>
        <v>70</v>
      </c>
      <c r="D85" s="84">
        <f t="shared" ref="D85:D101" si="20">IF(ISERROR(B85-C85),"n/a",B85-C85)</f>
        <v>-30</v>
      </c>
      <c r="E85" s="156">
        <f t="shared" ref="E85:E101" si="21">IF(ISERROR(D85/C85),"n/a",(D85/C85))</f>
        <v>-0.42857142857142855</v>
      </c>
    </row>
    <row r="86" spans="1:5" ht="14.25" customHeight="1" x14ac:dyDescent="0.25">
      <c r="A86" s="157" t="s">
        <v>30</v>
      </c>
      <c r="B86" s="210">
        <f>B87</f>
        <v>37</v>
      </c>
      <c r="C86" s="210">
        <f>C87</f>
        <v>62</v>
      </c>
      <c r="D86" s="7">
        <f t="shared" si="20"/>
        <v>-25</v>
      </c>
      <c r="E86" s="158">
        <f t="shared" si="21"/>
        <v>-0.40322580645161288</v>
      </c>
    </row>
    <row r="87" spans="1:5" ht="14.25" customHeight="1" x14ac:dyDescent="0.25">
      <c r="A87" s="159" t="s">
        <v>31</v>
      </c>
      <c r="B87" s="280">
        <v>37</v>
      </c>
      <c r="C87" s="280">
        <v>62</v>
      </c>
      <c r="D87" s="282">
        <f t="shared" ref="D87" si="22">IF(ISERROR(B87-C87),"n/a",B87-C87)</f>
        <v>-25</v>
      </c>
      <c r="E87" s="283">
        <f t="shared" ref="E87" si="23">IF(ISERROR(D87/C87),"n/a",(D87/C87))</f>
        <v>-0.40322580645161288</v>
      </c>
    </row>
    <row r="88" spans="1:5" ht="14.25" customHeight="1" x14ac:dyDescent="0.25">
      <c r="A88" s="157" t="s">
        <v>29</v>
      </c>
      <c r="B88" s="28">
        <f>B89</f>
        <v>2</v>
      </c>
      <c r="C88" s="28">
        <f>C89</f>
        <v>3</v>
      </c>
      <c r="D88" s="7">
        <f>IF(ISERROR(B88-C88),"n/a",B88-C88)</f>
        <v>-1</v>
      </c>
      <c r="E88" s="158">
        <f>IF(ISERROR(D88/C88),"n/a",(D88/C88))</f>
        <v>-0.33333333333333331</v>
      </c>
    </row>
    <row r="89" spans="1:5" ht="14.25" customHeight="1" x14ac:dyDescent="0.25">
      <c r="A89" s="159" t="s">
        <v>31</v>
      </c>
      <c r="B89" s="211">
        <v>2</v>
      </c>
      <c r="C89" s="211">
        <v>3</v>
      </c>
      <c r="D89" s="6">
        <f>IF(ISERROR(B89-C89),"n/a",B89-C89)</f>
        <v>-1</v>
      </c>
      <c r="E89" s="160">
        <f>IF(ISERROR(D89/C89),"n/a",(D89/C89))</f>
        <v>-0.33333333333333331</v>
      </c>
    </row>
    <row r="90" spans="1:5" ht="14.25" customHeight="1" x14ac:dyDescent="0.25">
      <c r="A90" s="157" t="s">
        <v>32</v>
      </c>
      <c r="B90" s="28">
        <f>B91</f>
        <v>1</v>
      </c>
      <c r="C90" s="28">
        <f>C91</f>
        <v>5</v>
      </c>
      <c r="D90" s="7">
        <f t="shared" si="20"/>
        <v>-4</v>
      </c>
      <c r="E90" s="158">
        <f t="shared" si="21"/>
        <v>-0.8</v>
      </c>
    </row>
    <row r="91" spans="1:5" ht="14.25" customHeight="1" x14ac:dyDescent="0.25">
      <c r="A91" s="159" t="s">
        <v>31</v>
      </c>
      <c r="B91" s="211">
        <v>1</v>
      </c>
      <c r="C91" s="211">
        <v>5</v>
      </c>
      <c r="D91" s="6">
        <f t="shared" si="20"/>
        <v>-4</v>
      </c>
      <c r="E91" s="160">
        <f t="shared" si="21"/>
        <v>-0.8</v>
      </c>
    </row>
    <row r="92" spans="1:5" ht="14.25" customHeight="1" x14ac:dyDescent="0.25">
      <c r="A92" s="155" t="s">
        <v>7</v>
      </c>
      <c r="B92" s="84">
        <f>(B93+B99+B96)</f>
        <v>92</v>
      </c>
      <c r="C92" s="84">
        <f>(C93+C99+C96)</f>
        <v>88</v>
      </c>
      <c r="D92" s="84">
        <f t="shared" si="20"/>
        <v>4</v>
      </c>
      <c r="E92" s="156">
        <f t="shared" si="21"/>
        <v>4.5454545454545456E-2</v>
      </c>
    </row>
    <row r="93" spans="1:5" x14ac:dyDescent="0.25">
      <c r="A93" s="157" t="s">
        <v>30</v>
      </c>
      <c r="B93" s="28">
        <f>SUM(B94:B95)</f>
        <v>89</v>
      </c>
      <c r="C93" s="28">
        <f>SUM(C94:C95)</f>
        <v>88</v>
      </c>
      <c r="D93" s="7">
        <f t="shared" si="20"/>
        <v>1</v>
      </c>
      <c r="E93" s="158">
        <f t="shared" si="21"/>
        <v>1.1363636363636364E-2</v>
      </c>
    </row>
    <row r="94" spans="1:5" x14ac:dyDescent="0.25">
      <c r="A94" s="159" t="s">
        <v>31</v>
      </c>
      <c r="B94" s="281">
        <v>89</v>
      </c>
      <c r="C94" s="280">
        <v>88</v>
      </c>
      <c r="D94" s="282">
        <f t="shared" si="20"/>
        <v>1</v>
      </c>
      <c r="E94" s="283">
        <f t="shared" si="21"/>
        <v>1.1363636363636364E-2</v>
      </c>
    </row>
    <row r="95" spans="1:5" x14ac:dyDescent="0.25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5">
      <c r="A96" s="157" t="s">
        <v>29</v>
      </c>
      <c r="B96" s="28">
        <f>B97+B98</f>
        <v>1</v>
      </c>
      <c r="C96" s="28">
        <f>C97+C98</f>
        <v>0</v>
      </c>
      <c r="D96" s="7">
        <f>IF(ISERROR(B96-C96),"n/a",B96-C96)</f>
        <v>1</v>
      </c>
      <c r="E96" s="158" t="str">
        <f>IF(ISERROR(D96/C96),"n/a",(D96/C96))</f>
        <v>n/a</v>
      </c>
    </row>
    <row r="97" spans="1:6" x14ac:dyDescent="0.25">
      <c r="A97" s="159" t="s">
        <v>31</v>
      </c>
      <c r="B97" s="211">
        <v>1</v>
      </c>
      <c r="C97" s="211">
        <v>0</v>
      </c>
      <c r="D97" s="6">
        <f>IF(ISERROR(B97-C97),"n/a",B97-C97)</f>
        <v>1</v>
      </c>
      <c r="E97" s="160" t="str">
        <f>IF(ISERROR(D97/C97),"n/a",(D97/C97))</f>
        <v>n/a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2</v>
      </c>
      <c r="C99" s="28">
        <f>C100</f>
        <v>0</v>
      </c>
      <c r="D99" s="7">
        <f t="shared" si="20"/>
        <v>2</v>
      </c>
      <c r="E99" s="158" t="str">
        <f t="shared" si="21"/>
        <v>n/a</v>
      </c>
    </row>
    <row r="100" spans="1:6" x14ac:dyDescent="0.25">
      <c r="A100" s="159" t="s">
        <v>31</v>
      </c>
      <c r="B100" s="211">
        <v>2</v>
      </c>
      <c r="C100" s="211">
        <v>0</v>
      </c>
      <c r="D100" s="6">
        <f t="shared" si="20"/>
        <v>2</v>
      </c>
      <c r="E100" s="160" t="str">
        <f t="shared" si="21"/>
        <v>n/a</v>
      </c>
    </row>
    <row r="101" spans="1:6" x14ac:dyDescent="0.25">
      <c r="A101" s="338" t="s">
        <v>5</v>
      </c>
      <c r="B101" s="339">
        <f>(B85+B92)</f>
        <v>132</v>
      </c>
      <c r="C101" s="339">
        <f>(C85+C92)</f>
        <v>158</v>
      </c>
      <c r="D101" s="339">
        <f t="shared" si="20"/>
        <v>-26</v>
      </c>
      <c r="E101" s="340">
        <f t="shared" si="21"/>
        <v>-0.16455696202531644</v>
      </c>
    </row>
    <row r="102" spans="1:6" hidden="1" x14ac:dyDescent="0.25">
      <c r="A102" s="174"/>
      <c r="B102" s="30"/>
      <c r="C102" s="30"/>
      <c r="D102" s="27"/>
      <c r="E102" s="191"/>
    </row>
    <row r="103" spans="1:6" ht="13.8" hidden="1" x14ac:dyDescent="0.25">
      <c r="A103" s="176" t="s">
        <v>3</v>
      </c>
      <c r="B103" s="29"/>
      <c r="C103" s="29"/>
      <c r="D103" s="6"/>
      <c r="E103" s="177"/>
    </row>
    <row r="104" spans="1:6" hidden="1" x14ac:dyDescent="0.25">
      <c r="A104" s="178" t="s">
        <v>77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5">
      <c r="A105" s="178" t="s">
        <v>7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5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5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x14ac:dyDescent="0.25">
      <c r="A154" s="85" t="s">
        <v>88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50" orientation="portrait" r:id="rId1"/>
  <headerFooter>
    <oddHeader>&amp;C&amp;F
&amp;A&amp;R&amp;P of &amp;N</oddHeader>
    <oddFooter>&amp;LPrepared by: Information Technology Solutions
Job Name: UGAP099AX&amp;RPrepared Date: 3/11/2022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March 11,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5" t="s">
        <v>60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3">
      <c r="A7" s="433" t="s">
        <v>77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6" ht="15" customHeight="1" x14ac:dyDescent="0.3">
      <c r="B8" s="436" t="s">
        <v>39</v>
      </c>
      <c r="C8" s="436"/>
      <c r="D8" s="436" t="s">
        <v>40</v>
      </c>
      <c r="E8" s="436"/>
      <c r="F8" s="436" t="s">
        <v>43</v>
      </c>
      <c r="G8" s="436"/>
      <c r="H8" s="436" t="s">
        <v>41</v>
      </c>
      <c r="I8" s="436"/>
      <c r="J8" s="436" t="s">
        <v>37</v>
      </c>
      <c r="K8" s="436"/>
      <c r="L8" s="436" t="s">
        <v>38</v>
      </c>
      <c r="M8" s="436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1889</v>
      </c>
      <c r="C10" s="341">
        <f>SUM(C43,C74,C105,C136,C183)</f>
        <v>2024</v>
      </c>
      <c r="D10" s="341">
        <f t="shared" ref="D10:M10" si="0">SUM(D43,D74,D105,D136,D183)</f>
        <v>729</v>
      </c>
      <c r="E10" s="341">
        <f t="shared" si="0"/>
        <v>637</v>
      </c>
      <c r="F10" s="341">
        <f t="shared" si="0"/>
        <v>5</v>
      </c>
      <c r="G10" s="341">
        <f t="shared" si="0"/>
        <v>2</v>
      </c>
      <c r="H10" s="341">
        <f t="shared" si="0"/>
        <v>5</v>
      </c>
      <c r="I10" s="341">
        <f t="shared" si="0"/>
        <v>2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21</v>
      </c>
      <c r="E11" s="341">
        <f t="shared" si="1"/>
        <v>17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16953</v>
      </c>
      <c r="C12" s="341">
        <f t="shared" si="2"/>
        <v>15255</v>
      </c>
      <c r="D12" s="341">
        <f t="shared" si="2"/>
        <v>11816</v>
      </c>
      <c r="E12" s="341">
        <f t="shared" si="2"/>
        <v>9184</v>
      </c>
      <c r="F12" s="341">
        <f t="shared" si="2"/>
        <v>5</v>
      </c>
      <c r="G12" s="341">
        <f t="shared" si="2"/>
        <v>17</v>
      </c>
      <c r="H12" s="341">
        <f t="shared" si="2"/>
        <v>5</v>
      </c>
      <c r="I12" s="341">
        <f t="shared" si="2"/>
        <v>16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81</v>
      </c>
      <c r="C13" s="341">
        <f t="shared" si="3"/>
        <v>74</v>
      </c>
      <c r="D13" s="341">
        <f t="shared" si="3"/>
        <v>41</v>
      </c>
      <c r="E13" s="341">
        <f t="shared" si="3"/>
        <v>26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20690</v>
      </c>
      <c r="C14" s="341">
        <f t="shared" si="4"/>
        <v>21435</v>
      </c>
      <c r="D14" s="341">
        <f t="shared" si="4"/>
        <v>10278</v>
      </c>
      <c r="E14" s="341">
        <f t="shared" si="4"/>
        <v>9260</v>
      </c>
      <c r="F14" s="341">
        <f t="shared" si="4"/>
        <v>24</v>
      </c>
      <c r="G14" s="341">
        <f t="shared" si="4"/>
        <v>32</v>
      </c>
      <c r="H14" s="341">
        <f t="shared" si="4"/>
        <v>24</v>
      </c>
      <c r="I14" s="341">
        <f t="shared" si="4"/>
        <v>32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2480</v>
      </c>
      <c r="C15" s="341">
        <f t="shared" si="5"/>
        <v>2303</v>
      </c>
      <c r="D15" s="341">
        <f t="shared" si="5"/>
        <v>1463</v>
      </c>
      <c r="E15" s="341">
        <f t="shared" si="5"/>
        <v>1217</v>
      </c>
      <c r="F15" s="341">
        <f t="shared" si="5"/>
        <v>1</v>
      </c>
      <c r="G15" s="341">
        <f t="shared" si="5"/>
        <v>1</v>
      </c>
      <c r="H15" s="341">
        <f t="shared" si="5"/>
        <v>1</v>
      </c>
      <c r="I15" s="341">
        <f t="shared" si="5"/>
        <v>1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5343</v>
      </c>
      <c r="C16" s="341">
        <f t="shared" si="6"/>
        <v>4769</v>
      </c>
      <c r="D16" s="341">
        <f t="shared" si="6"/>
        <v>1990</v>
      </c>
      <c r="E16" s="341">
        <f t="shared" si="6"/>
        <v>2336</v>
      </c>
      <c r="F16" s="341">
        <f t="shared" si="6"/>
        <v>2</v>
      </c>
      <c r="G16" s="341">
        <f t="shared" si="6"/>
        <v>3</v>
      </c>
      <c r="H16" s="341">
        <f t="shared" si="6"/>
        <v>2</v>
      </c>
      <c r="I16" s="341">
        <f t="shared" si="6"/>
        <v>3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1046</v>
      </c>
      <c r="C17" s="341">
        <f t="shared" si="7"/>
        <v>1083</v>
      </c>
      <c r="D17" s="341">
        <f t="shared" si="7"/>
        <v>750</v>
      </c>
      <c r="E17" s="341">
        <f t="shared" si="7"/>
        <v>720</v>
      </c>
      <c r="F17" s="341">
        <f t="shared" si="7"/>
        <v>0</v>
      </c>
      <c r="G17" s="341">
        <f t="shared" si="7"/>
        <v>1</v>
      </c>
      <c r="H17" s="341">
        <f t="shared" si="7"/>
        <v>0</v>
      </c>
      <c r="I17" s="341">
        <f t="shared" si="7"/>
        <v>1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5839</v>
      </c>
      <c r="C18" s="341">
        <f t="shared" si="8"/>
        <v>5583</v>
      </c>
      <c r="D18" s="341">
        <f t="shared" si="8"/>
        <v>3540</v>
      </c>
      <c r="E18" s="341">
        <f t="shared" si="8"/>
        <v>3126</v>
      </c>
      <c r="F18" s="341">
        <f t="shared" si="8"/>
        <v>3</v>
      </c>
      <c r="G18" s="341">
        <f t="shared" si="8"/>
        <v>15</v>
      </c>
      <c r="H18" s="341">
        <f t="shared" si="8"/>
        <v>3</v>
      </c>
      <c r="I18" s="341">
        <f t="shared" si="8"/>
        <v>15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54365</v>
      </c>
      <c r="C19" s="359">
        <f t="shared" si="9"/>
        <v>52565</v>
      </c>
      <c r="D19" s="359">
        <f t="shared" ref="D19:M19" si="10">SUM(D10:D18)</f>
        <v>30628</v>
      </c>
      <c r="E19" s="359">
        <f t="shared" si="10"/>
        <v>26523</v>
      </c>
      <c r="F19" s="359">
        <f t="shared" si="10"/>
        <v>40</v>
      </c>
      <c r="G19" s="359">
        <f t="shared" si="10"/>
        <v>71</v>
      </c>
      <c r="H19" s="359">
        <f t="shared" si="10"/>
        <v>40</v>
      </c>
      <c r="I19" s="359">
        <f t="shared" si="10"/>
        <v>70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6" t="s">
        <v>60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</row>
    <row r="21" spans="1:13" x14ac:dyDescent="0.3">
      <c r="A21" s="449" t="s">
        <v>7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3">
      <c r="B22" s="429" t="s">
        <v>39</v>
      </c>
      <c r="C22" s="429"/>
      <c r="D22" s="429" t="s">
        <v>40</v>
      </c>
      <c r="E22" s="429"/>
      <c r="F22" s="429" t="s">
        <v>43</v>
      </c>
      <c r="G22" s="429"/>
      <c r="H22" s="429" t="s">
        <v>41</v>
      </c>
      <c r="I22" s="429"/>
      <c r="J22" s="429" t="s">
        <v>37</v>
      </c>
      <c r="K22" s="429"/>
      <c r="L22" s="429" t="s">
        <v>38</v>
      </c>
      <c r="M22" s="429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459</v>
      </c>
      <c r="C24" s="341">
        <f t="shared" ref="C24:M24" si="11">SUM(C57,C88,C119,C150,C167,C197)</f>
        <v>560</v>
      </c>
      <c r="D24" s="341">
        <f t="shared" si="11"/>
        <v>137</v>
      </c>
      <c r="E24" s="341">
        <f t="shared" si="11"/>
        <v>93</v>
      </c>
      <c r="F24" s="341">
        <f t="shared" si="11"/>
        <v>6</v>
      </c>
      <c r="G24" s="341">
        <f t="shared" si="11"/>
        <v>3</v>
      </c>
      <c r="H24" s="341">
        <f t="shared" si="11"/>
        <v>6</v>
      </c>
      <c r="I24" s="341">
        <f t="shared" si="11"/>
        <v>3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16</v>
      </c>
      <c r="C25" s="341">
        <f t="shared" si="12"/>
        <v>13</v>
      </c>
      <c r="D25" s="341">
        <f t="shared" si="12"/>
        <v>6</v>
      </c>
      <c r="E25" s="341">
        <f t="shared" si="12"/>
        <v>3</v>
      </c>
      <c r="F25" s="341">
        <f t="shared" si="12"/>
        <v>1</v>
      </c>
      <c r="G25" s="341">
        <f t="shared" si="12"/>
        <v>0</v>
      </c>
      <c r="H25" s="341">
        <f t="shared" si="12"/>
        <v>1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3352</v>
      </c>
      <c r="C26" s="341">
        <f t="shared" si="12"/>
        <v>3640</v>
      </c>
      <c r="D26" s="341">
        <f t="shared" si="12"/>
        <v>1259</v>
      </c>
      <c r="E26" s="341">
        <f t="shared" si="12"/>
        <v>1040</v>
      </c>
      <c r="F26" s="341">
        <f t="shared" si="12"/>
        <v>10</v>
      </c>
      <c r="G26" s="341">
        <f t="shared" si="12"/>
        <v>11</v>
      </c>
      <c r="H26" s="341">
        <f t="shared" si="12"/>
        <v>10</v>
      </c>
      <c r="I26" s="341">
        <f t="shared" si="12"/>
        <v>11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23</v>
      </c>
      <c r="C27" s="341">
        <f t="shared" si="12"/>
        <v>24</v>
      </c>
      <c r="D27" s="341">
        <f t="shared" si="12"/>
        <v>8</v>
      </c>
      <c r="E27" s="341">
        <f t="shared" si="12"/>
        <v>7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4359</v>
      </c>
      <c r="C28" s="341">
        <f t="shared" si="12"/>
        <v>5315</v>
      </c>
      <c r="D28" s="341">
        <f t="shared" si="12"/>
        <v>1498</v>
      </c>
      <c r="E28" s="341">
        <f t="shared" si="12"/>
        <v>1585</v>
      </c>
      <c r="F28" s="341">
        <f t="shared" si="12"/>
        <v>45</v>
      </c>
      <c r="G28" s="341">
        <f t="shared" si="12"/>
        <v>53</v>
      </c>
      <c r="H28" s="341">
        <f t="shared" si="12"/>
        <v>45</v>
      </c>
      <c r="I28" s="341">
        <f t="shared" si="12"/>
        <v>53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692</v>
      </c>
      <c r="C29" s="341">
        <f t="shared" si="12"/>
        <v>703</v>
      </c>
      <c r="D29" s="341">
        <f t="shared" si="12"/>
        <v>242</v>
      </c>
      <c r="E29" s="341">
        <f t="shared" si="12"/>
        <v>164</v>
      </c>
      <c r="F29" s="341">
        <f t="shared" si="12"/>
        <v>10</v>
      </c>
      <c r="G29" s="341">
        <f t="shared" si="12"/>
        <v>3</v>
      </c>
      <c r="H29" s="341">
        <f t="shared" si="12"/>
        <v>10</v>
      </c>
      <c r="I29" s="341">
        <f t="shared" si="12"/>
        <v>3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1016</v>
      </c>
      <c r="C30" s="341">
        <f t="shared" si="12"/>
        <v>1285</v>
      </c>
      <c r="D30" s="341">
        <f t="shared" si="12"/>
        <v>276</v>
      </c>
      <c r="E30" s="341">
        <f t="shared" si="12"/>
        <v>236</v>
      </c>
      <c r="F30" s="341">
        <f t="shared" si="12"/>
        <v>1</v>
      </c>
      <c r="G30" s="341">
        <f t="shared" si="12"/>
        <v>0</v>
      </c>
      <c r="H30" s="341">
        <f t="shared" si="12"/>
        <v>1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158</v>
      </c>
      <c r="C31" s="341">
        <f t="shared" si="12"/>
        <v>169</v>
      </c>
      <c r="D31" s="341">
        <f t="shared" si="12"/>
        <v>56</v>
      </c>
      <c r="E31" s="341">
        <f t="shared" si="12"/>
        <v>36</v>
      </c>
      <c r="F31" s="341">
        <f t="shared" si="12"/>
        <v>1</v>
      </c>
      <c r="G31" s="341">
        <f t="shared" si="12"/>
        <v>0</v>
      </c>
      <c r="H31" s="341">
        <f t="shared" si="12"/>
        <v>1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2418</v>
      </c>
      <c r="C32" s="341">
        <f t="shared" si="12"/>
        <v>2738</v>
      </c>
      <c r="D32" s="341">
        <f t="shared" si="12"/>
        <v>774</v>
      </c>
      <c r="E32" s="341">
        <f t="shared" si="12"/>
        <v>671</v>
      </c>
      <c r="F32" s="341">
        <f t="shared" si="12"/>
        <v>18</v>
      </c>
      <c r="G32" s="341">
        <f t="shared" si="12"/>
        <v>18</v>
      </c>
      <c r="H32" s="341">
        <f t="shared" si="12"/>
        <v>18</v>
      </c>
      <c r="I32" s="341">
        <f t="shared" si="12"/>
        <v>18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12493</v>
      </c>
      <c r="C33" s="359">
        <f t="shared" ref="C33:M33" si="13">SUM(C24:C32)</f>
        <v>14447</v>
      </c>
      <c r="D33" s="359">
        <f t="shared" si="13"/>
        <v>4256</v>
      </c>
      <c r="E33" s="359">
        <f t="shared" si="13"/>
        <v>3835</v>
      </c>
      <c r="F33" s="359">
        <f t="shared" si="13"/>
        <v>92</v>
      </c>
      <c r="G33" s="359">
        <f t="shared" si="13"/>
        <v>88</v>
      </c>
      <c r="H33" s="359">
        <f t="shared" si="13"/>
        <v>92</v>
      </c>
      <c r="I33" s="359">
        <f t="shared" si="13"/>
        <v>88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66858</v>
      </c>
      <c r="C35" s="357">
        <f t="shared" si="14"/>
        <v>67012</v>
      </c>
      <c r="D35" s="357">
        <f t="shared" si="14"/>
        <v>34884</v>
      </c>
      <c r="E35" s="357">
        <f t="shared" si="14"/>
        <v>30358</v>
      </c>
      <c r="F35" s="357">
        <f t="shared" si="14"/>
        <v>132</v>
      </c>
      <c r="G35" s="357">
        <f t="shared" si="14"/>
        <v>159</v>
      </c>
      <c r="H35" s="357">
        <f t="shared" si="14"/>
        <v>132</v>
      </c>
      <c r="I35" s="357">
        <f t="shared" si="14"/>
        <v>158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3" t="s">
        <v>44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3">
      <c r="A40" s="433" t="s">
        <v>77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x14ac:dyDescent="0.3">
      <c r="B41" s="436" t="s">
        <v>39</v>
      </c>
      <c r="C41" s="436"/>
      <c r="D41" s="436" t="s">
        <v>40</v>
      </c>
      <c r="E41" s="436"/>
      <c r="F41" s="436" t="s">
        <v>43</v>
      </c>
      <c r="G41" s="436"/>
      <c r="H41" s="436" t="s">
        <v>41</v>
      </c>
      <c r="I41" s="436"/>
      <c r="J41" s="436" t="s">
        <v>37</v>
      </c>
      <c r="K41" s="436"/>
      <c r="L41" s="436" t="s">
        <v>38</v>
      </c>
      <c r="M41" s="436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331</v>
      </c>
      <c r="C43" s="341">
        <v>323</v>
      </c>
      <c r="D43" s="341">
        <v>89</v>
      </c>
      <c r="E43" s="341">
        <v>73</v>
      </c>
      <c r="F43" s="341">
        <v>1</v>
      </c>
      <c r="G43" s="341">
        <v>0</v>
      </c>
      <c r="H43" s="341">
        <v>1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2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5449</v>
      </c>
      <c r="C45" s="341">
        <v>4518</v>
      </c>
      <c r="D45" s="341">
        <v>2993</v>
      </c>
      <c r="E45" s="341">
        <v>2096</v>
      </c>
      <c r="F45" s="341">
        <v>1</v>
      </c>
      <c r="G45" s="341">
        <v>1</v>
      </c>
      <c r="H45" s="341">
        <v>1</v>
      </c>
      <c r="I45" s="341">
        <v>1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2</v>
      </c>
      <c r="E46" s="341">
        <v>1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3637</v>
      </c>
      <c r="C47" s="341">
        <v>3403</v>
      </c>
      <c r="D47" s="341">
        <v>1353</v>
      </c>
      <c r="E47" s="341">
        <v>1198</v>
      </c>
      <c r="F47" s="341">
        <v>3</v>
      </c>
      <c r="G47" s="341">
        <v>2</v>
      </c>
      <c r="H47" s="341">
        <v>3</v>
      </c>
      <c r="I47" s="341">
        <v>2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593</v>
      </c>
      <c r="C48" s="341">
        <v>511</v>
      </c>
      <c r="D48" s="341">
        <v>281</v>
      </c>
      <c r="E48" s="341">
        <v>201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1127</v>
      </c>
      <c r="C49" s="341">
        <v>898</v>
      </c>
      <c r="D49" s="341">
        <v>272</v>
      </c>
      <c r="E49" s="341">
        <v>440</v>
      </c>
      <c r="F49" s="341">
        <v>0</v>
      </c>
      <c r="G49" s="341">
        <v>1</v>
      </c>
      <c r="H49" s="341">
        <v>0</v>
      </c>
      <c r="I49" s="341">
        <v>1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410</v>
      </c>
      <c r="C50" s="341">
        <v>389</v>
      </c>
      <c r="D50" s="341">
        <v>262</v>
      </c>
      <c r="E50" s="341">
        <v>221</v>
      </c>
      <c r="F50" s="341">
        <v>0</v>
      </c>
      <c r="G50" s="341">
        <v>1</v>
      </c>
      <c r="H50" s="341">
        <v>0</v>
      </c>
      <c r="I50" s="341">
        <v>1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1251</v>
      </c>
      <c r="C51" s="341">
        <v>1170</v>
      </c>
      <c r="D51" s="341">
        <v>610</v>
      </c>
      <c r="E51" s="341">
        <v>483</v>
      </c>
      <c r="F51" s="341">
        <v>0</v>
      </c>
      <c r="G51" s="341">
        <v>1</v>
      </c>
      <c r="H51" s="341">
        <v>0</v>
      </c>
      <c r="I51" s="341">
        <v>1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12814</v>
      </c>
      <c r="C52" s="344">
        <f t="shared" ref="C52:M52" si="15">SUM(C43:C51)</f>
        <v>11229</v>
      </c>
      <c r="D52" s="344">
        <f t="shared" si="15"/>
        <v>5864</v>
      </c>
      <c r="E52" s="344">
        <f t="shared" si="15"/>
        <v>4714</v>
      </c>
      <c r="F52" s="344">
        <f t="shared" si="15"/>
        <v>5</v>
      </c>
      <c r="G52" s="344">
        <f t="shared" si="15"/>
        <v>6</v>
      </c>
      <c r="H52" s="344">
        <f t="shared" si="15"/>
        <v>5</v>
      </c>
      <c r="I52" s="344">
        <f t="shared" si="15"/>
        <v>6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2" t="s">
        <v>44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440"/>
      <c r="M53" s="441"/>
    </row>
    <row r="54" spans="1:15" x14ac:dyDescent="0.3">
      <c r="A54" s="426" t="s">
        <v>7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3">
      <c r="B55" s="429" t="s">
        <v>39</v>
      </c>
      <c r="C55" s="429"/>
      <c r="D55" s="429" t="s">
        <v>40</v>
      </c>
      <c r="E55" s="429"/>
      <c r="F55" s="429" t="s">
        <v>43</v>
      </c>
      <c r="G55" s="429"/>
      <c r="H55" s="429" t="s">
        <v>41</v>
      </c>
      <c r="I55" s="429"/>
      <c r="J55" s="429" t="s">
        <v>37</v>
      </c>
      <c r="K55" s="429"/>
      <c r="L55" s="429" t="s">
        <v>38</v>
      </c>
      <c r="M55" s="429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63</v>
      </c>
      <c r="C57" s="341">
        <v>81</v>
      </c>
      <c r="D57" s="341">
        <v>9</v>
      </c>
      <c r="E57" s="341">
        <v>3</v>
      </c>
      <c r="F57" s="341">
        <v>1</v>
      </c>
      <c r="G57" s="341">
        <v>1</v>
      </c>
      <c r="H57" s="341">
        <v>1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971</v>
      </c>
      <c r="C59" s="341">
        <v>982</v>
      </c>
      <c r="D59" s="341">
        <v>206</v>
      </c>
      <c r="E59" s="341">
        <v>137</v>
      </c>
      <c r="F59" s="341">
        <v>1</v>
      </c>
      <c r="G59" s="341">
        <v>1</v>
      </c>
      <c r="H59" s="341">
        <v>1</v>
      </c>
      <c r="I59" s="341">
        <v>1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695</v>
      </c>
      <c r="C61" s="341">
        <v>772</v>
      </c>
      <c r="D61" s="341">
        <v>104</v>
      </c>
      <c r="E61" s="341">
        <v>114</v>
      </c>
      <c r="F61" s="341">
        <v>1</v>
      </c>
      <c r="G61" s="341">
        <v>3</v>
      </c>
      <c r="H61" s="341">
        <v>1</v>
      </c>
      <c r="I61" s="341">
        <v>3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150</v>
      </c>
      <c r="C62" s="341">
        <v>148</v>
      </c>
      <c r="D62" s="341">
        <v>29</v>
      </c>
      <c r="E62" s="341">
        <v>18</v>
      </c>
      <c r="F62" s="341">
        <v>1</v>
      </c>
      <c r="G62" s="341">
        <v>0</v>
      </c>
      <c r="H62" s="341">
        <v>1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214</v>
      </c>
      <c r="C63" s="341">
        <v>230</v>
      </c>
      <c r="D63" s="341">
        <v>42</v>
      </c>
      <c r="E63" s="341">
        <v>23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49</v>
      </c>
      <c r="C64" s="341">
        <v>51</v>
      </c>
      <c r="D64" s="341">
        <v>8</v>
      </c>
      <c r="E64" s="341">
        <v>5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523</v>
      </c>
      <c r="C65" s="341">
        <v>545</v>
      </c>
      <c r="D65" s="341">
        <v>87</v>
      </c>
      <c r="E65" s="341">
        <v>72</v>
      </c>
      <c r="F65" s="341">
        <v>1</v>
      </c>
      <c r="G65" s="341">
        <v>1</v>
      </c>
      <c r="H65" s="341">
        <v>1</v>
      </c>
      <c r="I65" s="341">
        <v>1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2671</v>
      </c>
      <c r="C66" s="353">
        <f t="shared" ref="C66:M66" si="16">SUM(C57:C65)</f>
        <v>2814</v>
      </c>
      <c r="D66" s="353">
        <f t="shared" si="16"/>
        <v>486</v>
      </c>
      <c r="E66" s="353">
        <f t="shared" si="16"/>
        <v>372</v>
      </c>
      <c r="F66" s="353">
        <f t="shared" si="16"/>
        <v>5</v>
      </c>
      <c r="G66" s="353">
        <f t="shared" si="16"/>
        <v>6</v>
      </c>
      <c r="H66" s="353">
        <f t="shared" si="16"/>
        <v>5</v>
      </c>
      <c r="I66" s="353">
        <f t="shared" si="16"/>
        <v>6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15485</v>
      </c>
      <c r="C67" s="355">
        <f t="shared" ref="C67:M67" si="17">SUM(C52,C66)</f>
        <v>14043</v>
      </c>
      <c r="D67" s="355">
        <f t="shared" si="17"/>
        <v>6350</v>
      </c>
      <c r="E67" s="355">
        <f t="shared" si="17"/>
        <v>5086</v>
      </c>
      <c r="F67" s="355">
        <f t="shared" si="17"/>
        <v>10</v>
      </c>
      <c r="G67" s="355">
        <f t="shared" si="17"/>
        <v>12</v>
      </c>
      <c r="H67" s="355">
        <f t="shared" si="17"/>
        <v>10</v>
      </c>
      <c r="I67" s="355">
        <f t="shared" si="17"/>
        <v>12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3" t="s">
        <v>45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3">
      <c r="A71" s="433" t="s">
        <v>77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34"/>
      <c r="M71" s="435"/>
    </row>
    <row r="72" spans="1:13" x14ac:dyDescent="0.3">
      <c r="B72" s="436" t="s">
        <v>39</v>
      </c>
      <c r="C72" s="436"/>
      <c r="D72" s="436" t="s">
        <v>40</v>
      </c>
      <c r="E72" s="436"/>
      <c r="F72" s="436" t="s">
        <v>43</v>
      </c>
      <c r="G72" s="436"/>
      <c r="H72" s="436" t="s">
        <v>41</v>
      </c>
      <c r="I72" s="436"/>
      <c r="J72" s="436" t="s">
        <v>37</v>
      </c>
      <c r="K72" s="436"/>
      <c r="L72" s="436" t="s">
        <v>38</v>
      </c>
      <c r="M72" s="436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1054</v>
      </c>
      <c r="C74" s="341">
        <v>1124</v>
      </c>
      <c r="D74" s="341">
        <v>381</v>
      </c>
      <c r="E74" s="341">
        <v>356</v>
      </c>
      <c r="F74" s="341">
        <v>4</v>
      </c>
      <c r="G74" s="341">
        <v>2</v>
      </c>
      <c r="H74" s="341">
        <v>4</v>
      </c>
      <c r="I74" s="341">
        <v>2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11</v>
      </c>
      <c r="E75" s="341">
        <v>10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6427</v>
      </c>
      <c r="C76" s="341">
        <v>5937</v>
      </c>
      <c r="D76" s="341">
        <v>4529</v>
      </c>
      <c r="E76" s="341">
        <v>3580</v>
      </c>
      <c r="F76" s="341">
        <v>1</v>
      </c>
      <c r="G76" s="341">
        <v>10</v>
      </c>
      <c r="H76" s="341">
        <v>1</v>
      </c>
      <c r="I76" s="341">
        <v>9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44</v>
      </c>
      <c r="C77" s="341">
        <v>36</v>
      </c>
      <c r="D77" s="341">
        <v>24</v>
      </c>
      <c r="E77" s="341">
        <v>12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10942</v>
      </c>
      <c r="C78" s="341">
        <v>11497</v>
      </c>
      <c r="D78" s="341">
        <v>5400</v>
      </c>
      <c r="E78" s="341">
        <v>4937</v>
      </c>
      <c r="F78" s="341">
        <v>13</v>
      </c>
      <c r="G78" s="341">
        <v>16</v>
      </c>
      <c r="H78" s="341">
        <v>13</v>
      </c>
      <c r="I78" s="341">
        <v>16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1163</v>
      </c>
      <c r="C79" s="341">
        <v>1108</v>
      </c>
      <c r="D79" s="341">
        <v>673</v>
      </c>
      <c r="E79" s="341">
        <v>583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3099</v>
      </c>
      <c r="C80" s="341">
        <v>2864</v>
      </c>
      <c r="D80" s="341">
        <v>1175</v>
      </c>
      <c r="E80" s="341">
        <v>1322</v>
      </c>
      <c r="F80" s="341">
        <v>1</v>
      </c>
      <c r="G80" s="341">
        <v>2</v>
      </c>
      <c r="H80" s="341">
        <v>1</v>
      </c>
      <c r="I80" s="341">
        <v>2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357</v>
      </c>
      <c r="C81" s="341">
        <v>396</v>
      </c>
      <c r="D81" s="341">
        <v>266</v>
      </c>
      <c r="E81" s="341">
        <v>270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2802</v>
      </c>
      <c r="C82" s="341">
        <v>2748</v>
      </c>
      <c r="D82" s="341">
        <v>1633</v>
      </c>
      <c r="E82" s="341">
        <v>1532</v>
      </c>
      <c r="F82" s="341">
        <v>2</v>
      </c>
      <c r="G82" s="341">
        <v>7</v>
      </c>
      <c r="H82" s="341">
        <v>2</v>
      </c>
      <c r="I82" s="341">
        <v>7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25914</v>
      </c>
      <c r="C83" s="344">
        <f t="shared" ref="C83:M83" si="18">SUM(C74:C82)</f>
        <v>25734</v>
      </c>
      <c r="D83" s="344">
        <f t="shared" si="18"/>
        <v>14092</v>
      </c>
      <c r="E83" s="344">
        <f t="shared" si="18"/>
        <v>12602</v>
      </c>
      <c r="F83" s="344">
        <f t="shared" si="18"/>
        <v>21</v>
      </c>
      <c r="G83" s="344">
        <f t="shared" si="18"/>
        <v>37</v>
      </c>
      <c r="H83" s="344">
        <f t="shared" si="18"/>
        <v>21</v>
      </c>
      <c r="I83" s="344">
        <f t="shared" si="18"/>
        <v>36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2" t="s">
        <v>45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1"/>
    </row>
    <row r="85" spans="1:15" x14ac:dyDescent="0.3">
      <c r="A85" s="426" t="s">
        <v>7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3">
      <c r="B86" s="429" t="s">
        <v>39</v>
      </c>
      <c r="C86" s="429"/>
      <c r="D86" s="429" t="s">
        <v>40</v>
      </c>
      <c r="E86" s="429"/>
      <c r="F86" s="429" t="s">
        <v>43</v>
      </c>
      <c r="G86" s="429"/>
      <c r="H86" s="429" t="s">
        <v>41</v>
      </c>
      <c r="I86" s="429"/>
      <c r="J86" s="429" t="s">
        <v>37</v>
      </c>
      <c r="K86" s="429"/>
      <c r="L86" s="429" t="s">
        <v>38</v>
      </c>
      <c r="M86" s="429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258</v>
      </c>
      <c r="C88" s="341">
        <v>310</v>
      </c>
      <c r="D88" s="341">
        <v>95</v>
      </c>
      <c r="E88" s="341">
        <v>68</v>
      </c>
      <c r="F88" s="341">
        <v>4</v>
      </c>
      <c r="G88" s="341">
        <v>2</v>
      </c>
      <c r="H88" s="341">
        <v>4</v>
      </c>
      <c r="I88" s="341">
        <v>2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7</v>
      </c>
      <c r="C89" s="341">
        <v>7</v>
      </c>
      <c r="D89" s="341">
        <v>3</v>
      </c>
      <c r="E89" s="341">
        <v>2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1090</v>
      </c>
      <c r="C90" s="341">
        <v>1222</v>
      </c>
      <c r="D90" s="341">
        <v>580</v>
      </c>
      <c r="E90" s="341">
        <v>489</v>
      </c>
      <c r="F90" s="341">
        <v>6</v>
      </c>
      <c r="G90" s="341">
        <v>1</v>
      </c>
      <c r="H90" s="341">
        <v>6</v>
      </c>
      <c r="I90" s="341">
        <v>1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11</v>
      </c>
      <c r="C91" s="341">
        <v>11</v>
      </c>
      <c r="D91" s="341">
        <v>5</v>
      </c>
      <c r="E91" s="341">
        <v>5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2216</v>
      </c>
      <c r="C92" s="341">
        <v>2789</v>
      </c>
      <c r="D92" s="341">
        <v>899</v>
      </c>
      <c r="E92" s="341">
        <v>980</v>
      </c>
      <c r="F92" s="341">
        <v>30</v>
      </c>
      <c r="G92" s="341">
        <v>30</v>
      </c>
      <c r="H92" s="341">
        <v>30</v>
      </c>
      <c r="I92" s="341">
        <v>30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319</v>
      </c>
      <c r="C93" s="341">
        <v>342</v>
      </c>
      <c r="D93" s="341">
        <v>137</v>
      </c>
      <c r="E93" s="341">
        <v>96</v>
      </c>
      <c r="F93" s="341">
        <v>5</v>
      </c>
      <c r="G93" s="341">
        <v>2</v>
      </c>
      <c r="H93" s="341">
        <v>5</v>
      </c>
      <c r="I93" s="341">
        <v>2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532</v>
      </c>
      <c r="C94" s="341">
        <v>687</v>
      </c>
      <c r="D94" s="341">
        <v>186</v>
      </c>
      <c r="E94" s="341">
        <v>176</v>
      </c>
      <c r="F94" s="341">
        <v>1</v>
      </c>
      <c r="G94" s="341">
        <v>0</v>
      </c>
      <c r="H94" s="341">
        <v>1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50</v>
      </c>
      <c r="C95" s="341">
        <v>62</v>
      </c>
      <c r="D95" s="341">
        <v>23</v>
      </c>
      <c r="E95" s="341">
        <v>15</v>
      </c>
      <c r="F95" s="341">
        <v>1</v>
      </c>
      <c r="G95" s="341">
        <v>0</v>
      </c>
      <c r="H95" s="341">
        <v>1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1032</v>
      </c>
      <c r="C96" s="341">
        <v>1180</v>
      </c>
      <c r="D96" s="341">
        <v>428</v>
      </c>
      <c r="E96" s="341">
        <v>376</v>
      </c>
      <c r="F96" s="341">
        <v>10</v>
      </c>
      <c r="G96" s="341">
        <v>7</v>
      </c>
      <c r="H96" s="341">
        <v>10</v>
      </c>
      <c r="I96" s="341">
        <v>7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5515</v>
      </c>
      <c r="C97" s="344">
        <f t="shared" ref="C97:M97" si="19">SUM(C88:C96)</f>
        <v>6610</v>
      </c>
      <c r="D97" s="344">
        <f t="shared" si="19"/>
        <v>2356</v>
      </c>
      <c r="E97" s="344">
        <f t="shared" si="19"/>
        <v>2207</v>
      </c>
      <c r="F97" s="344">
        <f t="shared" si="19"/>
        <v>57</v>
      </c>
      <c r="G97" s="344">
        <f t="shared" si="19"/>
        <v>42</v>
      </c>
      <c r="H97" s="344">
        <f t="shared" si="19"/>
        <v>57</v>
      </c>
      <c r="I97" s="344">
        <f t="shared" si="19"/>
        <v>42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31429</v>
      </c>
      <c r="C98" s="357">
        <f t="shared" ref="C98:M98" si="20">SUM(C83,C97)</f>
        <v>32344</v>
      </c>
      <c r="D98" s="357">
        <f t="shared" si="20"/>
        <v>16448</v>
      </c>
      <c r="E98" s="357">
        <f t="shared" si="20"/>
        <v>14809</v>
      </c>
      <c r="F98" s="357">
        <f t="shared" si="20"/>
        <v>78</v>
      </c>
      <c r="G98" s="357">
        <f t="shared" si="20"/>
        <v>79</v>
      </c>
      <c r="H98" s="357">
        <f t="shared" si="20"/>
        <v>78</v>
      </c>
      <c r="I98" s="357">
        <f t="shared" si="20"/>
        <v>78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3" t="s">
        <v>46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3">
      <c r="A102" s="433" t="s">
        <v>77</v>
      </c>
      <c r="B102" s="434"/>
      <c r="C102" s="434"/>
      <c r="D102" s="434"/>
      <c r="E102" s="434"/>
      <c r="F102" s="434"/>
      <c r="G102" s="434"/>
      <c r="H102" s="434"/>
      <c r="I102" s="434"/>
      <c r="J102" s="434"/>
      <c r="K102" s="434"/>
      <c r="L102" s="434"/>
      <c r="M102" s="435"/>
    </row>
    <row r="103" spans="1:13" x14ac:dyDescent="0.3">
      <c r="B103" s="436" t="s">
        <v>39</v>
      </c>
      <c r="C103" s="436"/>
      <c r="D103" s="436" t="s">
        <v>40</v>
      </c>
      <c r="E103" s="436"/>
      <c r="F103" s="436" t="s">
        <v>43</v>
      </c>
      <c r="G103" s="436"/>
      <c r="H103" s="436" t="s">
        <v>41</v>
      </c>
      <c r="I103" s="436"/>
      <c r="J103" s="436" t="s">
        <v>37</v>
      </c>
      <c r="K103" s="436"/>
      <c r="L103" s="436" t="s">
        <v>38</v>
      </c>
      <c r="M103" s="436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453</v>
      </c>
      <c r="C105" s="341">
        <v>533</v>
      </c>
      <c r="D105" s="341">
        <v>237</v>
      </c>
      <c r="E105" s="341">
        <v>188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6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4829</v>
      </c>
      <c r="C107" s="341">
        <v>4559</v>
      </c>
      <c r="D107" s="341">
        <v>4079</v>
      </c>
      <c r="E107" s="341">
        <v>3326</v>
      </c>
      <c r="F107" s="341">
        <v>3</v>
      </c>
      <c r="G107" s="341">
        <v>5</v>
      </c>
      <c r="H107" s="341">
        <v>3</v>
      </c>
      <c r="I107" s="341">
        <v>5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13</v>
      </c>
      <c r="E108" s="341">
        <v>13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5295</v>
      </c>
      <c r="C109" s="341">
        <v>5719</v>
      </c>
      <c r="D109" s="341">
        <v>3060</v>
      </c>
      <c r="E109" s="341">
        <v>2697</v>
      </c>
      <c r="F109" s="341">
        <v>8</v>
      </c>
      <c r="G109" s="341">
        <v>11</v>
      </c>
      <c r="H109" s="341">
        <v>8</v>
      </c>
      <c r="I109" s="341">
        <v>11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683</v>
      </c>
      <c r="C110" s="341">
        <v>651</v>
      </c>
      <c r="D110" s="341">
        <v>475</v>
      </c>
      <c r="E110" s="341">
        <v>408</v>
      </c>
      <c r="F110" s="341">
        <v>1</v>
      </c>
      <c r="G110" s="341">
        <v>0</v>
      </c>
      <c r="H110" s="341">
        <v>1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1017</v>
      </c>
      <c r="C111" s="341">
        <v>923</v>
      </c>
      <c r="D111" s="341">
        <v>494</v>
      </c>
      <c r="E111" s="341">
        <v>506</v>
      </c>
      <c r="F111" s="341">
        <v>1</v>
      </c>
      <c r="G111" s="341">
        <v>0</v>
      </c>
      <c r="H111" s="341">
        <v>1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261</v>
      </c>
      <c r="C112" s="341">
        <v>279</v>
      </c>
      <c r="D112" s="341">
        <v>204</v>
      </c>
      <c r="E112" s="341">
        <v>214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1664</v>
      </c>
      <c r="C113" s="341">
        <v>1565</v>
      </c>
      <c r="D113" s="341">
        <v>1203</v>
      </c>
      <c r="E113" s="341">
        <v>1048</v>
      </c>
      <c r="F113" s="341">
        <v>1</v>
      </c>
      <c r="G113" s="341">
        <v>7</v>
      </c>
      <c r="H113" s="341">
        <v>1</v>
      </c>
      <c r="I113" s="341">
        <v>7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14237</v>
      </c>
      <c r="C114" s="344">
        <f t="shared" ref="C114:M114" si="21">SUM(C105:C113)</f>
        <v>14263</v>
      </c>
      <c r="D114" s="344">
        <f t="shared" si="21"/>
        <v>9772</v>
      </c>
      <c r="E114" s="344">
        <f t="shared" si="21"/>
        <v>8406</v>
      </c>
      <c r="F114" s="344">
        <f t="shared" si="21"/>
        <v>14</v>
      </c>
      <c r="G114" s="344">
        <f t="shared" si="21"/>
        <v>23</v>
      </c>
      <c r="H114" s="344">
        <f t="shared" si="21"/>
        <v>14</v>
      </c>
      <c r="I114" s="344">
        <f t="shared" si="21"/>
        <v>23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2" t="s">
        <v>46</v>
      </c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1"/>
    </row>
    <row r="116" spans="1:13" x14ac:dyDescent="0.3">
      <c r="A116" s="426" t="s">
        <v>7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3">
      <c r="B117" s="429" t="s">
        <v>39</v>
      </c>
      <c r="C117" s="429"/>
      <c r="D117" s="429" t="s">
        <v>40</v>
      </c>
      <c r="E117" s="429"/>
      <c r="F117" s="429" t="s">
        <v>43</v>
      </c>
      <c r="G117" s="429"/>
      <c r="H117" s="429" t="s">
        <v>41</v>
      </c>
      <c r="I117" s="429"/>
      <c r="J117" s="429" t="s">
        <v>37</v>
      </c>
      <c r="K117" s="429"/>
      <c r="L117" s="429" t="s">
        <v>38</v>
      </c>
      <c r="M117" s="429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56</v>
      </c>
      <c r="C119" s="341">
        <v>93</v>
      </c>
      <c r="D119" s="341">
        <v>11</v>
      </c>
      <c r="E119" s="341">
        <v>13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1</v>
      </c>
      <c r="E120" s="341">
        <v>1</v>
      </c>
      <c r="F120" s="341">
        <v>1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619</v>
      </c>
      <c r="C121" s="341">
        <v>664</v>
      </c>
      <c r="D121" s="341">
        <v>202</v>
      </c>
      <c r="E121" s="341">
        <v>171</v>
      </c>
      <c r="F121" s="341">
        <v>1</v>
      </c>
      <c r="G121" s="341">
        <v>2</v>
      </c>
      <c r="H121" s="341">
        <v>1</v>
      </c>
      <c r="I121" s="341">
        <v>2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3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757</v>
      </c>
      <c r="C123" s="341">
        <v>972</v>
      </c>
      <c r="D123" s="341">
        <v>221</v>
      </c>
      <c r="E123" s="341">
        <v>274</v>
      </c>
      <c r="F123" s="341">
        <v>5</v>
      </c>
      <c r="G123" s="341">
        <v>9</v>
      </c>
      <c r="H123" s="341">
        <v>5</v>
      </c>
      <c r="I123" s="341">
        <v>9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110</v>
      </c>
      <c r="C124" s="341">
        <v>144</v>
      </c>
      <c r="D124" s="341">
        <v>35</v>
      </c>
      <c r="E124" s="341">
        <v>31</v>
      </c>
      <c r="F124" s="341">
        <v>3</v>
      </c>
      <c r="G124" s="341">
        <v>0</v>
      </c>
      <c r="H124" s="341">
        <v>3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111</v>
      </c>
      <c r="C125" s="341">
        <v>141</v>
      </c>
      <c r="D125" s="341">
        <v>21</v>
      </c>
      <c r="E125" s="341">
        <v>8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31</v>
      </c>
      <c r="C126" s="341">
        <v>35</v>
      </c>
      <c r="D126" s="341">
        <v>11</v>
      </c>
      <c r="E126" s="341">
        <v>13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501</v>
      </c>
      <c r="C127" s="341">
        <v>639</v>
      </c>
      <c r="D127" s="341">
        <v>149</v>
      </c>
      <c r="E127" s="341">
        <v>143</v>
      </c>
      <c r="F127" s="341">
        <v>2</v>
      </c>
      <c r="G127" s="341">
        <v>6</v>
      </c>
      <c r="H127" s="341">
        <v>2</v>
      </c>
      <c r="I127" s="341">
        <v>6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2197</v>
      </c>
      <c r="C128" s="344">
        <f t="shared" si="22"/>
        <v>2697</v>
      </c>
      <c r="D128" s="344">
        <f t="shared" si="22"/>
        <v>654</v>
      </c>
      <c r="E128" s="344">
        <f t="shared" si="22"/>
        <v>655</v>
      </c>
      <c r="F128" s="344">
        <f t="shared" si="22"/>
        <v>12</v>
      </c>
      <c r="G128" s="344">
        <f t="shared" si="22"/>
        <v>17</v>
      </c>
      <c r="H128" s="344">
        <f t="shared" si="22"/>
        <v>12</v>
      </c>
      <c r="I128" s="344">
        <f t="shared" si="22"/>
        <v>17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16434</v>
      </c>
      <c r="C129" s="357">
        <f t="shared" ref="C129:M129" si="23">SUM(C114,C128)</f>
        <v>16960</v>
      </c>
      <c r="D129" s="357">
        <f t="shared" si="23"/>
        <v>10426</v>
      </c>
      <c r="E129" s="357">
        <f t="shared" si="23"/>
        <v>9061</v>
      </c>
      <c r="F129" s="357">
        <f t="shared" si="23"/>
        <v>26</v>
      </c>
      <c r="G129" s="357">
        <f t="shared" si="23"/>
        <v>40</v>
      </c>
      <c r="H129" s="357">
        <f t="shared" si="23"/>
        <v>26</v>
      </c>
      <c r="I129" s="357">
        <f t="shared" si="23"/>
        <v>40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30" t="s">
        <v>79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3">
      <c r="A133" s="433" t="s">
        <v>77</v>
      </c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5"/>
    </row>
    <row r="134" spans="1:13" x14ac:dyDescent="0.3">
      <c r="B134" s="436" t="s">
        <v>39</v>
      </c>
      <c r="C134" s="436"/>
      <c r="D134" s="436" t="s">
        <v>40</v>
      </c>
      <c r="E134" s="436"/>
      <c r="F134" s="436" t="s">
        <v>43</v>
      </c>
      <c r="G134" s="436"/>
      <c r="H134" s="436" t="s">
        <v>41</v>
      </c>
      <c r="I134" s="436"/>
      <c r="J134" s="436" t="s">
        <v>37</v>
      </c>
      <c r="K134" s="436"/>
      <c r="L134" s="436" t="s">
        <v>38</v>
      </c>
      <c r="M134" s="436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33</v>
      </c>
      <c r="C136" s="341">
        <v>30</v>
      </c>
      <c r="D136" s="341">
        <v>14</v>
      </c>
      <c r="E136" s="341">
        <v>13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162</v>
      </c>
      <c r="C138" s="341">
        <v>159</v>
      </c>
      <c r="D138" s="341">
        <v>132</v>
      </c>
      <c r="E138" s="341">
        <v>118</v>
      </c>
      <c r="F138" s="341">
        <v>0</v>
      </c>
      <c r="G138" s="341">
        <v>1</v>
      </c>
      <c r="H138" s="341">
        <v>0</v>
      </c>
      <c r="I138" s="341">
        <v>1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688</v>
      </c>
      <c r="C140" s="341">
        <v>669</v>
      </c>
      <c r="D140" s="341">
        <v>369</v>
      </c>
      <c r="E140" s="341">
        <v>347</v>
      </c>
      <c r="F140" s="341">
        <v>0</v>
      </c>
      <c r="G140" s="341">
        <v>3</v>
      </c>
      <c r="H140" s="341">
        <v>0</v>
      </c>
      <c r="I140" s="341">
        <v>3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23</v>
      </c>
      <c r="D141" s="341">
        <v>19</v>
      </c>
      <c r="E141" s="341">
        <v>18</v>
      </c>
      <c r="F141" s="341">
        <v>0</v>
      </c>
      <c r="G141" s="341">
        <v>1</v>
      </c>
      <c r="H141" s="341">
        <v>0</v>
      </c>
      <c r="I141" s="341">
        <v>1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75</v>
      </c>
      <c r="C142" s="341">
        <v>64</v>
      </c>
      <c r="D142" s="341">
        <v>34</v>
      </c>
      <c r="E142" s="341">
        <v>54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9</v>
      </c>
      <c r="E143" s="341">
        <v>10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81</v>
      </c>
      <c r="C144" s="341">
        <v>63</v>
      </c>
      <c r="D144" s="341">
        <v>61</v>
      </c>
      <c r="E144" s="341">
        <v>39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1077</v>
      </c>
      <c r="C145" s="344">
        <f t="shared" ref="C145:M145" si="24">SUM(C136:C144)</f>
        <v>1022</v>
      </c>
      <c r="D145" s="344">
        <f t="shared" si="24"/>
        <v>641</v>
      </c>
      <c r="E145" s="344">
        <f t="shared" si="24"/>
        <v>599</v>
      </c>
      <c r="F145" s="344">
        <f t="shared" si="24"/>
        <v>0</v>
      </c>
      <c r="G145" s="344">
        <f t="shared" si="24"/>
        <v>5</v>
      </c>
      <c r="H145" s="344">
        <f t="shared" si="24"/>
        <v>0</v>
      </c>
      <c r="I145" s="344">
        <f t="shared" si="24"/>
        <v>5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44" t="s">
        <v>79</v>
      </c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1"/>
    </row>
    <row r="147" spans="1:13" x14ac:dyDescent="0.3">
      <c r="A147" s="426" t="s">
        <v>7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3">
      <c r="B148" s="429" t="s">
        <v>39</v>
      </c>
      <c r="C148" s="429"/>
      <c r="D148" s="429" t="s">
        <v>40</v>
      </c>
      <c r="E148" s="429"/>
      <c r="F148" s="429" t="s">
        <v>43</v>
      </c>
      <c r="G148" s="429"/>
      <c r="H148" s="429" t="s">
        <v>41</v>
      </c>
      <c r="I148" s="429"/>
      <c r="J148" s="429" t="s">
        <v>37</v>
      </c>
      <c r="K148" s="429"/>
      <c r="L148" s="429" t="s">
        <v>38</v>
      </c>
      <c r="M148" s="429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9</v>
      </c>
      <c r="C150" s="341">
        <v>3</v>
      </c>
      <c r="D150" s="341">
        <v>4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30</v>
      </c>
      <c r="C152" s="341">
        <v>35</v>
      </c>
      <c r="D152" s="341">
        <v>24</v>
      </c>
      <c r="E152" s="341">
        <v>23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85</v>
      </c>
      <c r="C154" s="341">
        <v>93</v>
      </c>
      <c r="D154" s="341">
        <v>65</v>
      </c>
      <c r="E154" s="341">
        <v>40</v>
      </c>
      <c r="F154" s="341">
        <v>3</v>
      </c>
      <c r="G154" s="341">
        <v>0</v>
      </c>
      <c r="H154" s="341">
        <v>3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3</v>
      </c>
      <c r="E155" s="341">
        <v>3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6</v>
      </c>
      <c r="D156" s="341">
        <v>6</v>
      </c>
      <c r="E156" s="341">
        <v>3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2</v>
      </c>
      <c r="C157" s="341">
        <v>0</v>
      </c>
      <c r="D157" s="341">
        <v>1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26</v>
      </c>
      <c r="C158" s="341">
        <v>23</v>
      </c>
      <c r="D158" s="341">
        <v>16</v>
      </c>
      <c r="E158" s="341">
        <v>8</v>
      </c>
      <c r="F158" s="341">
        <v>2</v>
      </c>
      <c r="G158" s="341">
        <v>2</v>
      </c>
      <c r="H158" s="341">
        <v>2</v>
      </c>
      <c r="I158" s="341">
        <v>2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179</v>
      </c>
      <c r="C159" s="344">
        <f t="shared" si="25"/>
        <v>161</v>
      </c>
      <c r="D159" s="344">
        <f t="shared" si="25"/>
        <v>120</v>
      </c>
      <c r="E159" s="344">
        <f t="shared" si="25"/>
        <v>77</v>
      </c>
      <c r="F159" s="344">
        <f t="shared" si="25"/>
        <v>5</v>
      </c>
      <c r="G159" s="344">
        <f t="shared" si="25"/>
        <v>2</v>
      </c>
      <c r="H159" s="344">
        <f t="shared" si="25"/>
        <v>5</v>
      </c>
      <c r="I159" s="344">
        <f t="shared" si="25"/>
        <v>2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1256</v>
      </c>
      <c r="C160" s="357">
        <f t="shared" ref="C160:M160" si="26">SUM(C145,C159)</f>
        <v>1183</v>
      </c>
      <c r="D160" s="357">
        <f t="shared" si="26"/>
        <v>761</v>
      </c>
      <c r="E160" s="357">
        <f t="shared" si="26"/>
        <v>676</v>
      </c>
      <c r="F160" s="357">
        <f t="shared" si="26"/>
        <v>5</v>
      </c>
      <c r="G160" s="357">
        <f t="shared" si="26"/>
        <v>7</v>
      </c>
      <c r="H160" s="357">
        <f t="shared" si="26"/>
        <v>5</v>
      </c>
      <c r="I160" s="357">
        <f t="shared" si="26"/>
        <v>7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39" t="s">
        <v>71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1"/>
    </row>
    <row r="164" spans="1:13" x14ac:dyDescent="0.3">
      <c r="A164" s="426" t="s">
        <v>7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3">
      <c r="B165" s="437" t="s">
        <v>39</v>
      </c>
      <c r="C165" s="438"/>
      <c r="D165" s="437" t="s">
        <v>40</v>
      </c>
      <c r="E165" s="438"/>
      <c r="F165" s="437" t="s">
        <v>43</v>
      </c>
      <c r="G165" s="438"/>
      <c r="H165" s="437" t="s">
        <v>41</v>
      </c>
      <c r="I165" s="438"/>
      <c r="J165" s="437" t="s">
        <v>37</v>
      </c>
      <c r="K165" s="438"/>
      <c r="L165" s="437" t="s">
        <v>38</v>
      </c>
      <c r="M165" s="43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67</v>
      </c>
      <c r="C167" s="341">
        <v>59</v>
      </c>
      <c r="D167" s="341">
        <v>15</v>
      </c>
      <c r="E167" s="341">
        <v>5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624</v>
      </c>
      <c r="C169" s="341">
        <v>714</v>
      </c>
      <c r="D169" s="341">
        <v>233</v>
      </c>
      <c r="E169" s="341">
        <v>206</v>
      </c>
      <c r="F169" s="341">
        <v>2</v>
      </c>
      <c r="G169" s="341">
        <v>7</v>
      </c>
      <c r="H169" s="341">
        <v>2</v>
      </c>
      <c r="I169" s="341">
        <v>7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569</v>
      </c>
      <c r="C171" s="341">
        <v>644</v>
      </c>
      <c r="D171" s="341">
        <v>188</v>
      </c>
      <c r="E171" s="341">
        <v>153</v>
      </c>
      <c r="F171" s="341">
        <v>6</v>
      </c>
      <c r="G171" s="341">
        <v>11</v>
      </c>
      <c r="H171" s="341">
        <v>6</v>
      </c>
      <c r="I171" s="341">
        <v>11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97</v>
      </c>
      <c r="C172" s="341">
        <v>64</v>
      </c>
      <c r="D172" s="341">
        <v>29</v>
      </c>
      <c r="E172" s="341">
        <v>14</v>
      </c>
      <c r="F172" s="341">
        <v>1</v>
      </c>
      <c r="G172" s="341">
        <v>1</v>
      </c>
      <c r="H172" s="341">
        <v>1</v>
      </c>
      <c r="I172" s="341">
        <v>1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133</v>
      </c>
      <c r="C173" s="341">
        <v>217</v>
      </c>
      <c r="D173" s="341">
        <v>17</v>
      </c>
      <c r="E173" s="341">
        <v>23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19</v>
      </c>
      <c r="D174" s="341">
        <v>12</v>
      </c>
      <c r="E174" s="341">
        <v>1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323</v>
      </c>
      <c r="C175" s="341">
        <v>334</v>
      </c>
      <c r="D175" s="341">
        <v>82</v>
      </c>
      <c r="E175" s="341">
        <v>67</v>
      </c>
      <c r="F175" s="341">
        <v>3</v>
      </c>
      <c r="G175" s="341">
        <v>2</v>
      </c>
      <c r="H175" s="341">
        <v>3</v>
      </c>
      <c r="I175" s="341">
        <v>2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1840</v>
      </c>
      <c r="C176" s="359">
        <f t="shared" ref="C176:M176" si="27">SUM(C167:C175)</f>
        <v>2055</v>
      </c>
      <c r="D176" s="359">
        <f t="shared" si="27"/>
        <v>576</v>
      </c>
      <c r="E176" s="359">
        <f t="shared" si="27"/>
        <v>469</v>
      </c>
      <c r="F176" s="359">
        <f t="shared" si="27"/>
        <v>12</v>
      </c>
      <c r="G176" s="359">
        <f t="shared" si="27"/>
        <v>21</v>
      </c>
      <c r="H176" s="359">
        <f t="shared" si="27"/>
        <v>12</v>
      </c>
      <c r="I176" s="359">
        <f t="shared" si="27"/>
        <v>21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51" t="s">
        <v>73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3">
      <c r="A180" s="433" t="s">
        <v>77</v>
      </c>
      <c r="B180" s="434"/>
      <c r="C180" s="434"/>
      <c r="D180" s="434"/>
      <c r="E180" s="434"/>
      <c r="F180" s="434"/>
      <c r="G180" s="434"/>
      <c r="H180" s="434"/>
      <c r="I180" s="434"/>
      <c r="J180" s="434"/>
      <c r="K180" s="434"/>
      <c r="L180" s="434"/>
      <c r="M180" s="435"/>
    </row>
    <row r="181" spans="1:13" x14ac:dyDescent="0.3">
      <c r="B181" s="436" t="s">
        <v>39</v>
      </c>
      <c r="C181" s="436"/>
      <c r="D181" s="436" t="s">
        <v>40</v>
      </c>
      <c r="E181" s="436"/>
      <c r="F181" s="436" t="s">
        <v>43</v>
      </c>
      <c r="G181" s="436"/>
      <c r="H181" s="436" t="s">
        <v>41</v>
      </c>
      <c r="I181" s="436"/>
      <c r="J181" s="436" t="s">
        <v>37</v>
      </c>
      <c r="K181" s="436"/>
      <c r="L181" s="436" t="s">
        <v>38</v>
      </c>
      <c r="M181" s="436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8</v>
      </c>
      <c r="E183" s="341">
        <v>7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86</v>
      </c>
      <c r="C185" s="341">
        <v>82</v>
      </c>
      <c r="D185" s="341">
        <v>83</v>
      </c>
      <c r="E185" s="341">
        <v>64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147</v>
      </c>
      <c r="D187" s="341">
        <v>96</v>
      </c>
      <c r="E187" s="341">
        <v>81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15</v>
      </c>
      <c r="C188" s="341">
        <v>10</v>
      </c>
      <c r="D188" s="341">
        <v>15</v>
      </c>
      <c r="E188" s="341">
        <v>7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15</v>
      </c>
      <c r="E189" s="341">
        <v>14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9</v>
      </c>
      <c r="E190" s="341">
        <v>5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41</v>
      </c>
      <c r="C191" s="341">
        <v>37</v>
      </c>
      <c r="D191" s="341">
        <v>33</v>
      </c>
      <c r="E191" s="341">
        <v>24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323</v>
      </c>
      <c r="C192" s="344">
        <f t="shared" ref="C192:M192" si="28">SUM(C183:C191)</f>
        <v>317</v>
      </c>
      <c r="D192" s="344">
        <f t="shared" si="28"/>
        <v>259</v>
      </c>
      <c r="E192" s="344">
        <f t="shared" si="28"/>
        <v>202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50" t="s">
        <v>73</v>
      </c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1"/>
    </row>
    <row r="194" spans="1:13" x14ac:dyDescent="0.3">
      <c r="A194" s="426" t="s">
        <v>7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3">
      <c r="B195" s="429" t="s">
        <v>39</v>
      </c>
      <c r="C195" s="429"/>
      <c r="D195" s="429" t="s">
        <v>40</v>
      </c>
      <c r="E195" s="429"/>
      <c r="F195" s="429" t="s">
        <v>43</v>
      </c>
      <c r="G195" s="429"/>
      <c r="H195" s="429" t="s">
        <v>41</v>
      </c>
      <c r="I195" s="429"/>
      <c r="J195" s="429" t="s">
        <v>37</v>
      </c>
      <c r="K195" s="429"/>
      <c r="L195" s="429" t="s">
        <v>38</v>
      </c>
      <c r="M195" s="429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14</v>
      </c>
      <c r="D197" s="341">
        <v>3</v>
      </c>
      <c r="E197" s="341">
        <v>4</v>
      </c>
      <c r="F197" s="341">
        <v>1</v>
      </c>
      <c r="G197" s="341">
        <v>0</v>
      </c>
      <c r="H197" s="341">
        <v>1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18</v>
      </c>
      <c r="C199" s="341">
        <v>23</v>
      </c>
      <c r="D199" s="341">
        <v>14</v>
      </c>
      <c r="E199" s="341">
        <v>14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37</v>
      </c>
      <c r="C201" s="341">
        <v>45</v>
      </c>
      <c r="D201" s="341">
        <v>21</v>
      </c>
      <c r="E201" s="341">
        <v>24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4</v>
      </c>
      <c r="D202" s="341">
        <v>9</v>
      </c>
      <c r="E202" s="341">
        <v>2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4</v>
      </c>
      <c r="E203" s="341">
        <v>3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1</v>
      </c>
      <c r="E204" s="341">
        <v>2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12</v>
      </c>
      <c r="E205" s="341">
        <v>5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91</v>
      </c>
      <c r="C206" s="344">
        <f t="shared" si="29"/>
        <v>110</v>
      </c>
      <c r="D206" s="344">
        <f t="shared" si="29"/>
        <v>64</v>
      </c>
      <c r="E206" s="344">
        <f t="shared" si="29"/>
        <v>55</v>
      </c>
      <c r="F206" s="344">
        <f t="shared" si="29"/>
        <v>1</v>
      </c>
      <c r="G206" s="344">
        <f t="shared" si="29"/>
        <v>0</v>
      </c>
      <c r="H206" s="344">
        <f t="shared" si="29"/>
        <v>1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414</v>
      </c>
      <c r="C207" s="357">
        <f t="shared" ref="C207:M207" si="30">SUM(C192,C206)</f>
        <v>427</v>
      </c>
      <c r="D207" s="357">
        <f t="shared" si="30"/>
        <v>323</v>
      </c>
      <c r="E207" s="357">
        <f t="shared" si="30"/>
        <v>257</v>
      </c>
      <c r="F207" s="357">
        <f t="shared" si="30"/>
        <v>1</v>
      </c>
      <c r="G207" s="357">
        <f t="shared" si="30"/>
        <v>0</v>
      </c>
      <c r="H207" s="357">
        <f t="shared" si="30"/>
        <v>1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3/11/2022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March 11,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27.6" x14ac:dyDescent="0.25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3/11/22</v>
      </c>
      <c r="C8" s="42" t="str">
        <f>Summary!C7</f>
        <v>as of 3/11/21</v>
      </c>
      <c r="D8" s="379"/>
      <c r="E8" s="381"/>
      <c r="F8" s="44" t="str">
        <f>B8</f>
        <v>as of 3/11/22</v>
      </c>
      <c r="G8" s="46" t="str">
        <f>C8</f>
        <v>as of 3/11/21</v>
      </c>
      <c r="H8" s="383"/>
      <c r="I8" s="385"/>
      <c r="J8" s="48" t="str">
        <f>F8</f>
        <v>as of 3/11/22</v>
      </c>
      <c r="K8" s="50" t="str">
        <f>G8</f>
        <v>as of 3/11/21</v>
      </c>
      <c r="L8" s="395"/>
      <c r="M8" s="397"/>
      <c r="N8" s="52" t="str">
        <f>J8</f>
        <v>as of 3/11/22</v>
      </c>
      <c r="O8" s="54" t="str">
        <f>K8</f>
        <v>as of 3/11/21</v>
      </c>
      <c r="P8" s="413"/>
      <c r="Q8" s="415"/>
      <c r="R8" s="133" t="str">
        <f>N8</f>
        <v>as of 3/11/22</v>
      </c>
      <c r="S8" s="134" t="str">
        <f>O8</f>
        <v>as of 3/11/21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66858</v>
      </c>
      <c r="C9" s="55">
        <f>C26+C74+C42+C10+C58+C83</f>
        <v>67012</v>
      </c>
      <c r="D9" s="55">
        <f t="shared" ref="D9" si="0">IF(ISERROR(B9-C9),"n/a",B9-C9)</f>
        <v>-154</v>
      </c>
      <c r="E9" s="56">
        <f t="shared" ref="E9" si="1">IF(ISERROR(D9/C9),"n/a",(D9/C9))</f>
        <v>-2.2980958634274459E-3</v>
      </c>
      <c r="F9" s="59">
        <f>F26+F74+F42+F10+F58+F83</f>
        <v>34884</v>
      </c>
      <c r="G9" s="59">
        <f>G26+G74+G42+G10+G58+G83</f>
        <v>30358</v>
      </c>
      <c r="H9" s="368">
        <f>IF(ISERROR(F9-G9),"n/a",F9-G9)</f>
        <v>4526</v>
      </c>
      <c r="I9" s="60">
        <f t="shared" ref="I9" si="2">IF(ISERROR(H9/G9),"n/a",(H9/G9))</f>
        <v>0.14908755517491271</v>
      </c>
      <c r="J9" s="57">
        <f>J26+J74+J42+J10+J58+J83</f>
        <v>132</v>
      </c>
      <c r="K9" s="57">
        <f>K26+K74+K42+K10+K58+K83</f>
        <v>158</v>
      </c>
      <c r="L9" s="58">
        <f t="shared" ref="L9" si="3">IF(ISERROR(J9-K9),"n/a",J9-K9)</f>
        <v>-26</v>
      </c>
      <c r="M9" s="61">
        <f t="shared" ref="M9" si="4">IF(ISERROR(L9/K9),"n/a",(L9/K9))</f>
        <v>-0.16455696202531644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15485</v>
      </c>
      <c r="C10" s="65">
        <f>C11+C18</f>
        <v>14043</v>
      </c>
      <c r="D10" s="66">
        <f t="shared" ref="D10:D25" si="9">IF(ISERROR(B10-C10),"n/a",B10-C10)</f>
        <v>1442</v>
      </c>
      <c r="E10" s="67">
        <f t="shared" ref="E10:E25" si="10">IF(ISERROR(D10/C10),"n/a",(D10/C10))</f>
        <v>0.10268461155023856</v>
      </c>
      <c r="F10" s="68">
        <f>F11+F18</f>
        <v>6350</v>
      </c>
      <c r="G10" s="69">
        <f>G11+G18</f>
        <v>5086</v>
      </c>
      <c r="H10" s="70">
        <f t="shared" ref="H10:H24" si="11">IF(ISERROR(F10-G10),"n/a",F10-G10)</f>
        <v>1264</v>
      </c>
      <c r="I10" s="71">
        <f t="shared" ref="I10:I25" si="12">IF(ISERROR(H10/G10),"n/a",(H10/G10))</f>
        <v>0.24852536374360992</v>
      </c>
      <c r="J10" s="72">
        <f>J11+J18</f>
        <v>10</v>
      </c>
      <c r="K10" s="73">
        <f>K11+K18</f>
        <v>12</v>
      </c>
      <c r="L10" s="74">
        <f t="shared" ref="L10:L24" si="13">IF(ISERROR(J10-K10),"n/a",J10-K10)</f>
        <v>-2</v>
      </c>
      <c r="M10" s="75">
        <f t="shared" ref="M10:M25" si="14">IF(ISERROR(L10/K10),"n/a",(L10/K10))</f>
        <v>-0.16666666666666666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12814</v>
      </c>
      <c r="C11" s="65">
        <f>C12+C14+C16</f>
        <v>11229</v>
      </c>
      <c r="D11" s="66">
        <f t="shared" si="9"/>
        <v>1585</v>
      </c>
      <c r="E11" s="67">
        <f t="shared" si="10"/>
        <v>0.14115237331908451</v>
      </c>
      <c r="F11" s="68">
        <f>F12+F16+F14</f>
        <v>5864</v>
      </c>
      <c r="G11" s="69">
        <f>G12+G16+G14</f>
        <v>4714</v>
      </c>
      <c r="H11" s="70">
        <f t="shared" si="11"/>
        <v>1150</v>
      </c>
      <c r="I11" s="71">
        <f t="shared" si="12"/>
        <v>0.24395417904115402</v>
      </c>
      <c r="J11" s="72">
        <f>J12+J16+J14</f>
        <v>5</v>
      </c>
      <c r="K11" s="73">
        <f>K12+K16+K14</f>
        <v>6</v>
      </c>
      <c r="L11" s="74">
        <f t="shared" si="13"/>
        <v>-1</v>
      </c>
      <c r="M11" s="75">
        <f t="shared" si="14"/>
        <v>-0.16666666666666666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11129</v>
      </c>
      <c r="C12" s="107">
        <f>C13</f>
        <v>9873</v>
      </c>
      <c r="D12" s="108">
        <f t="shared" ref="D12:D15" si="19">IF(ISERROR(B12-C12),"n/a",B12-C12)</f>
        <v>1256</v>
      </c>
      <c r="E12" s="109">
        <f t="shared" ref="E12:E15" si="20">IF(ISERROR(D12/C12),"n/a",(D12/C12))</f>
        <v>0.12721563861035146</v>
      </c>
      <c r="F12" s="194">
        <f>F13</f>
        <v>5407</v>
      </c>
      <c r="G12" s="195">
        <f>G13</f>
        <v>4002</v>
      </c>
      <c r="H12" s="110">
        <f t="shared" ref="H12:H15" si="21">IF(ISERROR(F12-G12),"n/a",F12-G12)</f>
        <v>1405</v>
      </c>
      <c r="I12" s="111">
        <f t="shared" ref="I12:I15" si="22">IF(ISERROR(H12/G12),"n/a",(H12/G12))</f>
        <v>0.3510744627686157</v>
      </c>
      <c r="J12" s="196">
        <f>J13</f>
        <v>5</v>
      </c>
      <c r="K12" s="197">
        <f>K13</f>
        <v>4</v>
      </c>
      <c r="L12" s="112">
        <f t="shared" ref="L12:L15" si="23">IF(ISERROR(J12-K12),"n/a",J12-K12)</f>
        <v>1</v>
      </c>
      <c r="M12" s="113">
        <f t="shared" ref="M12:M15" si="24">IF(ISERROR(L12/K12),"n/a",(L12/K12))</f>
        <v>0.25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11129</v>
      </c>
      <c r="C13" s="312">
        <v>9873</v>
      </c>
      <c r="D13" s="120">
        <f t="shared" si="19"/>
        <v>1256</v>
      </c>
      <c r="E13" s="321">
        <f t="shared" si="20"/>
        <v>0.12721563861035146</v>
      </c>
      <c r="F13" s="313">
        <v>5407</v>
      </c>
      <c r="G13" s="314">
        <v>4002</v>
      </c>
      <c r="H13" s="124">
        <f t="shared" si="21"/>
        <v>1405</v>
      </c>
      <c r="I13" s="125">
        <f t="shared" si="22"/>
        <v>0.3510744627686157</v>
      </c>
      <c r="J13" s="315">
        <v>5</v>
      </c>
      <c r="K13" s="316">
        <v>4</v>
      </c>
      <c r="L13" s="128">
        <f t="shared" si="23"/>
        <v>1</v>
      </c>
      <c r="M13" s="129">
        <f t="shared" si="24"/>
        <v>0.25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1121</v>
      </c>
      <c r="C14" s="107">
        <f>C15</f>
        <v>892</v>
      </c>
      <c r="D14" s="108">
        <f t="shared" si="19"/>
        <v>229</v>
      </c>
      <c r="E14" s="109">
        <f t="shared" si="20"/>
        <v>0.25672645739910316</v>
      </c>
      <c r="F14" s="194">
        <f>F15</f>
        <v>273</v>
      </c>
      <c r="G14" s="195">
        <f>G15</f>
        <v>439</v>
      </c>
      <c r="H14" s="110">
        <f t="shared" si="21"/>
        <v>-166</v>
      </c>
      <c r="I14" s="111">
        <f t="shared" si="22"/>
        <v>-0.37813211845102507</v>
      </c>
      <c r="J14" s="196">
        <f>J15</f>
        <v>0</v>
      </c>
      <c r="K14" s="197">
        <f>K15</f>
        <v>1</v>
      </c>
      <c r="L14" s="112">
        <f t="shared" si="23"/>
        <v>-1</v>
      </c>
      <c r="M14" s="113">
        <f t="shared" si="24"/>
        <v>-1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1121</v>
      </c>
      <c r="C15" s="119">
        <v>892</v>
      </c>
      <c r="D15" s="120">
        <f t="shared" si="19"/>
        <v>229</v>
      </c>
      <c r="E15" s="121">
        <f t="shared" si="20"/>
        <v>0.25672645739910316</v>
      </c>
      <c r="F15" s="122">
        <v>273</v>
      </c>
      <c r="G15" s="123">
        <v>439</v>
      </c>
      <c r="H15" s="124">
        <f t="shared" si="21"/>
        <v>-166</v>
      </c>
      <c r="I15" s="125">
        <f t="shared" si="22"/>
        <v>-0.37813211845102507</v>
      </c>
      <c r="J15" s="126">
        <v>0</v>
      </c>
      <c r="K15" s="127">
        <v>1</v>
      </c>
      <c r="L15" s="128">
        <f t="shared" si="23"/>
        <v>-1</v>
      </c>
      <c r="M15" s="129">
        <f t="shared" si="24"/>
        <v>-1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564</v>
      </c>
      <c r="C16" s="107">
        <f>C17</f>
        <v>464</v>
      </c>
      <c r="D16" s="108">
        <f t="shared" si="9"/>
        <v>100</v>
      </c>
      <c r="E16" s="109">
        <f t="shared" si="10"/>
        <v>0.21551724137931033</v>
      </c>
      <c r="F16" s="194">
        <f>F17</f>
        <v>184</v>
      </c>
      <c r="G16" s="195">
        <f>G17</f>
        <v>273</v>
      </c>
      <c r="H16" s="110">
        <f t="shared" si="11"/>
        <v>-89</v>
      </c>
      <c r="I16" s="111">
        <f t="shared" si="12"/>
        <v>-0.32600732600732601</v>
      </c>
      <c r="J16" s="196">
        <f>J17</f>
        <v>0</v>
      </c>
      <c r="K16" s="197">
        <f>K17</f>
        <v>1</v>
      </c>
      <c r="L16" s="112">
        <f t="shared" si="13"/>
        <v>-1</v>
      </c>
      <c r="M16" s="113">
        <f t="shared" si="14"/>
        <v>-1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564</v>
      </c>
      <c r="C17" s="119">
        <v>464</v>
      </c>
      <c r="D17" s="120">
        <f t="shared" si="9"/>
        <v>100</v>
      </c>
      <c r="E17" s="121">
        <f t="shared" si="10"/>
        <v>0.21551724137931033</v>
      </c>
      <c r="F17" s="122">
        <v>184</v>
      </c>
      <c r="G17" s="123">
        <v>273</v>
      </c>
      <c r="H17" s="124">
        <f t="shared" si="11"/>
        <v>-89</v>
      </c>
      <c r="I17" s="125">
        <f t="shared" si="12"/>
        <v>-0.32600732600732601</v>
      </c>
      <c r="J17" s="126">
        <v>0</v>
      </c>
      <c r="K17" s="127">
        <v>1</v>
      </c>
      <c r="L17" s="128">
        <f t="shared" si="13"/>
        <v>-1</v>
      </c>
      <c r="M17" s="129">
        <f t="shared" si="14"/>
        <v>-1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2671</v>
      </c>
      <c r="C18" s="65">
        <f>C19+C22+C24</f>
        <v>2814</v>
      </c>
      <c r="D18" s="66">
        <f t="shared" si="9"/>
        <v>-143</v>
      </c>
      <c r="E18" s="67">
        <f t="shared" si="10"/>
        <v>-5.0817341862117983E-2</v>
      </c>
      <c r="F18" s="68">
        <f>F19+F24+F22</f>
        <v>486</v>
      </c>
      <c r="G18" s="69">
        <f>G19+G24+G22</f>
        <v>372</v>
      </c>
      <c r="H18" s="70">
        <f t="shared" si="11"/>
        <v>114</v>
      </c>
      <c r="I18" s="71">
        <f t="shared" si="12"/>
        <v>0.30645161290322581</v>
      </c>
      <c r="J18" s="72">
        <f>J19+J24+J22</f>
        <v>5</v>
      </c>
      <c r="K18" s="73">
        <f>K19+K24+K22</f>
        <v>6</v>
      </c>
      <c r="L18" s="74">
        <f t="shared" si="13"/>
        <v>-1</v>
      </c>
      <c r="M18" s="75">
        <f t="shared" si="14"/>
        <v>-0.16666666666666666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2411</v>
      </c>
      <c r="C19" s="258">
        <f>SUM(C20:C21)</f>
        <v>2543</v>
      </c>
      <c r="D19" s="247">
        <f t="shared" si="9"/>
        <v>-132</v>
      </c>
      <c r="E19" s="248">
        <f t="shared" si="10"/>
        <v>-5.1907196224931181E-2</v>
      </c>
      <c r="F19" s="259">
        <f>SUM(F20:F21)</f>
        <v>443</v>
      </c>
      <c r="G19" s="260">
        <f>SUM(G20:G21)</f>
        <v>349</v>
      </c>
      <c r="H19" s="261">
        <f t="shared" si="11"/>
        <v>94</v>
      </c>
      <c r="I19" s="262">
        <f t="shared" si="12"/>
        <v>0.2693409742120344</v>
      </c>
      <c r="J19" s="263">
        <f>SUM(J20:J21)</f>
        <v>5</v>
      </c>
      <c r="K19" s="264">
        <f>SUM(K20:K21)</f>
        <v>6</v>
      </c>
      <c r="L19" s="265">
        <f t="shared" si="13"/>
        <v>-1</v>
      </c>
      <c r="M19" s="266">
        <f t="shared" si="14"/>
        <v>-0.16666666666666666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2411</v>
      </c>
      <c r="C20" s="119">
        <v>2543</v>
      </c>
      <c r="D20" s="202">
        <f t="shared" si="9"/>
        <v>-132</v>
      </c>
      <c r="E20" s="267">
        <f t="shared" si="10"/>
        <v>-5.1907196224931181E-2</v>
      </c>
      <c r="F20" s="122">
        <v>443</v>
      </c>
      <c r="G20" s="123">
        <v>349</v>
      </c>
      <c r="H20" s="124">
        <f>IF(ISERROR(F20-G20),"n/a",F20-G20)</f>
        <v>94</v>
      </c>
      <c r="I20" s="125">
        <f>IF(ISERROR(H20/G20),"n/a",(H20/G20))</f>
        <v>0.2693409742120344</v>
      </c>
      <c r="J20" s="126">
        <v>5</v>
      </c>
      <c r="K20" s="127">
        <v>6</v>
      </c>
      <c r="L20" s="128">
        <f>IF(ISERROR(J20-K20),"n/a",J20-K20)</f>
        <v>-1</v>
      </c>
      <c r="M20" s="129">
        <f>IF(ISERROR(L20/K20),"n/a",(L20/K20))</f>
        <v>-0.16666666666666666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210</v>
      </c>
      <c r="C22" s="107">
        <f>C23</f>
        <v>224</v>
      </c>
      <c r="D22" s="108">
        <f>IF(ISERROR(B22-C22),"n/a",B22-C22)</f>
        <v>-14</v>
      </c>
      <c r="E22" s="109">
        <f>IF(ISERROR(D22/C22),"n/a",(D22/C22))</f>
        <v>-6.25E-2</v>
      </c>
      <c r="F22" s="194">
        <f>F23</f>
        <v>41</v>
      </c>
      <c r="G22" s="195">
        <f>G23</f>
        <v>23</v>
      </c>
      <c r="H22" s="110">
        <f>IF(ISERROR(F22-G22),"n/a",F22-G22)</f>
        <v>18</v>
      </c>
      <c r="I22" s="111">
        <f>IF(ISERROR(H22/G22),"n/a",(H22/G22))</f>
        <v>0.78260869565217395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210</v>
      </c>
      <c r="C23" s="119">
        <v>224</v>
      </c>
      <c r="D23" s="108">
        <f>IF(ISERROR(B23-C23),"n/a",B23-C23)</f>
        <v>-14</v>
      </c>
      <c r="E23" s="121">
        <f>IF(ISERROR(D23/C23),"n/a",(D23/C23))</f>
        <v>-6.25E-2</v>
      </c>
      <c r="F23" s="122">
        <v>41</v>
      </c>
      <c r="G23" s="123">
        <v>23</v>
      </c>
      <c r="H23" s="124">
        <f>IF(ISERROR(F23-G23),"n/a",F23-G23)</f>
        <v>18</v>
      </c>
      <c r="I23" s="125">
        <f>IF(ISERROR(H23/G23),"n/a",(H23/G23))</f>
        <v>0.78260869565217395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50</v>
      </c>
      <c r="C24" s="107">
        <f>C25</f>
        <v>47</v>
      </c>
      <c r="D24" s="229">
        <f t="shared" si="9"/>
        <v>3</v>
      </c>
      <c r="E24" s="109">
        <f t="shared" si="10"/>
        <v>6.3829787234042548E-2</v>
      </c>
      <c r="F24" s="194">
        <f>F25</f>
        <v>2</v>
      </c>
      <c r="G24" s="195">
        <f>G25</f>
        <v>0</v>
      </c>
      <c r="H24" s="110">
        <f t="shared" si="11"/>
        <v>2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50</v>
      </c>
      <c r="C25" s="119">
        <v>47</v>
      </c>
      <c r="D25" s="120">
        <f t="shared" si="9"/>
        <v>3</v>
      </c>
      <c r="E25" s="121">
        <f t="shared" si="10"/>
        <v>6.3829787234042548E-2</v>
      </c>
      <c r="F25" s="122">
        <v>2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31429</v>
      </c>
      <c r="C26" s="65">
        <f>C27+C34</f>
        <v>32344</v>
      </c>
      <c r="D26" s="66">
        <f t="shared" ref="D26:D33" si="33">IF(ISERROR(B26-C26),"n/a",B26-C26)</f>
        <v>-915</v>
      </c>
      <c r="E26" s="67">
        <f t="shared" ref="E26:E33" si="34">IF(ISERROR(D26/C26),"n/a",(D26/C26))</f>
        <v>-2.8289636408607471E-2</v>
      </c>
      <c r="F26" s="68">
        <f>F27+F34</f>
        <v>16448</v>
      </c>
      <c r="G26" s="69">
        <f>G27+G34</f>
        <v>14809</v>
      </c>
      <c r="H26" s="70">
        <f t="shared" ref="H26:H33" si="35">IF(ISERROR(F26-G26),"n/a",F26-G26)</f>
        <v>1639</v>
      </c>
      <c r="I26" s="71">
        <f t="shared" ref="I26:I33" si="36">IF(ISERROR(H26/G26),"n/a",(H26/G26))</f>
        <v>0.11067594030657033</v>
      </c>
      <c r="J26" s="72">
        <f>J27+J34</f>
        <v>78</v>
      </c>
      <c r="K26" s="73">
        <f>K27+K34</f>
        <v>78</v>
      </c>
      <c r="L26" s="74">
        <f t="shared" ref="L26:L33" si="37">IF(ISERROR(J26-K26),"n/a",J26-K26)</f>
        <v>0</v>
      </c>
      <c r="M26" s="75">
        <f t="shared" ref="M26:M33" si="38">IF(ISERROR(L26/K26),"n/a",(L26/K26))</f>
        <v>0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25914</v>
      </c>
      <c r="C27" s="65">
        <f>C28+C32+C30</f>
        <v>25734</v>
      </c>
      <c r="D27" s="66">
        <f t="shared" si="33"/>
        <v>180</v>
      </c>
      <c r="E27" s="67">
        <f t="shared" si="34"/>
        <v>6.9946374446257873E-3</v>
      </c>
      <c r="F27" s="68">
        <f>F28+F32+F30</f>
        <v>14092</v>
      </c>
      <c r="G27" s="69">
        <f>G28+G32+G30</f>
        <v>12602</v>
      </c>
      <c r="H27" s="70">
        <f t="shared" si="35"/>
        <v>1490</v>
      </c>
      <c r="I27" s="71">
        <f t="shared" si="36"/>
        <v>0.11823520076178384</v>
      </c>
      <c r="J27" s="72">
        <f>J28+J32+J30</f>
        <v>21</v>
      </c>
      <c r="K27" s="73">
        <f>K28+K32+K30</f>
        <v>36</v>
      </c>
      <c r="L27" s="74">
        <f t="shared" si="37"/>
        <v>-15</v>
      </c>
      <c r="M27" s="75">
        <f t="shared" si="38"/>
        <v>-0.41666666666666669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21594</v>
      </c>
      <c r="C28" s="107">
        <f>C29</f>
        <v>21657</v>
      </c>
      <c r="D28" s="108">
        <f t="shared" ref="D28" si="43">IF(ISERROR(B28-C28),"n/a",B28-C28)</f>
        <v>-63</v>
      </c>
      <c r="E28" s="109">
        <f t="shared" ref="E28" si="44">IF(ISERROR(D28/C28),"n/a",(D28/C28))</f>
        <v>-2.9089901648427759E-3</v>
      </c>
      <c r="F28" s="194">
        <f>F29</f>
        <v>12290</v>
      </c>
      <c r="G28" s="195">
        <f>G29</f>
        <v>10602</v>
      </c>
      <c r="H28" s="110">
        <f t="shared" ref="H28" si="45">IF(ISERROR(F28-G28),"n/a",F28-G28)</f>
        <v>1688</v>
      </c>
      <c r="I28" s="111">
        <f t="shared" ref="I28" si="46">IF(ISERROR(H28/G28),"n/a",(H28/G28))</f>
        <v>0.15921524240709301</v>
      </c>
      <c r="J28" s="196">
        <f>J29</f>
        <v>19</v>
      </c>
      <c r="K28" s="197">
        <f>K29</f>
        <v>33</v>
      </c>
      <c r="L28" s="112">
        <f t="shared" ref="L28" si="47">IF(ISERROR(J28-K28),"n/a",J28-K28)</f>
        <v>-14</v>
      </c>
      <c r="M28" s="113">
        <f t="shared" ref="M28" si="48">IF(ISERROR(L28/K28),"n/a",(L28/K28))</f>
        <v>-0.42424242424242425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21594</v>
      </c>
      <c r="C29" s="269">
        <v>21657</v>
      </c>
      <c r="D29" s="270">
        <f t="shared" ref="D29" si="53">IF(ISERROR(B29-C29),"n/a",B29-C29)</f>
        <v>-63</v>
      </c>
      <c r="E29" s="271">
        <f t="shared" ref="E29" si="54">IF(ISERROR(D29/C29),"n/a",(D29/C29))</f>
        <v>-2.9089901648427759E-3</v>
      </c>
      <c r="F29" s="272">
        <v>12290</v>
      </c>
      <c r="G29" s="273">
        <v>10602</v>
      </c>
      <c r="H29" s="274">
        <f t="shared" ref="H29" si="55">IF(ISERROR(F29-G29),"n/a",F29-G29)</f>
        <v>1688</v>
      </c>
      <c r="I29" s="275">
        <f t="shared" ref="I29" si="56">IF(ISERROR(H29/G29),"n/a",(H29/G29))</f>
        <v>0.15921524240709301</v>
      </c>
      <c r="J29" s="276">
        <v>19</v>
      </c>
      <c r="K29" s="277">
        <v>33</v>
      </c>
      <c r="L29" s="278">
        <f t="shared" ref="L29" si="57">IF(ISERROR(J29-K29),"n/a",J29-K29)</f>
        <v>-14</v>
      </c>
      <c r="M29" s="279">
        <f t="shared" ref="M29" si="58">IF(ISERROR(L29/K29),"n/a",(L29/K29))</f>
        <v>-0.42424242424242425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3085</v>
      </c>
      <c r="C30" s="107">
        <f>C31</f>
        <v>2832</v>
      </c>
      <c r="D30" s="108">
        <f t="shared" si="33"/>
        <v>253</v>
      </c>
      <c r="E30" s="109">
        <f t="shared" si="34"/>
        <v>8.9336158192090398E-2</v>
      </c>
      <c r="F30" s="194">
        <f>F31</f>
        <v>1164</v>
      </c>
      <c r="G30" s="195">
        <f>G31</f>
        <v>1313</v>
      </c>
      <c r="H30" s="110">
        <f t="shared" si="35"/>
        <v>-149</v>
      </c>
      <c r="I30" s="111">
        <f t="shared" si="36"/>
        <v>-0.11348057882711349</v>
      </c>
      <c r="J30" s="196">
        <f>J31</f>
        <v>1</v>
      </c>
      <c r="K30" s="197">
        <f>K31</f>
        <v>2</v>
      </c>
      <c r="L30" s="112">
        <f t="shared" si="37"/>
        <v>-1</v>
      </c>
      <c r="M30" s="113">
        <f t="shared" si="38"/>
        <v>-0.5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3085</v>
      </c>
      <c r="C31" s="119">
        <v>2832</v>
      </c>
      <c r="D31" s="120">
        <f t="shared" si="33"/>
        <v>253</v>
      </c>
      <c r="E31" s="121">
        <f t="shared" si="34"/>
        <v>8.9336158192090398E-2</v>
      </c>
      <c r="F31" s="122">
        <v>1164</v>
      </c>
      <c r="G31" s="123">
        <v>1313</v>
      </c>
      <c r="H31" s="124">
        <f t="shared" si="35"/>
        <v>-149</v>
      </c>
      <c r="I31" s="125">
        <f t="shared" si="36"/>
        <v>-0.11348057882711349</v>
      </c>
      <c r="J31" s="126">
        <v>1</v>
      </c>
      <c r="K31" s="127">
        <v>2</v>
      </c>
      <c r="L31" s="128">
        <f t="shared" si="37"/>
        <v>-1</v>
      </c>
      <c r="M31" s="129">
        <f t="shared" si="38"/>
        <v>-0.5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1235</v>
      </c>
      <c r="C32" s="107">
        <f>C33</f>
        <v>1245</v>
      </c>
      <c r="D32" s="108">
        <f t="shared" si="33"/>
        <v>-10</v>
      </c>
      <c r="E32" s="109">
        <f t="shared" si="34"/>
        <v>-8.0321285140562242E-3</v>
      </c>
      <c r="F32" s="194">
        <f>F33</f>
        <v>638</v>
      </c>
      <c r="G32" s="195">
        <f>G33</f>
        <v>687</v>
      </c>
      <c r="H32" s="110">
        <f t="shared" si="35"/>
        <v>-49</v>
      </c>
      <c r="I32" s="111">
        <f t="shared" si="36"/>
        <v>-7.132459970887918E-2</v>
      </c>
      <c r="J32" s="196">
        <f>J33</f>
        <v>1</v>
      </c>
      <c r="K32" s="197">
        <f>K33</f>
        <v>1</v>
      </c>
      <c r="L32" s="112">
        <f t="shared" si="37"/>
        <v>0</v>
      </c>
      <c r="M32" s="113">
        <f t="shared" si="38"/>
        <v>0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1235</v>
      </c>
      <c r="C33" s="119">
        <v>1245</v>
      </c>
      <c r="D33" s="120">
        <f t="shared" si="33"/>
        <v>-10</v>
      </c>
      <c r="E33" s="121">
        <f t="shared" si="34"/>
        <v>-8.0321285140562242E-3</v>
      </c>
      <c r="F33" s="122">
        <v>638</v>
      </c>
      <c r="G33" s="123">
        <v>687</v>
      </c>
      <c r="H33" s="124">
        <f t="shared" si="35"/>
        <v>-49</v>
      </c>
      <c r="I33" s="125">
        <f t="shared" si="36"/>
        <v>-7.132459970887918E-2</v>
      </c>
      <c r="J33" s="126">
        <v>1</v>
      </c>
      <c r="K33" s="127">
        <v>1</v>
      </c>
      <c r="L33" s="128">
        <f t="shared" si="37"/>
        <v>0</v>
      </c>
      <c r="M33" s="129">
        <f t="shared" si="38"/>
        <v>0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5515</v>
      </c>
      <c r="C34" s="65">
        <f>C35+C40+C38</f>
        <v>6610</v>
      </c>
      <c r="D34" s="66">
        <f t="shared" ref="D34" si="63">IF(ISERROR(B34-C34),"n/a",B34-C34)</f>
        <v>-1095</v>
      </c>
      <c r="E34" s="67">
        <f t="shared" ref="E34" si="64">IF(ISERROR(D34/C34),"n/a",(D34/C34))</f>
        <v>-0.16565809379727686</v>
      </c>
      <c r="F34" s="68">
        <f>F35+F40+F38</f>
        <v>2356</v>
      </c>
      <c r="G34" s="69">
        <f>G35+G40+G38</f>
        <v>2207</v>
      </c>
      <c r="H34" s="70">
        <f t="shared" ref="H34" si="65">IF(ISERROR(F34-G34),"n/a",F34-G34)</f>
        <v>149</v>
      </c>
      <c r="I34" s="71">
        <f t="shared" ref="I34" si="66">IF(ISERROR(H34/G34),"n/a",(H34/G34))</f>
        <v>6.7512460353420928E-2</v>
      </c>
      <c r="J34" s="72">
        <f>J35+J40+J38</f>
        <v>57</v>
      </c>
      <c r="K34" s="73">
        <f>K35+K40+K38</f>
        <v>42</v>
      </c>
      <c r="L34" s="74">
        <f t="shared" ref="L34" si="67">IF(ISERROR(J34-K34),"n/a",J34-K34)</f>
        <v>15</v>
      </c>
      <c r="M34" s="75">
        <f t="shared" ref="M34" si="68">IF(ISERROR(L34/K34),"n/a",(L34/K34))</f>
        <v>0.35714285714285715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4895</v>
      </c>
      <c r="C35" s="246">
        <f>SUM(C36:C37)</f>
        <v>5849</v>
      </c>
      <c r="D35" s="247">
        <f t="shared" ref="D35:D41" si="73">IF(ISERROR(B35-C35),"n/a",B35-C35)</f>
        <v>-954</v>
      </c>
      <c r="E35" s="248">
        <f t="shared" ref="E35:E41" si="74">IF(ISERROR(D35/C35),"n/a",(D35/C35))</f>
        <v>-0.16310480424004103</v>
      </c>
      <c r="F35" s="249">
        <f>SUM(F36:F37)</f>
        <v>2161</v>
      </c>
      <c r="G35" s="250">
        <f>SUM(G36:G37)</f>
        <v>2029</v>
      </c>
      <c r="H35" s="251">
        <f t="shared" ref="H35:H41" si="75">IF(ISERROR(F35-G35),"n/a",F35-G35)</f>
        <v>132</v>
      </c>
      <c r="I35" s="252">
        <f t="shared" ref="I35:I41" si="76">IF(ISERROR(H35/G35),"n/a",(H35/G35))</f>
        <v>6.5056678166584531E-2</v>
      </c>
      <c r="J35" s="253">
        <f>SUM(J36:J37)</f>
        <v>54</v>
      </c>
      <c r="K35" s="254">
        <f>SUM(K36:K37)</f>
        <v>42</v>
      </c>
      <c r="L35" s="255">
        <f t="shared" ref="L35:L40" si="77">IF(ISERROR(J35-K35),"n/a",J35-K35)</f>
        <v>12</v>
      </c>
      <c r="M35" s="256">
        <f t="shared" ref="M35:M41" si="78">IF(ISERROR(L35/K35),"n/a",(L35/K35))</f>
        <v>0.2857142857142857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4895</v>
      </c>
      <c r="C36" s="269">
        <v>5849</v>
      </c>
      <c r="D36" s="202">
        <f t="shared" si="73"/>
        <v>-954</v>
      </c>
      <c r="E36" s="267">
        <f t="shared" si="74"/>
        <v>-0.16310480424004103</v>
      </c>
      <c r="F36" s="272">
        <v>2161</v>
      </c>
      <c r="G36" s="273">
        <v>2029</v>
      </c>
      <c r="H36" s="274">
        <f>IF(ISERROR(F36-G36),"n/a",F36-G36)</f>
        <v>132</v>
      </c>
      <c r="I36" s="275">
        <f>IF(ISERROR(H36/G36),"n/a",(H36/G36))</f>
        <v>6.5056678166584531E-2</v>
      </c>
      <c r="J36" s="276">
        <v>54</v>
      </c>
      <c r="K36" s="277">
        <v>42</v>
      </c>
      <c r="L36" s="278">
        <f>IF(ISERROR(J36-K36),"n/a",J36-K36)</f>
        <v>12</v>
      </c>
      <c r="M36" s="279">
        <f>IF(ISERROR(L36/K36),"n/a",(L36/K36))</f>
        <v>0.2857142857142857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519</v>
      </c>
      <c r="C38" s="107">
        <f>C39</f>
        <v>678</v>
      </c>
      <c r="D38" s="108">
        <f>IF(ISERROR(B38-C38),"n/a",B38-C38)</f>
        <v>-159</v>
      </c>
      <c r="E38" s="109">
        <f>IF(ISERROR(D38/C38),"n/a",(D38/C38))</f>
        <v>-0.23451327433628319</v>
      </c>
      <c r="F38" s="194">
        <f>F39</f>
        <v>182</v>
      </c>
      <c r="G38" s="195">
        <f>G39</f>
        <v>174</v>
      </c>
      <c r="H38" s="110">
        <f>IF(ISERROR(F38-G38),"n/a",F38-G38)</f>
        <v>8</v>
      </c>
      <c r="I38" s="111">
        <f>IF(ISERROR(H38/G38),"n/a",(H38/G38))</f>
        <v>4.5977011494252873E-2</v>
      </c>
      <c r="J38" s="196">
        <f>J39</f>
        <v>1</v>
      </c>
      <c r="K38" s="197">
        <f>K39</f>
        <v>0</v>
      </c>
      <c r="L38" s="112">
        <f>IF(ISERROR(J38-K38),"n/a",J38-K38)</f>
        <v>1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519</v>
      </c>
      <c r="C39" s="119">
        <v>678</v>
      </c>
      <c r="D39" s="120">
        <f>IF(ISERROR(B39-C39),"n/a",B39-C39)</f>
        <v>-159</v>
      </c>
      <c r="E39" s="121">
        <f>IF(ISERROR(D39/C39),"n/a",(D39/C39))</f>
        <v>-0.23451327433628319</v>
      </c>
      <c r="F39" s="122">
        <v>182</v>
      </c>
      <c r="G39" s="123">
        <v>174</v>
      </c>
      <c r="H39" s="124">
        <f>IF(ISERROR(F39-G39),"n/a",F39-G39)</f>
        <v>8</v>
      </c>
      <c r="I39" s="125">
        <f>IF(ISERROR(H39/G39),"n/a",(H39/G39))</f>
        <v>4.5977011494252873E-2</v>
      </c>
      <c r="J39" s="126">
        <v>1</v>
      </c>
      <c r="K39" s="127">
        <v>0</v>
      </c>
      <c r="L39" s="128">
        <f>IF(ISERROR(J39-K39),"n/a",J39-K39)</f>
        <v>1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101</v>
      </c>
      <c r="C40" s="107">
        <f>C41</f>
        <v>83</v>
      </c>
      <c r="D40" s="108">
        <f t="shared" si="73"/>
        <v>18</v>
      </c>
      <c r="E40" s="109">
        <f t="shared" si="74"/>
        <v>0.21686746987951808</v>
      </c>
      <c r="F40" s="194">
        <f>F41</f>
        <v>13</v>
      </c>
      <c r="G40" s="195">
        <f>G41</f>
        <v>4</v>
      </c>
      <c r="H40" s="110">
        <f t="shared" si="75"/>
        <v>9</v>
      </c>
      <c r="I40" s="111">
        <f t="shared" si="76"/>
        <v>2.25</v>
      </c>
      <c r="J40" s="196">
        <f>J41</f>
        <v>2</v>
      </c>
      <c r="K40" s="197">
        <f>K41</f>
        <v>0</v>
      </c>
      <c r="L40" s="112">
        <f t="shared" si="77"/>
        <v>2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101</v>
      </c>
      <c r="C41" s="119">
        <v>83</v>
      </c>
      <c r="D41" s="120">
        <f t="shared" si="73"/>
        <v>18</v>
      </c>
      <c r="E41" s="121">
        <f t="shared" si="74"/>
        <v>0.21686746987951808</v>
      </c>
      <c r="F41" s="122">
        <v>13</v>
      </c>
      <c r="G41" s="123">
        <v>4</v>
      </c>
      <c r="H41" s="124">
        <f t="shared" si="75"/>
        <v>9</v>
      </c>
      <c r="I41" s="125">
        <f t="shared" si="76"/>
        <v>2.25</v>
      </c>
      <c r="J41" s="126">
        <v>2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16434</v>
      </c>
      <c r="C42" s="65">
        <f>C43+C50</f>
        <v>16960</v>
      </c>
      <c r="D42" s="66">
        <f t="shared" ref="D42:D57" si="87">IF(ISERROR(B42-C42),"n/a",B42-C42)</f>
        <v>-526</v>
      </c>
      <c r="E42" s="67">
        <f t="shared" ref="E42:E57" si="88">IF(ISERROR(D42/C42),"n/a",(D42/C42))</f>
        <v>-3.1014150943396226E-2</v>
      </c>
      <c r="F42" s="68">
        <f>F43+F50</f>
        <v>10426</v>
      </c>
      <c r="G42" s="69">
        <f>G43+G50</f>
        <v>9061</v>
      </c>
      <c r="H42" s="70">
        <f t="shared" ref="H42:H57" si="89">IF(ISERROR(F42-G42),"n/a",F42-G42)</f>
        <v>1365</v>
      </c>
      <c r="I42" s="71">
        <f t="shared" ref="I42:I57" si="90">IF(ISERROR(H42/G42),"n/a",(H42/G42))</f>
        <v>0.15064562410329985</v>
      </c>
      <c r="J42" s="72">
        <f>J43+J50</f>
        <v>26</v>
      </c>
      <c r="K42" s="73">
        <f>K43+K50</f>
        <v>40</v>
      </c>
      <c r="L42" s="74">
        <f t="shared" ref="L42:L56" si="91">IF(ISERROR(J42-K42),"n/a",J42-K42)</f>
        <v>-14</v>
      </c>
      <c r="M42" s="75">
        <f t="shared" ref="M42:M57" si="92">IF(ISERROR(L42/K42),"n/a",(L42/K42))</f>
        <v>-0.35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14237</v>
      </c>
      <c r="C43" s="65">
        <f>C44+C48+C46</f>
        <v>14263</v>
      </c>
      <c r="D43" s="66">
        <f t="shared" si="87"/>
        <v>-26</v>
      </c>
      <c r="E43" s="67">
        <f t="shared" si="88"/>
        <v>-1.8228984084694665E-3</v>
      </c>
      <c r="F43" s="68">
        <f>F44+F48+F46</f>
        <v>9772</v>
      </c>
      <c r="G43" s="69">
        <f>G44+G48+G46</f>
        <v>8406</v>
      </c>
      <c r="H43" s="70">
        <f t="shared" si="89"/>
        <v>1366</v>
      </c>
      <c r="I43" s="71">
        <f t="shared" si="90"/>
        <v>0.16250297406614322</v>
      </c>
      <c r="J43" s="72">
        <f>J44+J48+J46</f>
        <v>14</v>
      </c>
      <c r="K43" s="73">
        <f>K44+K48+K46</f>
        <v>23</v>
      </c>
      <c r="L43" s="74">
        <f t="shared" si="91"/>
        <v>-9</v>
      </c>
      <c r="M43" s="75">
        <f t="shared" si="92"/>
        <v>-0.39130434782608697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12608</v>
      </c>
      <c r="C44" s="93">
        <f>C45</f>
        <v>12796</v>
      </c>
      <c r="D44" s="93">
        <f t="shared" si="87"/>
        <v>-188</v>
      </c>
      <c r="E44" s="94">
        <f t="shared" si="88"/>
        <v>-1.4692091278524539E-2</v>
      </c>
      <c r="F44" s="95">
        <f>F45</f>
        <v>8886</v>
      </c>
      <c r="G44" s="97">
        <f>G45</f>
        <v>7551</v>
      </c>
      <c r="H44" s="97">
        <f t="shared" si="89"/>
        <v>1335</v>
      </c>
      <c r="I44" s="98">
        <f t="shared" si="90"/>
        <v>0.17679777512912198</v>
      </c>
      <c r="J44" s="99">
        <f>J45</f>
        <v>13</v>
      </c>
      <c r="K44" s="101">
        <f>K45</f>
        <v>21</v>
      </c>
      <c r="L44" s="101">
        <f t="shared" si="91"/>
        <v>-8</v>
      </c>
      <c r="M44" s="102">
        <f t="shared" si="92"/>
        <v>-0.38095238095238093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12608</v>
      </c>
      <c r="C45" s="269">
        <v>12796</v>
      </c>
      <c r="D45" s="202">
        <f t="shared" ref="D45" si="97">IF(ISERROR(B45-C45),"n/a",B45-C45)</f>
        <v>-188</v>
      </c>
      <c r="E45" s="267">
        <f t="shared" ref="E45" si="98">IF(ISERROR(D45/C45),"n/a",(D45/C45))</f>
        <v>-1.4692091278524539E-2</v>
      </c>
      <c r="F45" s="308">
        <v>8886</v>
      </c>
      <c r="G45" s="304">
        <v>7551</v>
      </c>
      <c r="H45" s="304">
        <f t="shared" ref="H45" si="99">IF(ISERROR(F45-G45),"n/a",F45-G45)</f>
        <v>1335</v>
      </c>
      <c r="I45" s="305">
        <f t="shared" ref="I45" si="100">IF(ISERROR(H45/G45),"n/a",(H45/G45))</f>
        <v>0.17679777512912198</v>
      </c>
      <c r="J45" s="276">
        <v>13</v>
      </c>
      <c r="K45" s="306">
        <v>21</v>
      </c>
      <c r="L45" s="306">
        <f t="shared" ref="L45" si="101">IF(ISERROR(J45-K45),"n/a",J45-K45)</f>
        <v>-8</v>
      </c>
      <c r="M45" s="307">
        <f t="shared" ref="M45" si="102">IF(ISERROR(L45/K45),"n/a",(L45/K45))</f>
        <v>-0.38095238095238093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1014</v>
      </c>
      <c r="C46" s="107">
        <f>C47</f>
        <v>915</v>
      </c>
      <c r="D46" s="108">
        <f>IF(ISERROR(B46-C46),"n/a",B46-C46)</f>
        <v>99</v>
      </c>
      <c r="E46" s="109">
        <f>IF(ISERROR(D46/C46),"n/a",(D46/C46))</f>
        <v>0.10819672131147541</v>
      </c>
      <c r="F46" s="194">
        <f>F47</f>
        <v>490</v>
      </c>
      <c r="G46" s="195">
        <f>G47</f>
        <v>508</v>
      </c>
      <c r="H46" s="110">
        <f>IF(ISERROR(F46-G46),"n/a",F46-G46)</f>
        <v>-18</v>
      </c>
      <c r="I46" s="111">
        <f>IF(ISERROR(H46/G46),"n/a",(H46/G46))</f>
        <v>-3.5433070866141732E-2</v>
      </c>
      <c r="J46" s="196">
        <f>J47</f>
        <v>1</v>
      </c>
      <c r="K46" s="197">
        <f>K47</f>
        <v>0</v>
      </c>
      <c r="L46" s="112">
        <f>IF(ISERROR(J46-K46),"n/a",J46-K46)</f>
        <v>1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1014</v>
      </c>
      <c r="C47" s="119">
        <v>915</v>
      </c>
      <c r="D47" s="120">
        <f>IF(ISERROR(B47-C47),"n/a",B47-C47)</f>
        <v>99</v>
      </c>
      <c r="E47" s="121">
        <f>IF(ISERROR(D47/C47),"n/a",(D47/C47))</f>
        <v>0.10819672131147541</v>
      </c>
      <c r="F47" s="122">
        <v>490</v>
      </c>
      <c r="G47" s="123">
        <v>508</v>
      </c>
      <c r="H47" s="124">
        <f>IF(ISERROR(F47-G47),"n/a",F47-G47)</f>
        <v>-18</v>
      </c>
      <c r="I47" s="125">
        <f>IF(ISERROR(H47/G47),"n/a",(H47/G47))</f>
        <v>-3.5433070866141732E-2</v>
      </c>
      <c r="J47" s="126">
        <v>1</v>
      </c>
      <c r="K47" s="127">
        <v>0</v>
      </c>
      <c r="L47" s="128">
        <f>IF(ISERROR(J47-K47),"n/a",J47-K47)</f>
        <v>1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615</v>
      </c>
      <c r="C48" s="107">
        <f>C49</f>
        <v>552</v>
      </c>
      <c r="D48" s="108">
        <f t="shared" si="87"/>
        <v>63</v>
      </c>
      <c r="E48" s="109">
        <f t="shared" si="88"/>
        <v>0.11413043478260869</v>
      </c>
      <c r="F48" s="194">
        <f>F49</f>
        <v>396</v>
      </c>
      <c r="G48" s="195">
        <f>G49</f>
        <v>347</v>
      </c>
      <c r="H48" s="110">
        <f t="shared" si="89"/>
        <v>49</v>
      </c>
      <c r="I48" s="111">
        <f t="shared" si="90"/>
        <v>0.14121037463976946</v>
      </c>
      <c r="J48" s="196">
        <f>J49</f>
        <v>0</v>
      </c>
      <c r="K48" s="197">
        <f>K49</f>
        <v>2</v>
      </c>
      <c r="L48" s="112">
        <f t="shared" si="91"/>
        <v>-2</v>
      </c>
      <c r="M48" s="113">
        <f t="shared" si="92"/>
        <v>-1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615</v>
      </c>
      <c r="C49" s="119">
        <v>552</v>
      </c>
      <c r="D49" s="120">
        <f t="shared" si="87"/>
        <v>63</v>
      </c>
      <c r="E49" s="121">
        <f t="shared" si="88"/>
        <v>0.11413043478260869</v>
      </c>
      <c r="F49" s="122">
        <v>396</v>
      </c>
      <c r="G49" s="123">
        <v>347</v>
      </c>
      <c r="H49" s="124">
        <f t="shared" si="89"/>
        <v>49</v>
      </c>
      <c r="I49" s="125">
        <f t="shared" si="90"/>
        <v>0.14121037463976946</v>
      </c>
      <c r="J49" s="126">
        <v>0</v>
      </c>
      <c r="K49" s="127">
        <v>2</v>
      </c>
      <c r="L49" s="128">
        <f t="shared" si="91"/>
        <v>-2</v>
      </c>
      <c r="M49" s="129">
        <f t="shared" si="92"/>
        <v>-1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2197</v>
      </c>
      <c r="C50" s="65">
        <f>C51+C56+C54</f>
        <v>2697</v>
      </c>
      <c r="D50" s="66">
        <f t="shared" si="87"/>
        <v>-500</v>
      </c>
      <c r="E50" s="67">
        <f t="shared" si="88"/>
        <v>-0.1853911753800519</v>
      </c>
      <c r="F50" s="68">
        <f>F51+F56+F54</f>
        <v>654</v>
      </c>
      <c r="G50" s="69">
        <f>G51+G56+G54</f>
        <v>655</v>
      </c>
      <c r="H50" s="70">
        <f t="shared" si="89"/>
        <v>-1</v>
      </c>
      <c r="I50" s="71">
        <f t="shared" si="90"/>
        <v>-1.5267175572519084E-3</v>
      </c>
      <c r="J50" s="72">
        <f>J51+J56+J54</f>
        <v>12</v>
      </c>
      <c r="K50" s="73">
        <f>K51+K56+K54</f>
        <v>17</v>
      </c>
      <c r="L50" s="74">
        <f t="shared" si="91"/>
        <v>-5</v>
      </c>
      <c r="M50" s="75">
        <f t="shared" si="92"/>
        <v>-0.29411764705882354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2054</v>
      </c>
      <c r="C51" s="92">
        <f>SUM(C52:C53)</f>
        <v>2504</v>
      </c>
      <c r="D51" s="93">
        <f t="shared" si="87"/>
        <v>-450</v>
      </c>
      <c r="E51" s="94">
        <f t="shared" si="88"/>
        <v>-0.17971246006389777</v>
      </c>
      <c r="F51" s="95">
        <f>SUM(F52:F53)</f>
        <v>633</v>
      </c>
      <c r="G51" s="96">
        <f>SUM(G52:G53)</f>
        <v>648</v>
      </c>
      <c r="H51" s="97">
        <f t="shared" si="89"/>
        <v>-15</v>
      </c>
      <c r="I51" s="98">
        <f t="shared" si="90"/>
        <v>-2.3148148148148147E-2</v>
      </c>
      <c r="J51" s="99">
        <f>SUM(J52:J53)</f>
        <v>12</v>
      </c>
      <c r="K51" s="100">
        <f>SUM(K52:K53)</f>
        <v>17</v>
      </c>
      <c r="L51" s="101">
        <f t="shared" si="91"/>
        <v>-5</v>
      </c>
      <c r="M51" s="102">
        <f t="shared" si="92"/>
        <v>-0.29411764705882354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2054</v>
      </c>
      <c r="C52" s="269">
        <v>2504</v>
      </c>
      <c r="D52" s="270">
        <f>IF(ISERROR(B52-C52),"n/a",B52-C52)</f>
        <v>-450</v>
      </c>
      <c r="E52" s="271">
        <f>IF(ISERROR(D52/C52),"n/a",(D52/C52))</f>
        <v>-0.17971246006389777</v>
      </c>
      <c r="F52" s="272">
        <v>633</v>
      </c>
      <c r="G52" s="273">
        <v>648</v>
      </c>
      <c r="H52" s="274">
        <f>IF(ISERROR(F52-G52),"n/a",F52-G52)</f>
        <v>-15</v>
      </c>
      <c r="I52" s="275">
        <f>IF(ISERROR(H52/G52),"n/a",(H52/G52))</f>
        <v>-2.3148148148148147E-2</v>
      </c>
      <c r="J52" s="276">
        <v>12</v>
      </c>
      <c r="K52" s="277">
        <v>17</v>
      </c>
      <c r="L52" s="278">
        <f>IF(ISERROR(J52-K52),"n/a",J52-K52)</f>
        <v>-5</v>
      </c>
      <c r="M52" s="279">
        <f>IF(ISERROR(L52/K52),"n/a",(L52/K52))</f>
        <v>-0.29411764705882354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107</v>
      </c>
      <c r="C54" s="107">
        <f>C55</f>
        <v>135</v>
      </c>
      <c r="D54" s="108">
        <f>IF(ISERROR(B54-C54),"n/a",B54-C54)</f>
        <v>-28</v>
      </c>
      <c r="E54" s="109">
        <f>IF(ISERROR(D54/C54),"n/a",(D54/C54))</f>
        <v>-0.2074074074074074</v>
      </c>
      <c r="F54" s="194">
        <f>F55</f>
        <v>20</v>
      </c>
      <c r="G54" s="195">
        <f>G55</f>
        <v>7</v>
      </c>
      <c r="H54" s="110">
        <f>IF(ISERROR(F54-G54),"n/a",F54-G54)</f>
        <v>13</v>
      </c>
      <c r="I54" s="111">
        <f>IF(ISERROR(H54/G54),"n/a",(H54/G54))</f>
        <v>1.8571428571428572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107</v>
      </c>
      <c r="C55" s="119">
        <v>135</v>
      </c>
      <c r="D55" s="120">
        <f>IF(ISERROR(B55-C55),"n/a",B55-C55)</f>
        <v>-28</v>
      </c>
      <c r="E55" s="121">
        <f>IF(ISERROR(D55/C55),"n/a",(D55/C55))</f>
        <v>-0.2074074074074074</v>
      </c>
      <c r="F55" s="122">
        <v>20</v>
      </c>
      <c r="G55" s="123">
        <v>7</v>
      </c>
      <c r="H55" s="124">
        <f>IF(ISERROR(F55-G55),"n/a",F55-G55)</f>
        <v>13</v>
      </c>
      <c r="I55" s="125">
        <f>IF(ISERROR(H55/G55),"n/a",(H55/G55))</f>
        <v>1.8571428571428572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36</v>
      </c>
      <c r="C56" s="107">
        <f>C57</f>
        <v>58</v>
      </c>
      <c r="D56" s="108">
        <f t="shared" si="87"/>
        <v>-22</v>
      </c>
      <c r="E56" s="109">
        <f t="shared" si="88"/>
        <v>-0.37931034482758619</v>
      </c>
      <c r="F56" s="194">
        <f>F57</f>
        <v>1</v>
      </c>
      <c r="G56" s="195">
        <f>G57</f>
        <v>0</v>
      </c>
      <c r="H56" s="110">
        <f t="shared" si="89"/>
        <v>1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36</v>
      </c>
      <c r="C57" s="119">
        <v>58</v>
      </c>
      <c r="D57" s="120">
        <f t="shared" si="87"/>
        <v>-22</v>
      </c>
      <c r="E57" s="121">
        <f t="shared" si="88"/>
        <v>-0.37931034482758619</v>
      </c>
      <c r="F57" s="122">
        <v>1</v>
      </c>
      <c r="G57" s="123">
        <v>0</v>
      </c>
      <c r="H57" s="124">
        <f t="shared" si="89"/>
        <v>1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1256</v>
      </c>
      <c r="C58" s="65">
        <f>C59+C66</f>
        <v>1183</v>
      </c>
      <c r="D58" s="66">
        <f t="shared" ref="D58:D61" si="111">IF(ISERROR(B58-C58),"n/a",B58-C58)</f>
        <v>73</v>
      </c>
      <c r="E58" s="67">
        <f t="shared" ref="E58:E61" si="112">IF(ISERROR(D58/C58),"n/a",(D58/C58))</f>
        <v>6.1707523245984781E-2</v>
      </c>
      <c r="F58" s="68">
        <f>F59+F66</f>
        <v>761</v>
      </c>
      <c r="G58" s="69">
        <f>G59+G66</f>
        <v>676</v>
      </c>
      <c r="H58" s="70">
        <f t="shared" ref="H58:H61" si="113">IF(ISERROR(F58-G58),"n/a",F58-G58)</f>
        <v>85</v>
      </c>
      <c r="I58" s="71">
        <f t="shared" ref="I58:I61" si="114">IF(ISERROR(H58/G58),"n/a",(H58/G58))</f>
        <v>0.1257396449704142</v>
      </c>
      <c r="J58" s="72">
        <f>J59+J66</f>
        <v>5</v>
      </c>
      <c r="K58" s="73">
        <f>K59+K66</f>
        <v>7</v>
      </c>
      <c r="L58" s="74">
        <f t="shared" ref="L58:L61" si="115">IF(ISERROR(J58-K58),"n/a",J58-K58)</f>
        <v>-2</v>
      </c>
      <c r="M58" s="75">
        <f t="shared" ref="M58:M61" si="116">IF(ISERROR(L58/K58),"n/a",(L58/K58))</f>
        <v>-0.2857142857142857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1077</v>
      </c>
      <c r="C59" s="65">
        <f>C60+C64+C62</f>
        <v>1022</v>
      </c>
      <c r="D59" s="66">
        <f t="shared" si="111"/>
        <v>55</v>
      </c>
      <c r="E59" s="67">
        <f t="shared" si="112"/>
        <v>5.3816046966731895E-2</v>
      </c>
      <c r="F59" s="68">
        <f>F60+F64+F62</f>
        <v>641</v>
      </c>
      <c r="G59" s="69">
        <f>G60+G64+G62</f>
        <v>599</v>
      </c>
      <c r="H59" s="70">
        <f t="shared" si="113"/>
        <v>42</v>
      </c>
      <c r="I59" s="71">
        <f t="shared" si="114"/>
        <v>7.0116861435726208E-2</v>
      </c>
      <c r="J59" s="72">
        <f>J60+J64+J62</f>
        <v>0</v>
      </c>
      <c r="K59" s="73">
        <f>K60+K64+K62</f>
        <v>5</v>
      </c>
      <c r="L59" s="74">
        <f t="shared" si="115"/>
        <v>-5</v>
      </c>
      <c r="M59" s="75">
        <f t="shared" si="116"/>
        <v>-1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977</v>
      </c>
      <c r="C60" s="93">
        <f>C61</f>
        <v>926</v>
      </c>
      <c r="D60" s="93">
        <f t="shared" si="111"/>
        <v>51</v>
      </c>
      <c r="E60" s="94">
        <f t="shared" si="112"/>
        <v>5.5075593952483799E-2</v>
      </c>
      <c r="F60" s="95">
        <f>F61</f>
        <v>592</v>
      </c>
      <c r="G60" s="97">
        <f>G61</f>
        <v>519</v>
      </c>
      <c r="H60" s="97">
        <f t="shared" si="113"/>
        <v>73</v>
      </c>
      <c r="I60" s="98">
        <f t="shared" si="114"/>
        <v>0.14065510597302505</v>
      </c>
      <c r="J60" s="99">
        <f>J61</f>
        <v>0</v>
      </c>
      <c r="K60" s="101">
        <f>K61</f>
        <v>4</v>
      </c>
      <c r="L60" s="101">
        <f t="shared" si="115"/>
        <v>-4</v>
      </c>
      <c r="M60" s="102">
        <f t="shared" si="116"/>
        <v>-1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977</v>
      </c>
      <c r="C61" s="269">
        <v>926</v>
      </c>
      <c r="D61" s="202">
        <f t="shared" si="111"/>
        <v>51</v>
      </c>
      <c r="E61" s="267">
        <f t="shared" si="112"/>
        <v>5.5075593952483799E-2</v>
      </c>
      <c r="F61" s="308">
        <v>592</v>
      </c>
      <c r="G61" s="304">
        <v>519</v>
      </c>
      <c r="H61" s="304">
        <f t="shared" si="113"/>
        <v>73</v>
      </c>
      <c r="I61" s="305">
        <f t="shared" si="114"/>
        <v>0.14065510597302505</v>
      </c>
      <c r="J61" s="276">
        <v>0</v>
      </c>
      <c r="K61" s="306">
        <v>4</v>
      </c>
      <c r="L61" s="306">
        <f t="shared" si="115"/>
        <v>-4</v>
      </c>
      <c r="M61" s="307">
        <f t="shared" si="116"/>
        <v>-1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75</v>
      </c>
      <c r="C62" s="107">
        <f>C63</f>
        <v>64</v>
      </c>
      <c r="D62" s="108">
        <f>IF(ISERROR(B62-C62),"n/a",B62-C62)</f>
        <v>11</v>
      </c>
      <c r="E62" s="109">
        <f>IF(ISERROR(D62/C62),"n/a",(D62/C62))</f>
        <v>0.171875</v>
      </c>
      <c r="F62" s="194">
        <f>F63</f>
        <v>34</v>
      </c>
      <c r="G62" s="195">
        <f>G63</f>
        <v>54</v>
      </c>
      <c r="H62" s="110">
        <f>IF(ISERROR(F62-G62),"n/a",F62-G62)</f>
        <v>-20</v>
      </c>
      <c r="I62" s="111">
        <f>IF(ISERROR(H62/G62),"n/a",(H62/G62))</f>
        <v>-0.37037037037037035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75</v>
      </c>
      <c r="C63" s="119">
        <v>64</v>
      </c>
      <c r="D63" s="120">
        <f>IF(ISERROR(B63-C63),"n/a",B63-C63)</f>
        <v>11</v>
      </c>
      <c r="E63" s="121">
        <f>IF(ISERROR(D63/C63),"n/a",(D63/C63))</f>
        <v>0.171875</v>
      </c>
      <c r="F63" s="122">
        <v>34</v>
      </c>
      <c r="G63" s="123">
        <v>54</v>
      </c>
      <c r="H63" s="124">
        <f>IF(ISERROR(F63-G63),"n/a",F63-G63)</f>
        <v>-20</v>
      </c>
      <c r="I63" s="125">
        <f>IF(ISERROR(H63/G63),"n/a",(H63/G63))</f>
        <v>-0.37037037037037035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32</v>
      </c>
      <c r="D64" s="108">
        <f t="shared" ref="D64:D67" si="121">IF(ISERROR(B64-C64),"n/a",B64-C64)</f>
        <v>-7</v>
      </c>
      <c r="E64" s="109">
        <f t="shared" ref="E64:E67" si="122">IF(ISERROR(D64/C64),"n/a",(D64/C64))</f>
        <v>-0.21875</v>
      </c>
      <c r="F64" s="194">
        <f>F65</f>
        <v>15</v>
      </c>
      <c r="G64" s="195">
        <f>G65</f>
        <v>26</v>
      </c>
      <c r="H64" s="110">
        <f t="shared" ref="H64:H67" si="123">IF(ISERROR(F64-G64),"n/a",F64-G64)</f>
        <v>-11</v>
      </c>
      <c r="I64" s="111">
        <f t="shared" ref="I64:I67" si="124">IF(ISERROR(H64/G64),"n/a",(H64/G64))</f>
        <v>-0.42307692307692307</v>
      </c>
      <c r="J64" s="196">
        <f>J65</f>
        <v>0</v>
      </c>
      <c r="K64" s="197">
        <f>K65</f>
        <v>1</v>
      </c>
      <c r="L64" s="112">
        <f t="shared" ref="L64:L67" si="125">IF(ISERROR(J64-K64),"n/a",J64-K64)</f>
        <v>-1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32</v>
      </c>
      <c r="D65" s="120">
        <f t="shared" si="121"/>
        <v>-7</v>
      </c>
      <c r="E65" s="121">
        <f t="shared" si="122"/>
        <v>-0.21875</v>
      </c>
      <c r="F65" s="122">
        <v>15</v>
      </c>
      <c r="G65" s="123">
        <v>26</v>
      </c>
      <c r="H65" s="124">
        <f t="shared" si="123"/>
        <v>-11</v>
      </c>
      <c r="I65" s="125">
        <f t="shared" si="124"/>
        <v>-0.42307692307692307</v>
      </c>
      <c r="J65" s="126">
        <v>0</v>
      </c>
      <c r="K65" s="127">
        <v>1</v>
      </c>
      <c r="L65" s="128">
        <f t="shared" si="125"/>
        <v>-1</v>
      </c>
      <c r="M65" s="129">
        <f t="shared" si="126"/>
        <v>-1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179</v>
      </c>
      <c r="C66" s="65">
        <f>C67+C72+C70</f>
        <v>161</v>
      </c>
      <c r="D66" s="66">
        <f t="shared" si="121"/>
        <v>18</v>
      </c>
      <c r="E66" s="67">
        <f t="shared" si="122"/>
        <v>0.11180124223602485</v>
      </c>
      <c r="F66" s="68">
        <f>F67+F72+F70</f>
        <v>120</v>
      </c>
      <c r="G66" s="69">
        <f>G67+G72+G70</f>
        <v>77</v>
      </c>
      <c r="H66" s="70">
        <f t="shared" si="123"/>
        <v>43</v>
      </c>
      <c r="I66" s="71">
        <f t="shared" si="124"/>
        <v>0.55844155844155841</v>
      </c>
      <c r="J66" s="72">
        <f>J67+J72+J70</f>
        <v>5</v>
      </c>
      <c r="K66" s="73">
        <f>K67+K72+K70</f>
        <v>2</v>
      </c>
      <c r="L66" s="74">
        <f t="shared" si="125"/>
        <v>3</v>
      </c>
      <c r="M66" s="75">
        <f t="shared" si="126"/>
        <v>1.5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153</v>
      </c>
      <c r="C67" s="92">
        <f>SUM(C68:C69)</f>
        <v>153</v>
      </c>
      <c r="D67" s="93">
        <f t="shared" si="121"/>
        <v>0</v>
      </c>
      <c r="E67" s="94">
        <f t="shared" si="122"/>
        <v>0</v>
      </c>
      <c r="F67" s="95">
        <f>SUM(F68:F69)</f>
        <v>113</v>
      </c>
      <c r="G67" s="96">
        <f>SUM(G68:G69)</f>
        <v>74</v>
      </c>
      <c r="H67" s="97">
        <f t="shared" si="123"/>
        <v>39</v>
      </c>
      <c r="I67" s="98">
        <f t="shared" si="124"/>
        <v>0.52702702702702697</v>
      </c>
      <c r="J67" s="99">
        <f>SUM(J68:J69)</f>
        <v>5</v>
      </c>
      <c r="K67" s="100">
        <f>SUM(K68:K69)</f>
        <v>2</v>
      </c>
      <c r="L67" s="101">
        <f t="shared" si="125"/>
        <v>3</v>
      </c>
      <c r="M67" s="102">
        <f t="shared" si="126"/>
        <v>1.5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153</v>
      </c>
      <c r="C68" s="269">
        <v>153</v>
      </c>
      <c r="D68" s="270">
        <f>IF(ISERROR(B68-C68),"n/a",B68-C68)</f>
        <v>0</v>
      </c>
      <c r="E68" s="271">
        <f>IF(ISERROR(D68/C68),"n/a",(D68/C68))</f>
        <v>0</v>
      </c>
      <c r="F68" s="272">
        <v>113</v>
      </c>
      <c r="G68" s="273">
        <v>74</v>
      </c>
      <c r="H68" s="274">
        <f>IF(ISERROR(F68-G68),"n/a",F68-G68)</f>
        <v>39</v>
      </c>
      <c r="I68" s="275">
        <f>IF(ISERROR(H68/G68),"n/a",(H68/G68))</f>
        <v>0.52702702702702697</v>
      </c>
      <c r="J68" s="276">
        <v>5</v>
      </c>
      <c r="K68" s="277">
        <v>2</v>
      </c>
      <c r="L68" s="278">
        <f>IF(ISERROR(J68-K68),"n/a",J68-K68)</f>
        <v>3</v>
      </c>
      <c r="M68" s="279">
        <f>IF(ISERROR(L68/K68),"n/a",(L68/K68))</f>
        <v>1.5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6</v>
      </c>
      <c r="D70" s="108">
        <f>IF(ISERROR(B70-C70),"n/a",B70-C70)</f>
        <v>13</v>
      </c>
      <c r="E70" s="109">
        <f>IF(ISERROR(D70/C70),"n/a",(D70/C70))</f>
        <v>2.1666666666666665</v>
      </c>
      <c r="F70" s="194">
        <f>F71</f>
        <v>6</v>
      </c>
      <c r="G70" s="195">
        <f>G71</f>
        <v>3</v>
      </c>
      <c r="H70" s="110">
        <f>IF(ISERROR(F70-G70),"n/a",F70-G70)</f>
        <v>3</v>
      </c>
      <c r="I70" s="111">
        <f>IF(ISERROR(H70/G70),"n/a",(H70/G70))</f>
        <v>1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6</v>
      </c>
      <c r="D71" s="120">
        <f>IF(ISERROR(B71-C71),"n/a",B71-C71)</f>
        <v>13</v>
      </c>
      <c r="E71" s="121">
        <f>IF(ISERROR(D71/C71),"n/a",(D71/C71))</f>
        <v>2.1666666666666665</v>
      </c>
      <c r="F71" s="122">
        <v>6</v>
      </c>
      <c r="G71" s="123">
        <v>3</v>
      </c>
      <c r="H71" s="124">
        <f>IF(ISERROR(F71-G71),"n/a",F71-G71)</f>
        <v>3</v>
      </c>
      <c r="I71" s="125">
        <f>IF(ISERROR(H71/G71),"n/a",(H71/G71))</f>
        <v>1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1</v>
      </c>
      <c r="G72" s="195">
        <f>G73</f>
        <v>0</v>
      </c>
      <c r="H72" s="110">
        <f t="shared" ref="H72:H73" si="133">IF(ISERROR(F72-G72),"n/a",F72-G72)</f>
        <v>1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1</v>
      </c>
      <c r="G73" s="123">
        <v>0</v>
      </c>
      <c r="H73" s="124">
        <f t="shared" si="133"/>
        <v>1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1840</v>
      </c>
      <c r="C74" s="65">
        <f>SUM(C75:C75)</f>
        <v>2055</v>
      </c>
      <c r="D74" s="66">
        <f>IF(ISERROR(B74-C74),"n/a",B74-C74)</f>
        <v>-215</v>
      </c>
      <c r="E74" s="67">
        <f>IF(ISERROR(D74/C74),"n/a",(D74/C74))</f>
        <v>-0.10462287104622871</v>
      </c>
      <c r="F74" s="68">
        <f>SUM(F75:F75)</f>
        <v>576</v>
      </c>
      <c r="G74" s="69">
        <f>SUM(G75:G75)</f>
        <v>469</v>
      </c>
      <c r="H74" s="70">
        <f>IF(ISERROR(F74-G74),"n/a",F74-G74)</f>
        <v>107</v>
      </c>
      <c r="I74" s="71">
        <f>IF(ISERROR(H74/G74),"n/a",(H74/G74))</f>
        <v>0.22814498933901919</v>
      </c>
      <c r="J74" s="72">
        <f>SUM(J75:J75)</f>
        <v>12</v>
      </c>
      <c r="K74" s="73">
        <f>SUM(K75:K75)</f>
        <v>21</v>
      </c>
      <c r="L74" s="74">
        <f>IF(ISERROR(J74-K74),"n/a",J74-K74)</f>
        <v>-9</v>
      </c>
      <c r="M74" s="75">
        <f>IF(ISERROR(L74/K74),"n/a",(L74/K74))</f>
        <v>-0.42857142857142855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1840</v>
      </c>
      <c r="C75" s="65">
        <f>C76+C81+C79</f>
        <v>2055</v>
      </c>
      <c r="D75" s="66">
        <f t="shared" ref="D75:D86" si="141">IF(ISERROR(B75-C75),"n/a",B75-C75)</f>
        <v>-215</v>
      </c>
      <c r="E75" s="67">
        <f t="shared" ref="E75:E86" si="142">IF(ISERROR(D75/C75),"n/a",(D75/C75))</f>
        <v>-0.10462287104622871</v>
      </c>
      <c r="F75" s="68">
        <f>F76+F81+F79</f>
        <v>576</v>
      </c>
      <c r="G75" s="69">
        <f>G76+G81+G79</f>
        <v>469</v>
      </c>
      <c r="H75" s="70">
        <f t="shared" ref="H75:H86" si="143">IF(ISERROR(F75-G75),"n/a",F75-G75)</f>
        <v>107</v>
      </c>
      <c r="I75" s="71">
        <f t="shared" ref="I75:I86" si="144">IF(ISERROR(H75/G75),"n/a",(H75/G75))</f>
        <v>0.22814498933901919</v>
      </c>
      <c r="J75" s="72">
        <f>J76+J81+J79</f>
        <v>12</v>
      </c>
      <c r="K75" s="73">
        <f>K76+K81+K79</f>
        <v>21</v>
      </c>
      <c r="L75" s="74">
        <f t="shared" ref="L75:L86" si="145">IF(ISERROR(J75-K75),"n/a",J75-K75)</f>
        <v>-9</v>
      </c>
      <c r="M75" s="75">
        <f t="shared" ref="M75:M86" si="146">IF(ISERROR(L75/K75),"n/a",(L75/K75))</f>
        <v>-0.42857142857142855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1687</v>
      </c>
      <c r="C76" s="92">
        <f>SUM(C77:C78)</f>
        <v>1821</v>
      </c>
      <c r="D76" s="93">
        <f t="shared" si="141"/>
        <v>-134</v>
      </c>
      <c r="E76" s="94">
        <f t="shared" si="142"/>
        <v>-7.3585941790225151E-2</v>
      </c>
      <c r="F76" s="95">
        <f>SUM(F77:F78)</f>
        <v>556</v>
      </c>
      <c r="G76" s="96">
        <f>SUM(G77:G78)</f>
        <v>447</v>
      </c>
      <c r="H76" s="97">
        <f t="shared" si="143"/>
        <v>109</v>
      </c>
      <c r="I76" s="98">
        <f t="shared" si="144"/>
        <v>0.24384787472035793</v>
      </c>
      <c r="J76" s="99">
        <f>SUM(J77:J78)</f>
        <v>12</v>
      </c>
      <c r="K76" s="100">
        <f>SUM(K77:K78)</f>
        <v>21</v>
      </c>
      <c r="L76" s="101">
        <f t="shared" si="145"/>
        <v>-9</v>
      </c>
      <c r="M76" s="102">
        <f t="shared" si="146"/>
        <v>-0.42857142857142855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1687</v>
      </c>
      <c r="C77" s="269">
        <v>1821</v>
      </c>
      <c r="D77" s="270">
        <f>IF(ISERROR(B77-C77),"n/a",B77-C77)</f>
        <v>-134</v>
      </c>
      <c r="E77" s="271">
        <f>IF(ISERROR(D77/C77),"n/a",(D77/C77))</f>
        <v>-7.3585941790225151E-2</v>
      </c>
      <c r="F77" s="272">
        <v>556</v>
      </c>
      <c r="G77" s="273">
        <v>447</v>
      </c>
      <c r="H77" s="274">
        <f>IF(ISERROR(F77-G77),"n/a",F77-G77)</f>
        <v>109</v>
      </c>
      <c r="I77" s="275">
        <f>IF(ISERROR(H77/G77),"n/a",(H77/G77))</f>
        <v>0.24384787472035793</v>
      </c>
      <c r="J77" s="276">
        <v>12</v>
      </c>
      <c r="K77" s="277">
        <v>21</v>
      </c>
      <c r="L77" s="278">
        <f>IF(ISERROR(J77-K77),"n/a",J77-K77)</f>
        <v>-9</v>
      </c>
      <c r="M77" s="279">
        <f>IF(ISERROR(L77/K77),"n/a",(L77/K77))</f>
        <v>-0.42857142857142855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129</v>
      </c>
      <c r="C79" s="107">
        <f>C80</f>
        <v>217</v>
      </c>
      <c r="D79" s="108">
        <f>IF(ISERROR(B79-C79),"n/a",B79-C79)</f>
        <v>-88</v>
      </c>
      <c r="E79" s="109">
        <f>IF(ISERROR(D79/C79),"n/a",(D79/C79))</f>
        <v>-0.40552995391705071</v>
      </c>
      <c r="F79" s="194">
        <f>F80</f>
        <v>17</v>
      </c>
      <c r="G79" s="195">
        <f>G80</f>
        <v>22</v>
      </c>
      <c r="H79" s="110">
        <f>IF(ISERROR(F79-G79),"n/a",F79-G79)</f>
        <v>-5</v>
      </c>
      <c r="I79" s="111">
        <f>IF(ISERROR(H79/G79),"n/a",(H79/G79))</f>
        <v>-0.22727272727272727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129</v>
      </c>
      <c r="C80" s="119">
        <v>217</v>
      </c>
      <c r="D80" s="120">
        <f>IF(ISERROR(B80-C80),"n/a",B80-C80)</f>
        <v>-88</v>
      </c>
      <c r="E80" s="121">
        <f>IF(ISERROR(D80/C80),"n/a",(D80/C80))</f>
        <v>-0.40552995391705071</v>
      </c>
      <c r="F80" s="122">
        <v>17</v>
      </c>
      <c r="G80" s="123">
        <v>22</v>
      </c>
      <c r="H80" s="124">
        <f>IF(ISERROR(F80-G80),"n/a",F80-G80)</f>
        <v>-5</v>
      </c>
      <c r="I80" s="125">
        <f>IF(ISERROR(H80/G80),"n/a",(H80/G80))</f>
        <v>-0.22727272727272727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24</v>
      </c>
      <c r="C81" s="107">
        <f>C82</f>
        <v>17</v>
      </c>
      <c r="D81" s="108">
        <f t="shared" si="141"/>
        <v>7</v>
      </c>
      <c r="E81" s="109">
        <f t="shared" si="142"/>
        <v>0.41176470588235292</v>
      </c>
      <c r="F81" s="194">
        <f>F82</f>
        <v>3</v>
      </c>
      <c r="G81" s="195">
        <f>G82</f>
        <v>0</v>
      </c>
      <c r="H81" s="110">
        <f t="shared" si="143"/>
        <v>3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24</v>
      </c>
      <c r="C82" s="216">
        <v>17</v>
      </c>
      <c r="D82" s="130">
        <f t="shared" si="141"/>
        <v>7</v>
      </c>
      <c r="E82" s="217">
        <f t="shared" si="142"/>
        <v>0.41176470588235292</v>
      </c>
      <c r="F82" s="218">
        <v>3</v>
      </c>
      <c r="G82" s="219">
        <v>0</v>
      </c>
      <c r="H82" s="220">
        <f t="shared" si="143"/>
        <v>3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414</v>
      </c>
      <c r="C83" s="65">
        <f>C84+C91</f>
        <v>427</v>
      </c>
      <c r="D83" s="66">
        <f t="shared" si="141"/>
        <v>-13</v>
      </c>
      <c r="E83" s="67">
        <f t="shared" si="142"/>
        <v>-3.0444964871194378E-2</v>
      </c>
      <c r="F83" s="68">
        <f>F84+F91</f>
        <v>323</v>
      </c>
      <c r="G83" s="69">
        <f>G84+G91</f>
        <v>257</v>
      </c>
      <c r="H83" s="70">
        <f t="shared" si="143"/>
        <v>66</v>
      </c>
      <c r="I83" s="71">
        <f t="shared" si="144"/>
        <v>0.25680933852140075</v>
      </c>
      <c r="J83" s="72">
        <f>J84+J91</f>
        <v>1</v>
      </c>
      <c r="K83" s="73">
        <f>K84+K91</f>
        <v>0</v>
      </c>
      <c r="L83" s="74">
        <f t="shared" si="145"/>
        <v>1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323</v>
      </c>
      <c r="C84" s="65">
        <f>C85+C89+C87</f>
        <v>317</v>
      </c>
      <c r="D84" s="66">
        <f t="shared" si="141"/>
        <v>6</v>
      </c>
      <c r="E84" s="67">
        <f t="shared" si="142"/>
        <v>1.8927444794952682E-2</v>
      </c>
      <c r="F84" s="68">
        <f>F85+F89+F87</f>
        <v>259</v>
      </c>
      <c r="G84" s="69">
        <f>G85+G89+G87</f>
        <v>202</v>
      </c>
      <c r="H84" s="70">
        <f t="shared" si="143"/>
        <v>57</v>
      </c>
      <c r="I84" s="71">
        <f t="shared" si="144"/>
        <v>0.28217821782178215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276</v>
      </c>
      <c r="C85" s="93">
        <f>C86</f>
        <v>284</v>
      </c>
      <c r="D85" s="93">
        <f t="shared" si="141"/>
        <v>-8</v>
      </c>
      <c r="E85" s="94">
        <f t="shared" si="142"/>
        <v>-2.8169014084507043E-2</v>
      </c>
      <c r="F85" s="95">
        <f>F86</f>
        <v>222</v>
      </c>
      <c r="G85" s="97">
        <f>G86</f>
        <v>178</v>
      </c>
      <c r="H85" s="97">
        <f t="shared" si="143"/>
        <v>44</v>
      </c>
      <c r="I85" s="98">
        <f t="shared" si="144"/>
        <v>0.24719101123595505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276</v>
      </c>
      <c r="C86" s="269">
        <v>284</v>
      </c>
      <c r="D86" s="202">
        <f t="shared" si="141"/>
        <v>-8</v>
      </c>
      <c r="E86" s="267">
        <f t="shared" si="142"/>
        <v>-2.8169014084507043E-2</v>
      </c>
      <c r="F86" s="308">
        <v>222</v>
      </c>
      <c r="G86" s="304">
        <v>178</v>
      </c>
      <c r="H86" s="304">
        <f t="shared" si="143"/>
        <v>44</v>
      </c>
      <c r="I86" s="305">
        <f t="shared" si="144"/>
        <v>0.24719101123595505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15</v>
      </c>
      <c r="G87" s="195">
        <f>G88</f>
        <v>13</v>
      </c>
      <c r="H87" s="110">
        <f>IF(ISERROR(F87-G87),"n/a",F87-G87)</f>
        <v>2</v>
      </c>
      <c r="I87" s="111">
        <f>IF(ISERROR(H87/G87),"n/a",(H87/G87))</f>
        <v>0.15384615384615385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15</v>
      </c>
      <c r="G88" s="123">
        <v>13</v>
      </c>
      <c r="H88" s="124">
        <f>IF(ISERROR(F88-G88),"n/a",F88-G88)</f>
        <v>2</v>
      </c>
      <c r="I88" s="125">
        <f>IF(ISERROR(H88/G88),"n/a",(H88/G88))</f>
        <v>0.15384615384615385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22</v>
      </c>
      <c r="G89" s="195">
        <f>G90</f>
        <v>11</v>
      </c>
      <c r="H89" s="110">
        <f t="shared" ref="H89:H92" si="157">IF(ISERROR(F89-G89),"n/a",F89-G89)</f>
        <v>11</v>
      </c>
      <c r="I89" s="111">
        <f t="shared" ref="I89:I92" si="158">IF(ISERROR(H89/G89),"n/a",(H89/G89))</f>
        <v>1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22</v>
      </c>
      <c r="G90" s="123">
        <v>11</v>
      </c>
      <c r="H90" s="124">
        <f t="shared" si="157"/>
        <v>11</v>
      </c>
      <c r="I90" s="125">
        <f t="shared" si="158"/>
        <v>1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91</v>
      </c>
      <c r="C91" s="65">
        <f>C92+C97+C95</f>
        <v>110</v>
      </c>
      <c r="D91" s="66">
        <f t="shared" si="155"/>
        <v>-19</v>
      </c>
      <c r="E91" s="67">
        <f t="shared" si="156"/>
        <v>-0.17272727272727273</v>
      </c>
      <c r="F91" s="68">
        <f>F92+F97+F95</f>
        <v>64</v>
      </c>
      <c r="G91" s="69">
        <f>G92+G97+G95</f>
        <v>55</v>
      </c>
      <c r="H91" s="70">
        <f t="shared" si="157"/>
        <v>9</v>
      </c>
      <c r="I91" s="71">
        <f t="shared" si="158"/>
        <v>0.16363636363636364</v>
      </c>
      <c r="J91" s="72">
        <f>J92+J97+J95</f>
        <v>1</v>
      </c>
      <c r="K91" s="73">
        <f>K92+K97+K95</f>
        <v>0</v>
      </c>
      <c r="L91" s="74">
        <f t="shared" si="159"/>
        <v>1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85</v>
      </c>
      <c r="C92" s="92">
        <f>SUM(C93:C94)</f>
        <v>100</v>
      </c>
      <c r="D92" s="93">
        <f t="shared" si="155"/>
        <v>-15</v>
      </c>
      <c r="E92" s="94">
        <f t="shared" si="156"/>
        <v>-0.15</v>
      </c>
      <c r="F92" s="95">
        <f>SUM(F93:F94)</f>
        <v>60</v>
      </c>
      <c r="G92" s="96">
        <f>SUM(G93:G94)</f>
        <v>52</v>
      </c>
      <c r="H92" s="97">
        <f t="shared" si="157"/>
        <v>8</v>
      </c>
      <c r="I92" s="98">
        <f t="shared" si="158"/>
        <v>0.15384615384615385</v>
      </c>
      <c r="J92" s="99">
        <f>SUM(J93:J94)</f>
        <v>1</v>
      </c>
      <c r="K92" s="100">
        <f>SUM(K93:K94)</f>
        <v>0</v>
      </c>
      <c r="L92" s="101">
        <f t="shared" si="159"/>
        <v>1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85</v>
      </c>
      <c r="C93" s="269">
        <v>100</v>
      </c>
      <c r="D93" s="270">
        <f>IF(ISERROR(B93-C93),"n/a",B93-C93)</f>
        <v>-15</v>
      </c>
      <c r="E93" s="271">
        <f>IF(ISERROR(D93/C93),"n/a",(D93/C93))</f>
        <v>-0.15</v>
      </c>
      <c r="F93" s="272">
        <v>60</v>
      </c>
      <c r="G93" s="273">
        <v>52</v>
      </c>
      <c r="H93" s="274">
        <v>0</v>
      </c>
      <c r="I93" s="275">
        <f>IF(ISERROR(H93/G93),"n/a",(H93/G93))</f>
        <v>0</v>
      </c>
      <c r="J93" s="276">
        <v>1</v>
      </c>
      <c r="K93" s="277">
        <v>0</v>
      </c>
      <c r="L93" s="278">
        <f>IF(ISERROR(J93-K93),"n/a",J93-K93)</f>
        <v>1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4</v>
      </c>
      <c r="G95" s="195">
        <f>G96</f>
        <v>3</v>
      </c>
      <c r="H95" s="110">
        <f>IF(ISERROR(F95-G95),"n/a",F95-G95)</f>
        <v>1</v>
      </c>
      <c r="I95" s="111">
        <f>IF(ISERROR(H95/G95),"n/a",(H95/G95))</f>
        <v>0.33333333333333331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4</v>
      </c>
      <c r="G96" s="123">
        <v>3</v>
      </c>
      <c r="H96" s="124">
        <f>IF(ISERROR(F96-G96),"n/a",F96-G96)</f>
        <v>1</v>
      </c>
      <c r="I96" s="125">
        <f>IF(ISERROR(H96/G96),"n/a",(H96/G96))</f>
        <v>0.33333333333333331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3/11/2022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March 11,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3/11/22</v>
      </c>
      <c r="C8" s="349" t="str">
        <f>Summary!C7</f>
        <v>as of 3/11/21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0.58812038468143568</v>
      </c>
      <c r="C10" s="10">
        <f>IF(ISERROR(Summary!C48/Summary!C10),"n/a",Summary!C48/Summary!C10)</f>
        <v>0.50184469430780043</v>
      </c>
      <c r="D10" s="12">
        <f>IF(ISERROR(B10-C10),"n/a",B10-C10)</f>
        <v>8.627569037363525E-2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1.3505128298718838E-3</v>
      </c>
      <c r="C11" s="10">
        <f>IF(ISERROR(Summary!C67/Summary!C48),"n/a",Summary!C67/Summary!C48)</f>
        <v>2.7568702958165586E-3</v>
      </c>
      <c r="D11" s="12">
        <f>IF(ISERROR(B11-C11),"n/a",B11-C11)</f>
        <v>-1.4063574659446748E-3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0.51016260162601623</v>
      </c>
      <c r="C16" s="10">
        <f>IF(ISERROR(Summary!C53/Summary!C15),"n/a",Summary!C53/Summary!C15)</f>
        <v>0.5825747724317295</v>
      </c>
      <c r="D16" s="12">
        <f>IF(ISERROR(B16-C16),"n/a",B16-C16)</f>
        <v>-7.2412170805713272E-2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7.9681274900398409E-4</v>
      </c>
      <c r="C17" s="10">
        <f>IF(ISERROR(Summary!C72/Summary!C53),"n/a",Summary!C72/Summary!C53)</f>
        <v>3.720238095238095E-3</v>
      </c>
      <c r="D17" s="12">
        <f>IF(ISERROR(B17-C17),"n/a",B17-C17)</f>
        <v>-2.9234253462341112E-3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0.37135876714903215</v>
      </c>
      <c r="C22" s="10">
        <f>IF(ISERROR(Summary!C51/Summary!C13),"n/a",Summary!C51/Summary!C13)</f>
        <v>0.4927996611605252</v>
      </c>
      <c r="D22" s="12">
        <f>IF(ISERROR(B22-C22),"n/a",B22-C22)</f>
        <v>-0.12144089401149305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1.0121457489878543E-3</v>
      </c>
      <c r="C23" s="10">
        <f>IF(ISERROR(Summary!C70/Summary!C51),"n/a",Summary!C70/Summary!C51)</f>
        <v>1.289213579716373E-3</v>
      </c>
      <c r="D23" s="12">
        <f>IF(ISERROR(B23-C23),"n/a",B23-C23)</f>
        <v>-2.7706783072851873E-4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0.56337717281339095</v>
      </c>
      <c r="C28" s="10">
        <f>IF(ISERROR(Summary!C47/Summary!C9),"n/a",Summary!C47/Summary!C9)</f>
        <v>0.50457528773898985</v>
      </c>
      <c r="D28" s="12">
        <f>IF(ISERROR(B28-C28),"n/a",B28-C28)</f>
        <v>5.8801885074401095E-2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1.3059945148230377E-3</v>
      </c>
      <c r="C29" s="10">
        <f>IF(ISERROR(Summary!C66/Summary!C47),"n/a",Summary!C66/Summary!C47)</f>
        <v>2.6769219168269048E-3</v>
      </c>
      <c r="D29" s="12">
        <f>IF(ISERROR(B29-C29),"n/a",B29-C29)</f>
        <v>-1.3709274020038671E-3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3/11/22</v>
      </c>
      <c r="C36" s="349" t="str">
        <f>Summary!C7</f>
        <v>as of 3/11/21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0.35143996455471865</v>
      </c>
      <c r="C39" s="10">
        <f>IF(ISERROR(Summary!C56/Summary!C18),"n/a",Summary!C56/Summary!C18)</f>
        <v>0.27748650732459523</v>
      </c>
      <c r="D39" s="12">
        <f>IF(ISERROR(B39-C39),"n/a",B39-C39)</f>
        <v>7.3953457230123421E-2</v>
      </c>
    </row>
    <row r="40" spans="1:4" ht="15" x14ac:dyDescent="0.25">
      <c r="A40" s="14" t="s">
        <v>13</v>
      </c>
      <c r="B40" s="10">
        <f>IF(ISERROR(Summary!B75/Summary!B56),"n/a",Summary!B75/Summary!B56)</f>
        <v>2.2440746343923349E-2</v>
      </c>
      <c r="C40" s="10">
        <f>IF(ISERROR(Summary!C75/Summary!C56),"n/a",Summary!C75/Summary!C56)</f>
        <v>2.4451236454570716E-2</v>
      </c>
      <c r="D40" s="12">
        <f>IF(ISERROR(B40-C40),"n/a",B40-C40)</f>
        <v>-2.0104901106473665E-3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9.1743119266055051E-2</v>
      </c>
      <c r="C51" s="10">
        <f>IF(ISERROR(Summary!C62/Summary!C24),"n/a",Summary!C62/Summary!C24)</f>
        <v>1.8779342723004695E-2</v>
      </c>
      <c r="D51" s="12">
        <f>IF(ISERROR(B51-C51),"n/a",B51-C51)</f>
        <v>7.2963776543050363E-2</v>
      </c>
    </row>
    <row r="52" spans="1:4" ht="15" x14ac:dyDescent="0.25">
      <c r="A52" s="14" t="s">
        <v>13</v>
      </c>
      <c r="B52" s="10">
        <f>IF(ISERROR(Summary!B81/Summary!B62),"n/a",Summary!B81/Summary!B62)</f>
        <v>0.1</v>
      </c>
      <c r="C52" s="10">
        <f>IF(ISERROR(Summary!C81/Summary!C62),"n/a",Summary!C81/Summary!C62)</f>
        <v>0</v>
      </c>
      <c r="D52" s="12">
        <f>IF(ISERROR(B52-C52),"n/a",B52-C52)</f>
        <v>0.1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0.27272727272727271</v>
      </c>
      <c r="C57" s="10">
        <f>IF(ISERROR(Summary!C59/Summary!C21),"n/a",Summary!C59/Summary!C21)</f>
        <v>0.18354430379746836</v>
      </c>
      <c r="D57" s="12">
        <f>IF(ISERROR(B57-C57),"n/a",B57-C57)</f>
        <v>8.9182968929804346E-2</v>
      </c>
    </row>
    <row r="58" spans="1:4" ht="15" x14ac:dyDescent="0.25">
      <c r="A58" s="14" t="s">
        <v>13</v>
      </c>
      <c r="B58" s="10">
        <f>IF(ISERROR(Summary!B78/Summary!B59),"n/a",Summary!B78/Summary!B59)</f>
        <v>3.7037037037037038E-3</v>
      </c>
      <c r="C58" s="10">
        <f>IF(ISERROR(Summary!C78/Summary!C59),"n/a",Summary!C78/Summary!C59)</f>
        <v>0</v>
      </c>
      <c r="D58" s="12">
        <f>IF(ISERROR(B58-C58),"n/a",B58-C58)</f>
        <v>3.7037037037037038E-3</v>
      </c>
    </row>
    <row r="59" spans="1:4" ht="15" x14ac:dyDescent="0.25">
      <c r="A59" s="14" t="s">
        <v>14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IF(ISERROR(Summary!B121/Summary!B78),"n/a",Summary!B121/Summary!B78)</f>
        <v>0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0.34067077563435522</v>
      </c>
      <c r="C63" s="10">
        <f>IF(ISERROR(Summary!C54/Summary!C16),"n/a",Summary!C54/Summary!C16)</f>
        <v>0.26545303523222813</v>
      </c>
      <c r="D63" s="12">
        <f>IF(ISERROR(B63-C63),"n/a",B63-C63)</f>
        <v>7.5217740402127087E-2</v>
      </c>
    </row>
    <row r="64" spans="1:4" ht="15" x14ac:dyDescent="0.25">
      <c r="A64" s="14" t="s">
        <v>13</v>
      </c>
      <c r="B64" s="10">
        <f>IF(ISERROR(Summary!B73/Summary!B54),"n/a",Summary!B73/Summary!B54)</f>
        <v>2.1616541353383457E-2</v>
      </c>
      <c r="C64" s="10">
        <f>IF(ISERROR(Summary!C73/Summary!C54),"n/a",Summary!C73/Summary!C54)</f>
        <v>2.2946544980443285E-2</v>
      </c>
      <c r="D64" s="12">
        <f>IF(ISERROR(B64-C64),"n/a",B64-C64)</f>
        <v>-1.3300036270598274E-3</v>
      </c>
    </row>
    <row r="65" spans="1:4" ht="15" x14ac:dyDescent="0.25">
      <c r="A65" s="14" t="s">
        <v>14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3/11/2022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March 11,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3/11/22</v>
      </c>
      <c r="C9" s="351" t="str">
        <f>Summary!C7</f>
        <v>as of 3/11/21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0.48584778506604365</v>
      </c>
      <c r="C11" s="10">
        <f>IF(ISERROR(College!G13/College!C13),"n/a",College!G13/College!C13)</f>
        <v>0.40534791856578545</v>
      </c>
      <c r="D11" s="12">
        <f>IF(ISERROR(B11-C11),"n/a",B11-C11)</f>
        <v>8.0499866500258199E-2</v>
      </c>
    </row>
    <row r="12" spans="1:5" ht="15" x14ac:dyDescent="0.25">
      <c r="A12" s="14" t="s">
        <v>13</v>
      </c>
      <c r="B12" s="10">
        <f>IF(ISERROR(College!J13/College!F13),"n/a",College!J13/College!F13)</f>
        <v>9.2472720547438509E-4</v>
      </c>
      <c r="C12" s="10">
        <f>IF(ISERROR(College!K13/College!G13),"n/a",College!K13/College!G13)</f>
        <v>9.9950024987506244E-4</v>
      </c>
      <c r="D12" s="12">
        <f>IF(ISERROR(B12-C12),"n/a",B12-C12)</f>
        <v>-7.4773044400677346E-5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0.32624113475177308</v>
      </c>
      <c r="C17" s="10">
        <f>IF(ISERROR(College!G17/College!C17),"n/a",College!G17/College!C17)</f>
        <v>0.58836206896551724</v>
      </c>
      <c r="D17" s="12">
        <f>IF(ISERROR(B17-C17),"n/a",B17-C17)</f>
        <v>-0.26212093421374416</v>
      </c>
    </row>
    <row r="18" spans="1:4" ht="15" x14ac:dyDescent="0.25">
      <c r="A18" s="14" t="s">
        <v>13</v>
      </c>
      <c r="B18" s="10">
        <f>IF(ISERROR(College!J17/College!F17),"n/a",College!J17/College!F17)</f>
        <v>0</v>
      </c>
      <c r="C18" s="10">
        <f>IF(ISERROR(College!K17/College!G17),"n/a",College!K17/College!G17)</f>
        <v>3.663003663003663E-3</v>
      </c>
      <c r="D18" s="12">
        <f>IF(ISERROR(B18-C18),"n/a",B18-C18)</f>
        <v>-3.663003663003663E-3</v>
      </c>
    </row>
    <row r="19" spans="1:4" ht="15" x14ac:dyDescent="0.25">
      <c r="A19" s="14" t="s">
        <v>14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IF(ISERROR(College!N17/College!J17),"n/a",College!N17/College!J17)</f>
        <v>n/a</v>
      </c>
      <c r="C20" s="10">
        <f>IF(ISERROR(College!O17/College!K17),"n/a",College!O17/College!K17)</f>
        <v>0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0.24353256021409456</v>
      </c>
      <c r="C23" s="10">
        <f>IF(ISERROR(College!G15/College!C15),"n/a",College!G15/College!C15)</f>
        <v>0.49215246636771298</v>
      </c>
      <c r="D23" s="12">
        <f>IF(ISERROR(B23-C23),"n/a",B23-C23)</f>
        <v>-0.24861990615361843</v>
      </c>
    </row>
    <row r="24" spans="1:4" ht="15" x14ac:dyDescent="0.25">
      <c r="A24" s="14" t="s">
        <v>13</v>
      </c>
      <c r="B24" s="10">
        <f>IF(ISERROR(College!J15/College!F15),"n/a",College!J15/College!F15)</f>
        <v>0</v>
      </c>
      <c r="C24" s="10">
        <f>IF(ISERROR(College!K15/College!G15),"n/a",College!K15/College!G15)</f>
        <v>2.2779043280182231E-3</v>
      </c>
      <c r="D24" s="12">
        <f>IF(ISERROR(B24-C24),"n/a",B24-C24)</f>
        <v>-2.2779043280182231E-3</v>
      </c>
    </row>
    <row r="25" spans="1:4" ht="15" x14ac:dyDescent="0.25">
      <c r="A25" s="14" t="s">
        <v>14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 t="str">
        <f>IF(ISERROR(College!N15/College!J15),"n/a",College!N15/College!J15)</f>
        <v>n/a</v>
      </c>
      <c r="C26" s="10">
        <f>IF(ISERROR(College!O15/College!K15),"n/a",College!O15/College!K15)</f>
        <v>0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0.45762447323240207</v>
      </c>
      <c r="C29" s="10">
        <f>IF(ISERROR(College!G11/College!C11),"n/a",College!G11/College!C11)</f>
        <v>0.41980585982723306</v>
      </c>
      <c r="D29" s="12">
        <f>IF(ISERROR(B29-C29),"n/a",B29-C29)</f>
        <v>3.781861340516901E-2</v>
      </c>
    </row>
    <row r="30" spans="1:4" ht="15" x14ac:dyDescent="0.25">
      <c r="A30" s="14" t="s">
        <v>13</v>
      </c>
      <c r="B30" s="10">
        <f>IF(ISERROR(College!J11/College!F11),"n/a",College!J11/College!F11)</f>
        <v>8.5266030013642568E-4</v>
      </c>
      <c r="C30" s="10">
        <f>IF(ISERROR(College!K11/College!G11),"n/a",College!K11/College!G11)</f>
        <v>1.2728044123886295E-3</v>
      </c>
      <c r="D30" s="12">
        <f>IF(ISERROR(B30-C30),"n/a",B30-C30)</f>
        <v>-4.2014411225220385E-4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3/11/22</v>
      </c>
      <c r="C36" s="349" t="str">
        <f>(Summary!C7)</f>
        <v>as of 3/11/21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0.18374118622978017</v>
      </c>
      <c r="C39" s="10">
        <f>IF(ISERROR(College!G20/College!C20),"n/a",College!G20/College!C20)</f>
        <v>0.13723948092803775</v>
      </c>
      <c r="D39" s="12">
        <f>IF(ISERROR(B39-C39),"n/a",B39-C39)</f>
        <v>4.6501705301742413E-2</v>
      </c>
    </row>
    <row r="40" spans="1:4" ht="15" x14ac:dyDescent="0.25">
      <c r="A40" s="14" t="s">
        <v>13</v>
      </c>
      <c r="B40" s="10">
        <f>IF(ISERROR(College!J20/College!F20),"n/a",College!J20/College!F20)</f>
        <v>1.1286681715575621E-2</v>
      </c>
      <c r="C40" s="10">
        <f>IF(ISERROR(College!K20/College!G20),"n/a",College!K20/College!G20)</f>
        <v>1.7191977077363897E-2</v>
      </c>
      <c r="D40" s="12">
        <f>IF(ISERROR(B40-C40),"n/a",B40-C40)</f>
        <v>-5.9052953617882761E-3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0.04</v>
      </c>
      <c r="C51" s="10">
        <f>IF(ISERROR(College!G25/College!C25),"n/a",College!G25/College!C25)</f>
        <v>0</v>
      </c>
      <c r="D51" s="12">
        <f>IF(ISERROR(B51-C51),"n/a",B51-C51)</f>
        <v>0.04</v>
      </c>
    </row>
    <row r="52" spans="1:4" ht="15" x14ac:dyDescent="0.25">
      <c r="A52" s="14" t="s">
        <v>13</v>
      </c>
      <c r="B52" s="10">
        <f>IF(ISERROR(College!J25/College!F25),"n/a",College!J25/College!F25)</f>
        <v>0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0.19523809523809524</v>
      </c>
      <c r="C57" s="10">
        <f>IF(ISERROR(College!G23/College!C23),"n/a",College!G23/College!C23)</f>
        <v>0.10267857142857142</v>
      </c>
      <c r="D57" s="12">
        <f>IF(ISERROR(B57-C57),"n/a",B57-C57)</f>
        <v>9.2559523809523814E-2</v>
      </c>
    </row>
    <row r="58" spans="1:4" ht="15" x14ac:dyDescent="0.25">
      <c r="A58" s="14" t="s">
        <v>13</v>
      </c>
      <c r="B58" s="10">
        <f>IF(ISERROR(College!J23/College!F23),"n/a",College!J23/College!F23)</f>
        <v>0</v>
      </c>
      <c r="C58" s="10">
        <f>IF(ISERROR(College!K23/College!G23),"n/a",College!K23/College!G23)</f>
        <v>0</v>
      </c>
      <c r="D58" s="12">
        <f>IF(ISERROR(B58-C58),"n/a",B58-C58)</f>
        <v>0</v>
      </c>
    </row>
    <row r="59" spans="1:4" ht="15" x14ac:dyDescent="0.25">
      <c r="A59" s="14" t="s">
        <v>14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0.1819543242231374</v>
      </c>
      <c r="C63" s="10">
        <f>IF(ISERROR(College!G18/College!C18),"n/a",College!G18/College!C18)</f>
        <v>0.13219616204690832</v>
      </c>
      <c r="D63" s="12">
        <f>IF(ISERROR(B63-C63),"n/a",B63-C63)</f>
        <v>4.9758162176229082E-2</v>
      </c>
    </row>
    <row r="64" spans="1:4" ht="15" x14ac:dyDescent="0.25">
      <c r="A64" s="14" t="s">
        <v>13</v>
      </c>
      <c r="B64" s="10">
        <f>IF(ISERROR(College!J18/College!F18),"n/a",College!J18/College!F18)</f>
        <v>1.0288065843621399E-2</v>
      </c>
      <c r="C64" s="10">
        <f>IF(ISERROR(College!K18/College!G18),"n/a",College!K18/College!G18)</f>
        <v>1.6129032258064516E-2</v>
      </c>
      <c r="D64" s="12">
        <f>IF(ISERROR(B64-C64),"n/a",B64-C64)</f>
        <v>-5.8409664144431165E-3</v>
      </c>
    </row>
    <row r="65" spans="1:4" ht="15" x14ac:dyDescent="0.25">
      <c r="A65" s="14" t="s">
        <v>14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3/11/2022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March 11,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3/11/22</v>
      </c>
      <c r="C9" s="351" t="str">
        <f>Summary!C7</f>
        <v>as of 3/11/21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0.56913957580809482</v>
      </c>
      <c r="C11" s="10">
        <f>IF(ISERROR(College!G29/College!C29),"n/a",College!G29/College!C29)</f>
        <v>0.48954148774068429</v>
      </c>
      <c r="D11" s="12">
        <f>IF(ISERROR(B11-C11),"n/a",B11-C11)</f>
        <v>7.9598088067410533E-2</v>
      </c>
    </row>
    <row r="12" spans="1:19" ht="15" x14ac:dyDescent="0.25">
      <c r="A12" s="14" t="s">
        <v>13</v>
      </c>
      <c r="B12" s="10">
        <f>IF(ISERROR(College!J29/College!F29),"n/a",College!J29/College!F29)</f>
        <v>1.5459723352318959E-3</v>
      </c>
      <c r="C12" s="10">
        <f>IF(ISERROR(College!K29/College!G29),"n/a",College!K29/College!G29)</f>
        <v>3.1126202603282398E-3</v>
      </c>
      <c r="D12" s="12">
        <f>IF(ISERROR(B12-C12),"n/a",B12-C12)</f>
        <v>-1.5666479250963439E-3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0.51659919028340084</v>
      </c>
      <c r="C17" s="10">
        <f>IF(ISERROR(College!G33/College!C33),"n/a",College!G33/College!C33)</f>
        <v>0.5518072289156627</v>
      </c>
      <c r="D17" s="12">
        <f>IF(ISERROR(B17-C17),"n/a",B17-C17)</f>
        <v>-3.5208038632261851E-2</v>
      </c>
    </row>
    <row r="18" spans="1:4" ht="15" x14ac:dyDescent="0.25">
      <c r="A18" s="14" t="s">
        <v>13</v>
      </c>
      <c r="B18" s="10">
        <f>IF(ISERROR(College!J33/College!F33),"n/a",College!J33/College!F33)</f>
        <v>1.567398119122257E-3</v>
      </c>
      <c r="C18" s="10">
        <f>IF(ISERROR(College!K33/College!G33),"n/a",College!K33/College!G33)</f>
        <v>1.455604075691412E-3</v>
      </c>
      <c r="D18" s="12">
        <f>IF(ISERROR(B18-C18),"n/a",B18-C18)</f>
        <v>1.1179404343084499E-4</v>
      </c>
    </row>
    <row r="19" spans="1:4" ht="15" x14ac:dyDescent="0.25">
      <c r="A19" s="14" t="s">
        <v>14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0.37730956239870339</v>
      </c>
      <c r="C23" s="10">
        <f>IF(ISERROR(College!G31/College!C31),"n/a",College!G31/College!C31)</f>
        <v>0.46362994350282488</v>
      </c>
      <c r="D23" s="12">
        <f>IF(ISERROR(B23-C23),"n/a",B23-C23)</f>
        <v>-8.6320381104121491E-2</v>
      </c>
    </row>
    <row r="24" spans="1:4" ht="15" x14ac:dyDescent="0.25">
      <c r="A24" s="14" t="s">
        <v>13</v>
      </c>
      <c r="B24" s="10">
        <f>IF(ISERROR(College!J31/College!F31),"n/a",College!J31/College!F31)</f>
        <v>8.5910652920962198E-4</v>
      </c>
      <c r="C24" s="10">
        <f>IF(ISERROR(College!K31/College!G31),"n/a",College!K31/College!G31)</f>
        <v>1.5232292460015233E-3</v>
      </c>
      <c r="D24" s="12">
        <f>IF(ISERROR(B24-C24),"n/a",B24-C24)</f>
        <v>-6.6412271679190129E-4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0.54379871883923747</v>
      </c>
      <c r="C29" s="10">
        <f>IF(ISERROR(College!G27/College!C27),"n/a",College!G27/College!C27)</f>
        <v>0.48970233931763424</v>
      </c>
      <c r="D29" s="12">
        <f>IF(ISERROR(B29-C29),"n/a",B29-C29)</f>
        <v>5.4096379521603233E-2</v>
      </c>
    </row>
    <row r="30" spans="1:4" ht="15" x14ac:dyDescent="0.25">
      <c r="A30" s="14" t="s">
        <v>13</v>
      </c>
      <c r="B30" s="10">
        <f>IF(ISERROR(College!J27/College!F27),"n/a",College!J27/College!F27)</f>
        <v>1.4902072097644054E-3</v>
      </c>
      <c r="C30" s="10">
        <f>IF(ISERROR(College!K27/College!G27),"n/a",College!K27/College!G27)</f>
        <v>2.8566894143786702E-3</v>
      </c>
      <c r="D30" s="12">
        <f>IF(ISERROR(B30-C30),"n/a",B30-C30)</f>
        <v>-1.3664822046142648E-3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3/11/22</v>
      </c>
      <c r="C36" s="349" t="str">
        <f>(Summary!C7)</f>
        <v>as of 3/11/21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0.44147088866189987</v>
      </c>
      <c r="C39" s="10">
        <f>IF(ISERROR(College!G36/College!C36),"n/a",College!G36/College!C36)</f>
        <v>0.34689690545392377</v>
      </c>
      <c r="D39" s="12">
        <f>IF(ISERROR(B39-C39),"n/a",B39-C39)</f>
        <v>9.4573983207976109E-2</v>
      </c>
    </row>
    <row r="40" spans="1:4" ht="15" x14ac:dyDescent="0.25">
      <c r="A40" s="14" t="s">
        <v>13</v>
      </c>
      <c r="B40" s="10">
        <f>IF(ISERROR(College!J36/College!F36),"n/a",College!J36/College!F36)</f>
        <v>2.4988431281813973E-2</v>
      </c>
      <c r="C40" s="10">
        <f>IF(ISERROR(College!K36/College!G36),"n/a",College!K36/College!G36)</f>
        <v>2.0699852143913258E-2</v>
      </c>
      <c r="D40" s="12">
        <f>IF(ISERROR(B40-C40),"n/a",B40-C40)</f>
        <v>4.2885791379007158E-3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</v>
      </c>
      <c r="C51" s="10">
        <f>IF(ISERROR(College!G41/College!C41),"n/a",College!G41/College!C41)</f>
        <v>4.8192771084337352E-2</v>
      </c>
      <c r="D51" s="12">
        <f>IF(ISERROR(B51-C51),"n/a",B51-C51)</f>
        <v>-4.8192771084337352E-2</v>
      </c>
    </row>
    <row r="52" spans="1:4" ht="15" x14ac:dyDescent="0.25">
      <c r="A52" s="14" t="s">
        <v>13</v>
      </c>
      <c r="B52" s="10">
        <f>IF(ISERROR(College!J41/College!F41),"n/a",College!J41/College!F41)</f>
        <v>0.15384615384615385</v>
      </c>
      <c r="C52" s="10">
        <f>IF(ISERROR(College!K41/College!G41),"n/a",College!K41/College!G41)</f>
        <v>0</v>
      </c>
      <c r="D52" s="12">
        <f>IF(ISERROR(B52-C52),"n/a",B52-C52)</f>
        <v>0.15384615384615385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0.35067437379576105</v>
      </c>
      <c r="C57" s="10">
        <f>IF(ISERROR(College!G39/College!C39),"n/a",College!G39/College!C39)</f>
        <v>0.25663716814159293</v>
      </c>
      <c r="D57" s="12">
        <f>IF(ISERROR(B57-C57),"n/a",B57-C57)</f>
        <v>9.4037205654168121E-2</v>
      </c>
    </row>
    <row r="58" spans="1:4" ht="15" x14ac:dyDescent="0.25">
      <c r="A58" s="14" t="s">
        <v>13</v>
      </c>
      <c r="B58" s="10">
        <f>IF(ISERROR(College!J39/College!F39),"n/a",College!J39/College!F39)</f>
        <v>5.4945054945054949E-3</v>
      </c>
      <c r="C58" s="10">
        <f>IF(ISERROR(College!K39/College!G39),"n/a",College!K39/College!G39)</f>
        <v>0</v>
      </c>
      <c r="D58" s="12">
        <f>IF(ISERROR(B58-C58),"n/a",B58-C58)</f>
        <v>5.4945054945054949E-3</v>
      </c>
    </row>
    <row r="59" spans="1:4" ht="15" x14ac:dyDescent="0.25">
      <c r="A59" s="14" t="s">
        <v>14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IF(ISERROR(College!N39/College!J39),"n/a",College!N39/College!J39)</f>
        <v>0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0.42719854941069807</v>
      </c>
      <c r="C63" s="10">
        <f>IF(ISERROR(College!G34/College!C34),"n/a",College!G34/College!C34)</f>
        <v>0.33388804841149772</v>
      </c>
      <c r="D63" s="12">
        <f>IF(ISERROR(B63-C63),"n/a",B63-C63)</f>
        <v>9.3310500999200352E-2</v>
      </c>
    </row>
    <row r="64" spans="1:4" ht="15" x14ac:dyDescent="0.25">
      <c r="A64" s="14" t="s">
        <v>13</v>
      </c>
      <c r="B64" s="10">
        <f>IF(ISERROR(College!J34/College!F34),"n/a",College!J34/College!F34)</f>
        <v>2.4193548387096774E-2</v>
      </c>
      <c r="C64" s="10">
        <f>IF(ISERROR(College!K34/College!G34),"n/a",College!K34/College!G34)</f>
        <v>1.9030357951971E-2</v>
      </c>
      <c r="D64" s="12">
        <f>IF(ISERROR(B64-C64),"n/a",B64-C64)</f>
        <v>5.1631904351257737E-3</v>
      </c>
    </row>
    <row r="65" spans="1:4" ht="15" x14ac:dyDescent="0.25">
      <c r="A65" s="14" t="s">
        <v>14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3/11/2022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March 11,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3/11/22</v>
      </c>
      <c r="C9" s="351" t="str">
        <f>Summary!C7</f>
        <v>as of 3/11/21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0.70479060913705582</v>
      </c>
      <c r="C11" s="10">
        <f>IF(ISERROR(College!G45/College!C45),"n/a",College!G45/College!C45)</f>
        <v>0.59010628321350422</v>
      </c>
      <c r="D11" s="12">
        <f>IF(ISERROR(B11-C11),"n/a",B11-C11)</f>
        <v>0.1146843259235516</v>
      </c>
    </row>
    <row r="12" spans="1:4" ht="15" x14ac:dyDescent="0.25">
      <c r="A12" s="14" t="s">
        <v>13</v>
      </c>
      <c r="B12" s="10">
        <f>IF(ISERROR(College!J45/College!F45),"n/a",College!J45/College!F45)</f>
        <v>1.4629754670267836E-3</v>
      </c>
      <c r="C12" s="10">
        <f>IF(ISERROR(College!K45/College!G45),"n/a",College!K45/College!G45)</f>
        <v>2.7810885975367503E-3</v>
      </c>
      <c r="D12" s="12">
        <f>IF(ISERROR(B12-C12),"n/a",B12-C12)</f>
        <v>-1.3181131305099666E-3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0.64390243902439026</v>
      </c>
      <c r="C17" s="10">
        <f>IF(ISERROR(College!G49/College!C49),"n/a",College!G49/College!C49)</f>
        <v>0.62862318840579712</v>
      </c>
      <c r="D17" s="12">
        <f>IF(ISERROR(B17-C17),"n/a",B17-C17)</f>
        <v>1.5279250618593143E-2</v>
      </c>
    </row>
    <row r="18" spans="1:4" ht="15" x14ac:dyDescent="0.25">
      <c r="A18" s="14" t="s">
        <v>13</v>
      </c>
      <c r="B18" s="10">
        <f>IF(ISERROR(College!J49/College!F49),"n/a",College!J49/College!F49)</f>
        <v>0</v>
      </c>
      <c r="C18" s="10">
        <f>IF(ISERROR(College!K49/College!G49),"n/a",College!K49/College!G49)</f>
        <v>5.763688760806916E-3</v>
      </c>
      <c r="D18" s="12">
        <f>IF(ISERROR(B18-C18),"n/a",B18-C18)</f>
        <v>-5.763688760806916E-3</v>
      </c>
    </row>
    <row r="19" spans="1:4" ht="15" x14ac:dyDescent="0.25">
      <c r="A19" s="14" t="s">
        <v>14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IF(ISERROR(College!N49/College!J49),"n/a",College!N49/College!J49)</f>
        <v>n/a</v>
      </c>
      <c r="C20" s="10">
        <f>IF(ISERROR(College!O49/College!K49),"n/a",College!O49/College!K49)</f>
        <v>0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0.4832347140039448</v>
      </c>
      <c r="C23" s="10">
        <f>IF(ISERROR(College!G47/College!C47),"n/a",College!G47/College!C47)</f>
        <v>0.55519125683060111</v>
      </c>
      <c r="D23" s="12">
        <f>IF(ISERROR(B23-C23),"n/a",B23-C23)</f>
        <v>-7.1956542826656311E-2</v>
      </c>
    </row>
    <row r="24" spans="1:4" ht="15" x14ac:dyDescent="0.25">
      <c r="A24" s="14" t="s">
        <v>13</v>
      </c>
      <c r="B24" s="10">
        <f>IF(ISERROR(College!J47/College!F47),"n/a",College!J47/College!F47)</f>
        <v>2.0408163265306124E-3</v>
      </c>
      <c r="C24" s="10">
        <f>IF(ISERROR(College!K47/College!G47),"n/a",College!K47/College!G47)</f>
        <v>0</v>
      </c>
      <c r="D24" s="12">
        <f>IF(ISERROR(B24-C24),"n/a",B24-C24)</f>
        <v>2.0408163265306124E-3</v>
      </c>
    </row>
    <row r="25" spans="1:4" ht="15" x14ac:dyDescent="0.25">
      <c r="A25" s="14" t="s">
        <v>14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IF(ISERROR(College!N47/College!J47),"n/a",College!N47/College!J47)</f>
        <v>0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0.68638055770176298</v>
      </c>
      <c r="C29" s="10">
        <f>IF(ISERROR(College!G43/College!C43),"n/a",College!G43/College!C43)</f>
        <v>0.58935707775362822</v>
      </c>
      <c r="D29" s="12">
        <f>IF(ISERROR(B29-C29),"n/a",B29-C29)</f>
        <v>9.7023479948134761E-2</v>
      </c>
    </row>
    <row r="30" spans="1:4" ht="15" x14ac:dyDescent="0.25">
      <c r="A30" s="14" t="s">
        <v>13</v>
      </c>
      <c r="B30" s="10">
        <f>IF(ISERROR(College!J43/College!F43),"n/a",College!J43/College!F43)</f>
        <v>1.4326647564469914E-3</v>
      </c>
      <c r="C30" s="10">
        <f>IF(ISERROR(College!K43/College!G43),"n/a",College!K43/College!G43)</f>
        <v>2.7361408517725433E-3</v>
      </c>
      <c r="D30" s="12">
        <f>IF(ISERROR(B30-C30),"n/a",B30-C30)</f>
        <v>-1.3034760953255519E-3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3/11/22</v>
      </c>
      <c r="C36" s="349" t="str">
        <f>(Summary!C7)</f>
        <v>as of 3/11/21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0.30817916260954237</v>
      </c>
      <c r="C39" s="10">
        <f>IF(ISERROR(College!G52/College!C52),"n/a",College!G52/College!C52)</f>
        <v>0.25878594249201275</v>
      </c>
      <c r="D39" s="12">
        <f>IF(ISERROR(B39-C39),"n/a",B39-C39)</f>
        <v>4.9393220117529613E-2</v>
      </c>
    </row>
    <row r="40" spans="1:4" ht="15" x14ac:dyDescent="0.25">
      <c r="A40" s="14" t="s">
        <v>13</v>
      </c>
      <c r="B40" s="10">
        <f>IF(ISERROR(College!J52/College!F52),"n/a",College!J52/College!F52)</f>
        <v>1.8957345971563982E-2</v>
      </c>
      <c r="C40" s="10">
        <f>IF(ISERROR(College!K52/College!G52),"n/a",College!K52/College!G52)</f>
        <v>2.6234567901234566E-2</v>
      </c>
      <c r="D40" s="12">
        <f>IF(ISERROR(B40-C40),"n/a",B40-C40)</f>
        <v>-7.277221929670584E-3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0.18691588785046728</v>
      </c>
      <c r="C57" s="10">
        <f>IF(ISERROR(College!G55/College!C55),"n/a",College!G55/College!C55)</f>
        <v>5.185185185185185E-2</v>
      </c>
      <c r="D57" s="12">
        <f>IF(ISERROR(B57-C57),"n/a",B57-C57)</f>
        <v>0.13506403599861544</v>
      </c>
    </row>
    <row r="58" spans="1:4" ht="15" x14ac:dyDescent="0.25">
      <c r="A58" s="14" t="s">
        <v>13</v>
      </c>
      <c r="B58" s="10">
        <f>IF(ISERROR(College!J55/College!F55),"n/a",College!J55/College!F55)</f>
        <v>0</v>
      </c>
      <c r="C58" s="10">
        <f>IF(ISERROR(College!K55/College!G55),"n/a",College!K55/College!G55)</f>
        <v>0</v>
      </c>
      <c r="D58" s="12">
        <f>IF(ISERROR(B58-C58),"n/a",B58-C58)</f>
        <v>0</v>
      </c>
    </row>
    <row r="59" spans="1:4" ht="15" x14ac:dyDescent="0.25">
      <c r="A59" s="14" t="s">
        <v>14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0.29767865270823851</v>
      </c>
      <c r="C63" s="10">
        <f>IF(ISERROR(College!G50/College!C50),"n/a",College!G50/College!C50)</f>
        <v>0.242862439747868</v>
      </c>
      <c r="D63" s="12">
        <f>IF(ISERROR(B63-C63),"n/a",B63-C63)</f>
        <v>5.4816212960370508E-2</v>
      </c>
    </row>
    <row r="64" spans="1:4" ht="15" x14ac:dyDescent="0.25">
      <c r="A64" s="14" t="s">
        <v>13</v>
      </c>
      <c r="B64" s="10">
        <f>IF(ISERROR(College!J50/College!F50),"n/a",College!J50/College!F50)</f>
        <v>1.834862385321101E-2</v>
      </c>
      <c r="C64" s="10">
        <f>IF(ISERROR(College!K50/College!G50),"n/a",College!K50/College!G50)</f>
        <v>2.5954198473282442E-2</v>
      </c>
      <c r="D64" s="12">
        <f>IF(ISERROR(B64-C64),"n/a",B64-C64)</f>
        <v>-7.6055746200714321E-3</v>
      </c>
    </row>
    <row r="65" spans="1:4" ht="15" x14ac:dyDescent="0.25">
      <c r="A65" s="14" t="s">
        <v>14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3/11/2022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March 11,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3/11/22</v>
      </c>
      <c r="C9" s="351" t="str">
        <f>Summary!C7</f>
        <v>as of 3/11/21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0.60593654042988743</v>
      </c>
      <c r="C11" s="10">
        <f>IF(ISERROR(College!G61/College!C61),"n/a",College!G61/College!C61)</f>
        <v>0.56047516198704106</v>
      </c>
      <c r="D11" s="12">
        <f>IF(ISERROR(B11-C11),"n/a",B11-C11)</f>
        <v>4.5461378442846367E-2</v>
      </c>
    </row>
    <row r="12" spans="1:4" ht="15" x14ac:dyDescent="0.25">
      <c r="A12" s="14" t="s">
        <v>13</v>
      </c>
      <c r="B12" s="10">
        <f>IF(ISERROR(College!J61/College!F61),"n/a",College!J61/College!F61)</f>
        <v>0</v>
      </c>
      <c r="C12" s="10">
        <f>IF(ISERROR(College!K61/College!G61),"n/a",College!K61/College!G61)</f>
        <v>7.7071290944123313E-3</v>
      </c>
      <c r="D12" s="12">
        <f>IF(ISERROR(B12-C12),"n/a",B12-C12)</f>
        <v>-7.7071290944123313E-3</v>
      </c>
    </row>
    <row r="13" spans="1:4" ht="15" x14ac:dyDescent="0.25">
      <c r="A13" s="14" t="s">
        <v>14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 t="str">
        <f>IF(ISERROR(College!N61/College!J61),"n/a",College!N61/College!J61)</f>
        <v>n/a</v>
      </c>
      <c r="C14" s="10">
        <f>IF(ISERROR(College!O61/College!K61),"n/a",College!O61/College!K61)</f>
        <v>0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0.6</v>
      </c>
      <c r="C17" s="10">
        <f>IF(ISERROR(College!G65/College!C65),"n/a",College!G65/College!C65)</f>
        <v>0.8125</v>
      </c>
      <c r="D17" s="12">
        <f>IF(ISERROR(B17-C17),"n/a",B17-C17)</f>
        <v>-0.21250000000000002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3.8461538461538464E-2</v>
      </c>
      <c r="D18" s="12">
        <f>IF(ISERROR(B18-C18),"n/a",B18-C18)</f>
        <v>-3.8461538461538464E-2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0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0.45333333333333331</v>
      </c>
      <c r="C23" s="10">
        <f>IF(ISERROR(College!G63/College!C63),"n/a",College!G63/College!C63)</f>
        <v>0.84375</v>
      </c>
      <c r="D23" s="12">
        <f>IF(ISERROR(B23-C23),"n/a",B23-C23)</f>
        <v>-0.39041666666666669</v>
      </c>
    </row>
    <row r="24" spans="1:4" ht="15" x14ac:dyDescent="0.25">
      <c r="A24" s="14" t="s">
        <v>13</v>
      </c>
      <c r="B24" s="10">
        <f>IF(ISERROR(College!J63/College!F63),"n/a",College!J63/College!F63)</f>
        <v>0</v>
      </c>
      <c r="C24" s="10">
        <f>IF(ISERROR(College!K63/College!G63),"n/a",College!K63/College!G63)</f>
        <v>0</v>
      </c>
      <c r="D24" s="12">
        <f>IF(ISERROR(B24-C24),"n/a",B24-C24)</f>
        <v>0</v>
      </c>
    </row>
    <row r="25" spans="1:4" ht="15" x14ac:dyDescent="0.25">
      <c r="A25" s="14" t="s">
        <v>14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0.59517177344475392</v>
      </c>
      <c r="C29" s="10">
        <f>IF(ISERROR(College!G59/College!C59),"n/a",College!G59/College!C59)</f>
        <v>0.58610567514677103</v>
      </c>
      <c r="D29" s="12">
        <f>IF(ISERROR(B29-C29),"n/a",B29-C29)</f>
        <v>9.066098297982883E-3</v>
      </c>
    </row>
    <row r="30" spans="1:4" ht="15" x14ac:dyDescent="0.25">
      <c r="A30" s="14" t="s">
        <v>13</v>
      </c>
      <c r="B30" s="10">
        <f>IF(ISERROR(College!J59/College!F59),"n/a",College!J59/College!F59)</f>
        <v>0</v>
      </c>
      <c r="C30" s="10">
        <f>IF(ISERROR(College!K59/College!G59),"n/a",College!K59/College!G59)</f>
        <v>8.3472454090150246E-3</v>
      </c>
      <c r="D30" s="12">
        <f>IF(ISERROR(B30-C30),"n/a",B30-C30)</f>
        <v>-8.3472454090150246E-3</v>
      </c>
    </row>
    <row r="31" spans="1:4" ht="15" x14ac:dyDescent="0.25">
      <c r="A31" s="14" t="s">
        <v>14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 t="str">
        <f>IF(ISERROR(College!N59/College!J59),"n/a",College!N59/College!J59)</f>
        <v>n/a</v>
      </c>
      <c r="C32" s="10">
        <f>IF(ISERROR(College!O59/College!K59),"n/a",College!O59/College!K59)</f>
        <v>0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3/11/22</v>
      </c>
      <c r="C36" s="349" t="str">
        <f>(Summary!C7)</f>
        <v>as of 3/11/21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0.73856209150326801</v>
      </c>
      <c r="C39" s="10">
        <f>IF(ISERROR(College!G68/College!C68),"n/a",College!G68/College!C68)</f>
        <v>0.48366013071895425</v>
      </c>
      <c r="D39" s="12">
        <f>IF(ISERROR(B39-C39),"n/a",B39-C39)</f>
        <v>0.25490196078431376</v>
      </c>
    </row>
    <row r="40" spans="1:4" ht="15" x14ac:dyDescent="0.25">
      <c r="A40" s="14" t="s">
        <v>13</v>
      </c>
      <c r="B40" s="10">
        <f>IF(ISERROR(College!J68/College!F68),"n/a",College!J68/College!F68)</f>
        <v>4.4247787610619468E-2</v>
      </c>
      <c r="C40" s="10">
        <f>IF(ISERROR(College!K68/College!G68),"n/a",College!K68/College!G68)</f>
        <v>2.7027027027027029E-2</v>
      </c>
      <c r="D40" s="12">
        <f>IF(ISERROR(B40-C40),"n/a",B40-C40)</f>
        <v>1.722076058359244E-2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0.31578947368421051</v>
      </c>
      <c r="C57" s="10">
        <f>IF(ISERROR(College!G71/College!C71),"n/a",College!G71/College!C71)</f>
        <v>0.5</v>
      </c>
      <c r="D57" s="12">
        <f>IF(ISERROR(B57-C57),"n/a",B57-C57)</f>
        <v>-0.18421052631578949</v>
      </c>
    </row>
    <row r="58" spans="1:4" ht="15" x14ac:dyDescent="0.25">
      <c r="A58" s="14" t="s">
        <v>13</v>
      </c>
      <c r="B58" s="10">
        <f>IF(ISERROR(College!J71/College!F71),"n/a",College!J71/College!F71)</f>
        <v>0</v>
      </c>
      <c r="C58" s="10">
        <f>IF(ISERROR(College!K71/College!G71),"n/a",College!K71/College!G71)</f>
        <v>0</v>
      </c>
      <c r="D58" s="12">
        <f>IF(ISERROR(B58-C58),"n/a",B58-C58)</f>
        <v>0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0.67039106145251393</v>
      </c>
      <c r="C63" s="10">
        <f>IF(ISERROR(College!G66/College!C66),"n/a",College!G66/College!C66)</f>
        <v>0.47826086956521741</v>
      </c>
      <c r="D63" s="12">
        <f>IF(ISERROR(B63-C63),"n/a",B63-C63)</f>
        <v>0.19213019188729652</v>
      </c>
    </row>
    <row r="64" spans="1:4" ht="15" x14ac:dyDescent="0.25">
      <c r="A64" s="14" t="s">
        <v>13</v>
      </c>
      <c r="B64" s="10">
        <f>IF(ISERROR(College!J66/College!F66),"n/a",College!J66/College!F66)</f>
        <v>4.1666666666666664E-2</v>
      </c>
      <c r="C64" s="10">
        <f>IF(ISERROR(College!K66/College!G66),"n/a",College!K66/College!G66)</f>
        <v>2.5974025974025976E-2</v>
      </c>
      <c r="D64" s="12">
        <f>IF(ISERROR(B64-C64),"n/a",B64-C64)</f>
        <v>1.5692640692640689E-2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3/11/2022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March 11,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3/11/22</v>
      </c>
      <c r="C9" s="349" t="str">
        <f>(Summary!C7)</f>
        <v>as of 3/11/21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0.32957913455838767</v>
      </c>
      <c r="C12" s="10">
        <f>IF(ISERROR(College!G77/College!C77),"n/a",College!G77/College!C77)</f>
        <v>0.24546952224052718</v>
      </c>
      <c r="D12" s="12">
        <f>IF(ISERROR(B12-C12),"n/a",B12-C12)</f>
        <v>8.4109612317860488E-2</v>
      </c>
    </row>
    <row r="13" spans="1:4" ht="15" x14ac:dyDescent="0.25">
      <c r="A13" s="14" t="s">
        <v>13</v>
      </c>
      <c r="B13" s="10">
        <f>IF(ISERROR(College!J77/College!F77),"n/a",College!J77/College!F77)</f>
        <v>2.1582733812949641E-2</v>
      </c>
      <c r="C13" s="10">
        <f>IF(ISERROR(College!K77/College!G77),"n/a",College!K77/College!G77)</f>
        <v>4.6979865771812082E-2</v>
      </c>
      <c r="D13" s="12">
        <f>IF(ISERROR(B13-C13),"n/a",B13-C13)</f>
        <v>-2.5397131958862441E-2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5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5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 t="str">
        <f>IF(ISERROR(College!K82/College!G82),"n/a",College!K82/College!G82)</f>
        <v>n/a</v>
      </c>
      <c r="C24" s="10">
        <f>IF(ISERROR(College!L82/College!H82),"n/a",College!L82/College!H82)</f>
        <v>0</v>
      </c>
      <c r="D24" s="12" t="str">
        <f>IF(ISERROR(B24-C24),"n/a",B24-C24)</f>
        <v>n/a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0.13178294573643412</v>
      </c>
      <c r="C30" s="10">
        <f>IF(ISERROR(College!G80/College!C80),"n/a",College!G80/College!C80)</f>
        <v>0.10138248847926268</v>
      </c>
      <c r="D30" s="12">
        <f>IF(ISERROR(B30-C30),"n/a",B30-C30)</f>
        <v>3.0400457257171443E-2</v>
      </c>
    </row>
    <row r="31" spans="1:4" ht="15" x14ac:dyDescent="0.25">
      <c r="A31" s="14" t="s">
        <v>13</v>
      </c>
      <c r="B31" s="10">
        <f>IF(ISERROR(College!J80/College!F80),"n/a",College!J80/College!F80)</f>
        <v>0</v>
      </c>
      <c r="C31" s="10">
        <f>IF(ISERROR(College!K80/College!G80),"n/a",College!K80/College!G80)</f>
        <v>0</v>
      </c>
      <c r="D31" s="12">
        <f>IF(ISERROR(B31-C31),"n/a",B31-C31)</f>
        <v>0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0.31304347826086959</v>
      </c>
      <c r="C36" s="10">
        <f>IF(ISERROR(College!G75/College!C75),"n/a",College!G75/College!C75)</f>
        <v>0.22822384428223844</v>
      </c>
      <c r="D36" s="12">
        <f>IF(ISERROR(B36-C36),"n/a",B36-C36)</f>
        <v>8.4819633978631154E-2</v>
      </c>
    </row>
    <row r="37" spans="1:4" ht="15" x14ac:dyDescent="0.25">
      <c r="A37" s="14" t="s">
        <v>13</v>
      </c>
      <c r="B37" s="10">
        <f>IF(ISERROR(College!J75/College!F75),"n/a",College!J75/College!F75)</f>
        <v>2.0833333333333332E-2</v>
      </c>
      <c r="C37" s="10">
        <f>IF(ISERROR(College!K75/College!G75),"n/a",College!K75/College!G75)</f>
        <v>4.4776119402985072E-2</v>
      </c>
      <c r="D37" s="12">
        <f>IF(ISERROR(B37-C37),"n/a",B37-C37)</f>
        <v>-2.394278606965174E-2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3/11/2022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March 11,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3/11/22</v>
      </c>
      <c r="C9" s="351" t="str">
        <f>Summary!C7</f>
        <v>as of 3/11/21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0.80434782608695654</v>
      </c>
      <c r="C11" s="10">
        <f>IF(ISERROR(College!G86/College!C86),"n/a",College!G86/College!C86)</f>
        <v>0.62676056338028174</v>
      </c>
      <c r="D11" s="12">
        <f>IF(ISERROR(B11-C11),"n/a",B11-C11)</f>
        <v>0.1775872627066748</v>
      </c>
    </row>
    <row r="12" spans="1:4" ht="15" x14ac:dyDescent="0.25">
      <c r="A12" s="14" t="s">
        <v>13</v>
      </c>
      <c r="B12" s="10">
        <f>IF(ISERROR(College!J86/College!F86),"n/a",College!J86/College!F86)</f>
        <v>0</v>
      </c>
      <c r="C12" s="10">
        <f>IF(ISERROR(College!K86/College!G86),"n/a",College!K86/College!G86)</f>
        <v>0</v>
      </c>
      <c r="D12" s="12">
        <f>IF(ISERROR(B12-C12),"n/a",B12-C12)</f>
        <v>0</v>
      </c>
    </row>
    <row r="13" spans="1:4" ht="15" x14ac:dyDescent="0.25">
      <c r="A13" s="14" t="s">
        <v>14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1.0476190476190477</v>
      </c>
      <c r="C17" s="10">
        <f>IF(ISERROR(College!G90/College!C90),"n/a",College!G90/College!C90)</f>
        <v>0.7857142857142857</v>
      </c>
      <c r="D17" s="12">
        <f>IF(ISERROR(B17-C17),"n/a",B17-C17)</f>
        <v>0.26190476190476197</v>
      </c>
    </row>
    <row r="18" spans="1:4" ht="15" x14ac:dyDescent="0.25">
      <c r="A18" s="14" t="s">
        <v>13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0.57692307692307687</v>
      </c>
      <c r="C23" s="10">
        <f>IF(ISERROR(College!G88/College!C88),"n/a",College!G88/College!C88)</f>
        <v>0.68421052631578949</v>
      </c>
      <c r="D23" s="12">
        <f>IF(ISERROR(B23-C23),"n/a",B23-C23)</f>
        <v>-0.10728744939271262</v>
      </c>
    </row>
    <row r="24" spans="1:4" ht="15" x14ac:dyDescent="0.25">
      <c r="A24" s="14" t="s">
        <v>13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0.80185758513931893</v>
      </c>
      <c r="C29" s="10">
        <f>IF(ISERROR(College!G84/College!C84),"n/a",College!G84/College!C84)</f>
        <v>0.63722397476340698</v>
      </c>
      <c r="D29" s="12">
        <f>IF(ISERROR(B29-C29),"n/a",B29-C29)</f>
        <v>0.16463361037591195</v>
      </c>
    </row>
    <row r="30" spans="1:4" ht="15" x14ac:dyDescent="0.25">
      <c r="A30" s="14" t="s">
        <v>13</v>
      </c>
      <c r="B30" s="10">
        <f>IF(ISERROR(College!J84/College!F84),"n/a",College!J84/College!F84)</f>
        <v>0</v>
      </c>
      <c r="C30" s="10">
        <f>IF(ISERROR(College!K84/College!G84),"n/a",College!K84/College!G84)</f>
        <v>0</v>
      </c>
      <c r="D30" s="12">
        <f>IF(ISERROR(B30-C30),"n/a",B30-C30)</f>
        <v>0</v>
      </c>
    </row>
    <row r="31" spans="1:4" ht="15" x14ac:dyDescent="0.25">
      <c r="A31" s="14" t="s">
        <v>14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3/11/22</v>
      </c>
      <c r="C36" s="349" t="str">
        <f>(Summary!C7)</f>
        <v>as of 3/11/21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0.70588235294117652</v>
      </c>
      <c r="C39" s="10">
        <f>IF(ISERROR(College!G93/College!C93),"n/a",College!G93/College!C93)</f>
        <v>0.52</v>
      </c>
      <c r="D39" s="12">
        <f>IF(ISERROR(B39-C39),"n/a",B39-C39)</f>
        <v>0.1858823529411765</v>
      </c>
    </row>
    <row r="40" spans="1:4" ht="15" x14ac:dyDescent="0.25">
      <c r="A40" s="14" t="s">
        <v>13</v>
      </c>
      <c r="B40" s="10">
        <f>IF(ISERROR(College!J93/College!F93),"n/a",College!J93/College!F93)</f>
        <v>1.6666666666666666E-2</v>
      </c>
      <c r="C40" s="10">
        <f>IF(ISERROR(College!K93/College!G93),"n/a",College!K93/College!G93)</f>
        <v>0</v>
      </c>
      <c r="D40" s="12">
        <f>IF(ISERROR(B40-C40),"n/a",B40-C40)</f>
        <v>1.6666666666666666E-2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0.66666666666666663</v>
      </c>
      <c r="C57" s="10">
        <f>IF(ISERROR(College!G96/College!C96),"n/a",College!G96/College!C96)</f>
        <v>0.75</v>
      </c>
      <c r="D57" s="12">
        <f>IF(ISERROR(B57-C57),"n/a",B57-C57)</f>
        <v>-8.333333333333337E-2</v>
      </c>
    </row>
    <row r="58" spans="1:4" ht="15" x14ac:dyDescent="0.25">
      <c r="A58" s="14" t="s">
        <v>13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0.70329670329670335</v>
      </c>
      <c r="C63" s="10">
        <f>IF(ISERROR(College!G91/College!C91),"n/a",College!G91/College!C91)</f>
        <v>0.5</v>
      </c>
      <c r="D63" s="12">
        <f>IF(ISERROR(B63-C63),"n/a",B63-C63)</f>
        <v>0.20329670329670335</v>
      </c>
    </row>
    <row r="64" spans="1:4" ht="15" x14ac:dyDescent="0.25">
      <c r="A64" s="14" t="s">
        <v>13</v>
      </c>
      <c r="B64" s="10">
        <f>IF(ISERROR(College!J91/College!F91),"n/a",College!J91/College!F91)</f>
        <v>1.5625E-2</v>
      </c>
      <c r="C64" s="10">
        <f>IF(ISERROR(College!K91/College!G91),"n/a",College!K91/College!G91)</f>
        <v>0</v>
      </c>
      <c r="D64" s="12">
        <f>IF(ISERROR(B64-C64),"n/a",B64-C64)</f>
        <v>1.5625E-2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3/11/2022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7b0d7e73-53c3-49f5-853f-2cb02a030650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ca7bfdcf-1463-48ab-aff7-245b8ac76c1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2022-03-11T15:21:32Z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