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<sst xmlns="http://schemas.openxmlformats.org/spreadsheetml/2006/main" count="918" uniqueCount="87">
  <si>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</si>
  <si>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</si>
  <si>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</si>
  <si>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</si>
  <si>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</si>
  <si>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</si>
  <si>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</si>
  <si>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</si>
  <si>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</si>
  <si>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</si>
  <si>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</si>
  <si>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</si>
  <si>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</si>
  <si>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</si>
  <si>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</si>
  <si>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</si>
  <si>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</si>
  <si>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</si>
  <si>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</si>
  <si>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</si>
  <si>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</si>
  <si>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</si>
  <si>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</si>
  <si>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</si>
  <si>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</si>
  <si>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</si>
  <si>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</si>
  <si>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</si>
  <si>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</si>
  <si>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</si>
  <si>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</si>
  <si>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</si>
  <si>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</si>
  <si>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</si>
  <si>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</si>
  <si>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</si>
  <si>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</si>
  <si>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</si>
  <si>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</si>
  <si>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</si>
  <si>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</si>
  <si>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</si>
  <si>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</si>
  <si>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</si>
  <si>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</si>
  <si>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</si>
  <si>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</si>
  <si>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</si>
  <si>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</si>
  <si>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</si>
  <si>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</si>
  <si>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</si>
  <si>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</si>
  <si>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</si>
  <si>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</si>
  <si>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</si>
  <si>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</si>
  <si>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</si>
  <si>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</si>
  <si>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</si>
  <si>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</si>
  <si>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</si>
  <si>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</si>
  <si>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</si>
  <si>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</si>
  <si>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</si>
  <si>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</si>
  <si>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</si>
  <si>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</si>
  <si>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</si>
  <si>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</si>
  <si>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</si>
  <si>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</si>
  <si>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</si>
  <si>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</si>
  <si>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</si>
  <si>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</si>
  <si>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</si>
  <si>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</si>
  <si>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</si>
  <si>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as of 1/22/21</t>
  </si>
  <si>
    <t>Winter 2022</t>
  </si>
  <si>
    <t>as of Saturday, January 22, 2022</t>
  </si>
  <si>
    <t>Winter 2021</t>
  </si>
  <si>
    <t>as of 1/22/22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</si>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</sst>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81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83</v>
      </c>
      <c r="D6" s="185"/>
      <c r="E6" s="186"/>
    </row>
    <row r="7" spans="1:7" ht="15" x14ac:dyDescent="0.25">
      <c r="A7" s="38"/>
      <c r="B7" s="187" t="s">
        <v>84</v>
      </c>
      <c r="C7" s="188" t="s">
        <v>80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29</v>
      </c>
      <c r="C9" s="84">
        <f>(C10+C14+C12)</f>
        <v>45</v>
      </c>
      <c r="D9" s="84">
        <f>IF(ISERROR(B9-C9),"n/a",B9-C9)</f>
        <v>-16</v>
      </c>
      <c r="E9" s="156">
        <f>IF(ISERROR(D9/C9),"n/a",(D9/C9))</f>
        <v>-0.35555555555555557</v>
      </c>
    </row>
    <row r="10" spans="1:7" x14ac:dyDescent="0.2">
      <c r="A10" s="157" t="s">
        <v>31</v>
      </c>
      <c r="B10" s="210">
        <f>B11</f>
        <v>1</v>
      </c>
      <c r="C10" s="210">
        <f>C11</f>
        <v>3</v>
      </c>
      <c r="D10" s="7">
        <f t="shared" ref="D10:D16" si="0">IF(ISERROR(B10-C10),"n/a",B10-C10)</f>
        <v>-2</v>
      </c>
      <c r="E10" s="158">
        <f t="shared" ref="E10:E16" si="1">IF(ISERROR(D10/C10),"n/a",(D10/C10))</f>
        <v>-0.66666666666666663</v>
      </c>
    </row>
    <row r="11" spans="1:7" x14ac:dyDescent="0.2">
      <c r="A11" s="159" t="s">
        <v>32</v>
      </c>
      <c r="B11" s="280">
        <v>1</v>
      </c>
      <c r="C11" s="280">
        <v>3</v>
      </c>
      <c r="D11" s="282">
        <f t="shared" ref="D11" si="2">IF(ISERROR(B11-C11),"n/a",B11-C11)</f>
        <v>-2</v>
      </c>
      <c r="E11" s="283">
        <f t="shared" ref="E11" si="3">IF(ISERROR(D11/C11),"n/a",(D11/C11))</f>
        <v>-0.66666666666666663</v>
      </c>
    </row>
    <row r="12" spans="1:7" x14ac:dyDescent="0.2">
      <c r="A12" s="157" t="s">
        <v>30</v>
      </c>
      <c r="B12" s="28">
        <f>B13</f>
        <v>27</v>
      </c>
      <c r="C12" s="210">
        <f>C13</f>
        <v>40</v>
      </c>
      <c r="D12" s="7">
        <f>IF(ISERROR(B12-C12),"n/a",B12-C12)</f>
        <v>-13</v>
      </c>
      <c r="E12" s="158">
        <f>IF(ISERROR(D12/C12),"n/a",(D12/C12))</f>
        <v>-0.32500000000000001</v>
      </c>
    </row>
    <row r="13" spans="1:7" x14ac:dyDescent="0.2">
      <c r="A13" s="159" t="s">
        <v>32</v>
      </c>
      <c r="B13" s="211">
        <v>27</v>
      </c>
      <c r="C13" s="211">
        <v>40</v>
      </c>
      <c r="D13" s="6">
        <f>IF(ISERROR(B13-C13),"n/a",B13-C13)</f>
        <v>-13</v>
      </c>
      <c r="E13" s="160">
        <f>IF(ISERROR(D13/C13),"n/a",(D13/C13))</f>
        <v>-0.32500000000000001</v>
      </c>
    </row>
    <row r="14" spans="1:7" x14ac:dyDescent="0.2">
      <c r="A14" s="157" t="s">
        <v>33</v>
      </c>
      <c r="B14" s="28">
        <f>B15</f>
        <v>1</v>
      </c>
      <c r="C14" s="28">
        <f>C15</f>
        <v>2</v>
      </c>
      <c r="D14" s="7">
        <f t="shared" si="0"/>
        <v>-1</v>
      </c>
      <c r="E14" s="158">
        <f t="shared" si="1"/>
        <v>-0.5</v>
      </c>
    </row>
    <row r="15" spans="1:7" x14ac:dyDescent="0.2">
      <c r="A15" s="159" t="s">
        <v>32</v>
      </c>
      <c r="B15" s="211">
        <v>1</v>
      </c>
      <c r="C15" s="211">
        <v>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859</v>
      </c>
      <c r="C16" s="84">
        <f>(C17+C23+C20)</f>
        <v>1099</v>
      </c>
      <c r="D16" s="84">
        <f t="shared" si="0"/>
        <v>-240</v>
      </c>
      <c r="E16" s="156">
        <f t="shared" si="1"/>
        <v>-0.2183803457688808</v>
      </c>
    </row>
    <row r="17" spans="1:5" x14ac:dyDescent="0.2">
      <c r="A17" s="157" t="s">
        <v>31</v>
      </c>
      <c r="B17" s="210">
        <f>SUM(B18:B19)</f>
        <v>774</v>
      </c>
      <c r="C17" s="210">
        <f>SUM(C18:C19)</f>
        <v>1012</v>
      </c>
      <c r="D17" s="7">
        <f t="shared" ref="D17:D23" si="4">IF(ISERROR(B17-C17),"n/a",B17-C17)</f>
        <v>-238</v>
      </c>
      <c r="E17" s="158">
        <f t="shared" ref="E17:E24" si="5">IF(ISERROR(D17/C17),"n/a",(D17/C17))</f>
        <v>-0.23517786561264822</v>
      </c>
    </row>
    <row r="18" spans="1:5" x14ac:dyDescent="0.2">
      <c r="A18" s="159" t="s">
        <v>32</v>
      </c>
      <c r="B18" s="280">
        <v>774</v>
      </c>
      <c r="C18" s="281">
        <v>1012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65</v>
      </c>
      <c r="C20" s="28">
        <f>C21+C22</f>
        <v>70</v>
      </c>
      <c r="D20" s="7">
        <f>IF(ISERROR(B20-C20),"n/a",B20-C20)</f>
        <v>-5</v>
      </c>
      <c r="E20" s="158">
        <f>IF(ISERROR(D20/C20),"n/a",(D20/C20))</f>
        <v>-7.1428571428571425E-2</v>
      </c>
    </row>
    <row r="21" spans="1:5" x14ac:dyDescent="0.2">
      <c r="A21" s="159" t="s">
        <v>32</v>
      </c>
      <c r="B21" s="211">
        <v>65</v>
      </c>
      <c r="C21" s="211">
        <v>70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20</v>
      </c>
      <c r="C23" s="28">
        <f>C24</f>
        <v>17</v>
      </c>
      <c r="D23" s="7">
        <f t="shared" si="4"/>
        <v>3</v>
      </c>
      <c r="E23" s="158">
        <f t="shared" si="5"/>
        <v>0.17647058823529413</v>
      </c>
    </row>
    <row r="24" spans="1:5" x14ac:dyDescent="0.2">
      <c r="A24" s="159" t="s">
        <v>32</v>
      </c>
      <c r="B24" s="211">
        <v>20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888</v>
      </c>
      <c r="C25" s="84">
        <f>(C9+C16)</f>
        <v>1144</v>
      </c>
      <c r="D25" s="84">
        <f>IF(ISERROR(B25-C25),"n/a",B25-C25)</f>
        <v>-256</v>
      </c>
      <c r="E25" s="156">
        <f>IF(ISERROR(D25/C25),"n/a",(D25/C25))</f>
        <v>-0.22377622377622378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29</v>
      </c>
      <c r="C47" s="84">
        <f>(C48+C52+C50)</f>
        <v>40</v>
      </c>
      <c r="D47" s="84">
        <f t="shared" ref="D47:D53" si="10">IF(ISERROR(B47-C47),"n/a",B47-C47)</f>
        <v>-11</v>
      </c>
      <c r="E47" s="156">
        <f t="shared" ref="E47:E53" si="11">IF(ISERROR(D47/C47),"n/a",(D47/C47))</f>
        <v>-0.27500000000000002</v>
      </c>
    </row>
    <row r="48" spans="1:5" x14ac:dyDescent="0.2">
      <c r="A48" s="157" t="s">
        <v>31</v>
      </c>
      <c r="B48" s="210">
        <f>B49</f>
        <v>1</v>
      </c>
      <c r="C48" s="210">
        <f>C49</f>
        <v>3</v>
      </c>
      <c r="D48" s="7">
        <f t="shared" si="10"/>
        <v>-2</v>
      </c>
      <c r="E48" s="158">
        <f t="shared" si="11"/>
        <v>-0.66666666666666663</v>
      </c>
    </row>
    <row r="49" spans="1:5" x14ac:dyDescent="0.2">
      <c r="A49" s="159" t="s">
        <v>32</v>
      </c>
      <c r="B49" s="280">
        <v>1</v>
      </c>
      <c r="C49" s="280">
        <v>3</v>
      </c>
      <c r="D49" s="282">
        <f t="shared" ref="D49" si="12">IF(ISERROR(B49-C49),"n/a",B49-C49)</f>
        <v>-2</v>
      </c>
      <c r="E49" s="283">
        <f t="shared" ref="E49" si="13">IF(ISERROR(D49/C49),"n/a",(D49/C49))</f>
        <v>-0.66666666666666663</v>
      </c>
    </row>
    <row r="50" spans="1:5" x14ac:dyDescent="0.2">
      <c r="A50" s="157" t="s">
        <v>30</v>
      </c>
      <c r="B50" s="28">
        <f>B51</f>
        <v>27</v>
      </c>
      <c r="C50" s="28">
        <f>C51</f>
        <v>35</v>
      </c>
      <c r="D50" s="7">
        <f>IF(ISERROR(B50-C50),"n/a",B50-C50)</f>
        <v>-8</v>
      </c>
      <c r="E50" s="158">
        <f>IF(ISERROR(D50/C50),"n/a",(D50/C50))</f>
        <v>-0.22857142857142856</v>
      </c>
    </row>
    <row r="51" spans="1:5" x14ac:dyDescent="0.2">
      <c r="A51" s="159" t="s">
        <v>32</v>
      </c>
      <c r="B51" s="211">
        <v>27</v>
      </c>
      <c r="C51" s="211">
        <v>35</v>
      </c>
      <c r="D51" s="6">
        <f>IF(ISERROR(B51-C51),"n/a",B51-C51)</f>
        <v>-8</v>
      </c>
      <c r="E51" s="160">
        <f>IF(ISERROR(D51/C51),"n/a",(D51/C51))</f>
        <v>-0.22857142857142856</v>
      </c>
    </row>
    <row r="52" spans="1:5" x14ac:dyDescent="0.2">
      <c r="A52" s="157" t="s">
        <v>33</v>
      </c>
      <c r="B52" s="28">
        <f>B53</f>
        <v>1</v>
      </c>
      <c r="C52" s="28">
        <f>C53</f>
        <v>2</v>
      </c>
      <c r="D52" s="7">
        <f t="shared" si="10"/>
        <v>-1</v>
      </c>
      <c r="E52" s="158">
        <f t="shared" si="11"/>
        <v>-0.5</v>
      </c>
    </row>
    <row r="53" spans="1:5" x14ac:dyDescent="0.2">
      <c r="A53" s="159" t="s">
        <v>32</v>
      </c>
      <c r="B53" s="211">
        <v>1</v>
      </c>
      <c r="C53" s="211">
        <v>2</v>
      </c>
      <c r="D53" s="6">
        <f t="shared" si="10"/>
        <v>-1</v>
      </c>
      <c r="E53" s="160">
        <f t="shared" si="11"/>
        <v>-0.5</v>
      </c>
    </row>
    <row r="54" spans="1:5" x14ac:dyDescent="0.2">
      <c r="A54" s="155" t="s">
        <v>8</v>
      </c>
      <c r="B54" s="84">
        <f>(B55+B61+B58)</f>
        <v>568</v>
      </c>
      <c r="C54" s="84">
        <f>(C55+C61+C58)</f>
        <v>696</v>
      </c>
      <c r="D54" s="84">
        <f t="shared" ref="D54:D63" si="14">IF(ISERROR(B54-C54),"n/a",B54-C54)</f>
        <v>-128</v>
      </c>
      <c r="E54" s="156">
        <f t="shared" ref="E54:E63" si="15">IF(ISERROR(D54/C54),"n/a",(D54/C54))</f>
        <v>-0.18390804597701149</v>
      </c>
    </row>
    <row r="55" spans="1:5" x14ac:dyDescent="0.2">
      <c r="A55" s="157" t="s">
        <v>31</v>
      </c>
      <c r="B55" s="210">
        <f>SUM(B56:B57)</f>
        <v>516</v>
      </c>
      <c r="C55" s="210">
        <f>SUM(C56:C57)</f>
        <v>635</v>
      </c>
      <c r="D55" s="7">
        <f t="shared" si="14"/>
        <v>-119</v>
      </c>
      <c r="E55" s="158">
        <f t="shared" si="15"/>
        <v>-0.18740157480314962</v>
      </c>
    </row>
    <row r="56" spans="1:5" x14ac:dyDescent="0.2">
      <c r="A56" s="159" t="s">
        <v>32</v>
      </c>
      <c r="B56" s="280">
        <v>516</v>
      </c>
      <c r="C56" s="280">
        <v>635</v>
      </c>
      <c r="D56" s="282">
        <f t="shared" si="14"/>
        <v>-119</v>
      </c>
      <c r="E56" s="283">
        <f t="shared" si="15"/>
        <v>-0.18740157480314962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43</v>
      </c>
      <c r="C58" s="28">
        <f>C59+C60</f>
        <v>53</v>
      </c>
      <c r="D58" s="7">
        <f>IF(ISERROR(B58-C58),"n/a",B58-C58)</f>
        <v>-10</v>
      </c>
      <c r="E58" s="158">
        <f>IF(ISERROR(D58/C58),"n/a",(D58/C58))</f>
        <v>-0.18867924528301888</v>
      </c>
    </row>
    <row r="59" spans="1:5" s="2" customFormat="1" x14ac:dyDescent="0.2">
      <c r="A59" s="159" t="s">
        <v>32</v>
      </c>
      <c r="B59" s="211">
        <v>43</v>
      </c>
      <c r="C59" s="211">
        <v>53</v>
      </c>
      <c r="D59" s="6">
        <f>IF(ISERROR(B59-C59),"n/a",B59-C59)</f>
        <v>-10</v>
      </c>
      <c r="E59" s="160">
        <f>IF(ISERROR(D59/C59),"n/a",(D59/C59))</f>
        <v>-0.18867924528301888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9</v>
      </c>
      <c r="C61" s="28">
        <f>C62</f>
        <v>8</v>
      </c>
      <c r="D61" s="7">
        <f t="shared" si="14"/>
        <v>1</v>
      </c>
      <c r="E61" s="158">
        <f t="shared" si="15"/>
        <v>0.125</v>
      </c>
    </row>
    <row r="62" spans="1:5" s="2" customFormat="1" x14ac:dyDescent="0.2">
      <c r="A62" s="159" t="s">
        <v>32</v>
      </c>
      <c r="B62" s="211">
        <v>9</v>
      </c>
      <c r="C62" s="211">
        <v>8</v>
      </c>
      <c r="D62" s="6">
        <f t="shared" si="14"/>
        <v>1</v>
      </c>
      <c r="E62" s="160">
        <f t="shared" si="15"/>
        <v>0.125</v>
      </c>
    </row>
    <row r="63" spans="1:5" ht="15.75" customHeight="1" x14ac:dyDescent="0.2">
      <c r="A63" s="161" t="s">
        <v>5</v>
      </c>
      <c r="B63" s="84">
        <f>(B47+B54)</f>
        <v>597</v>
      </c>
      <c r="C63" s="84">
        <f>(C47+C54)</f>
        <v>736</v>
      </c>
      <c r="D63" s="84">
        <f t="shared" si="14"/>
        <v>-139</v>
      </c>
      <c r="E63" s="156">
        <f t="shared" si="15"/>
        <v>-0.18885869565217392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24</v>
      </c>
      <c r="C66" s="84">
        <f>(C67+C71+C69)</f>
        <v>24</v>
      </c>
      <c r="D66" s="84">
        <f t="shared" ref="D66:D82" si="16">IF(ISERROR(B66-C66),"n/a",B66-C66)</f>
        <v>0</v>
      </c>
      <c r="E66" s="156">
        <f t="shared" ref="E66:E82" si="17">IF(ISERROR(D66/C66),"n/a",(D66/C66))</f>
        <v>0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1</v>
      </c>
      <c r="D67" s="7">
        <f t="shared" si="16"/>
        <v>0</v>
      </c>
      <c r="E67" s="158">
        <f t="shared" si="17"/>
        <v>0</v>
      </c>
    </row>
    <row r="68" spans="1:5" ht="14.25" customHeight="1" x14ac:dyDescent="0.2">
      <c r="A68" s="159" t="s">
        <v>32</v>
      </c>
      <c r="B68" s="280">
        <v>1</v>
      </c>
      <c r="C68" s="280">
        <v>1</v>
      </c>
      <c r="D68" s="282">
        <f t="shared" ref="D68" si="18">IF(ISERROR(B68-C68),"n/a",B68-C68)</f>
        <v>0</v>
      </c>
      <c r="E68" s="283">
        <f t="shared" ref="E68" si="19">IF(ISERROR(D68/C68),"n/a",(D68/C68))</f>
        <v>0</v>
      </c>
    </row>
    <row r="69" spans="1:5" ht="14.25" customHeight="1" x14ac:dyDescent="0.2">
      <c r="A69" s="157" t="s">
        <v>30</v>
      </c>
      <c r="B69" s="28">
        <f>B70</f>
        <v>22</v>
      </c>
      <c r="C69" s="28">
        <f>C70</f>
        <v>22</v>
      </c>
      <c r="D69" s="7">
        <f>IF(ISERROR(B69-C69),"n/a",B69-C69)</f>
        <v>0</v>
      </c>
      <c r="E69" s="158">
        <f>IF(ISERROR(D69/C69),"n/a",(D69/C69))</f>
        <v>0</v>
      </c>
    </row>
    <row r="70" spans="1:5" ht="14.25" customHeight="1" x14ac:dyDescent="0.2">
      <c r="A70" s="159" t="s">
        <v>32</v>
      </c>
      <c r="B70" s="211">
        <v>22</v>
      </c>
      <c r="C70" s="211">
        <v>22</v>
      </c>
      <c r="D70" s="6">
        <f>IF(ISERROR(B70-C70),"n/a",B70-C70)</f>
        <v>0</v>
      </c>
      <c r="E70" s="160">
        <f>IF(ISERROR(D70/C70),"n/a",(D70/C70))</f>
        <v>0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1</v>
      </c>
      <c r="D71" s="7">
        <f t="shared" si="16"/>
        <v>0</v>
      </c>
      <c r="E71" s="158">
        <f t="shared" si="17"/>
        <v>0</v>
      </c>
    </row>
    <row r="72" spans="1:5" ht="14.25" customHeight="1" x14ac:dyDescent="0.2">
      <c r="A72" s="159" t="s">
        <v>32</v>
      </c>
      <c r="B72" s="211">
        <v>1</v>
      </c>
      <c r="C72" s="211">
        <v>1</v>
      </c>
      <c r="D72" s="6">
        <f t="shared" si="16"/>
        <v>0</v>
      </c>
      <c r="E72" s="160">
        <f t="shared" si="17"/>
        <v>0</v>
      </c>
    </row>
    <row r="73" spans="1:5" ht="14.25" customHeight="1" x14ac:dyDescent="0.2">
      <c r="A73" s="155" t="s">
        <v>8</v>
      </c>
      <c r="B73" s="84">
        <f>(B74+B80+B77)</f>
        <v>419</v>
      </c>
      <c r="C73" s="84">
        <f>(C74+C80+C77)</f>
        <v>548</v>
      </c>
      <c r="D73" s="84">
        <f t="shared" si="16"/>
        <v>-129</v>
      </c>
      <c r="E73" s="156">
        <f t="shared" si="17"/>
        <v>-0.23540145985401459</v>
      </c>
    </row>
    <row r="74" spans="1:5" x14ac:dyDescent="0.2">
      <c r="A74" s="157" t="s">
        <v>31</v>
      </c>
      <c r="B74" s="210">
        <f>SUM(B75:B76)</f>
        <v>378</v>
      </c>
      <c r="C74" s="210">
        <f>SUM(C75:C76)</f>
        <v>505</v>
      </c>
      <c r="D74" s="7">
        <f t="shared" si="16"/>
        <v>-127</v>
      </c>
      <c r="E74" s="158">
        <f t="shared" si="17"/>
        <v>-0.25148514851485149</v>
      </c>
    </row>
    <row r="75" spans="1:5" x14ac:dyDescent="0.2">
      <c r="A75" s="159" t="s">
        <v>32</v>
      </c>
      <c r="B75" s="280">
        <v>378</v>
      </c>
      <c r="C75" s="280">
        <v>505</v>
      </c>
      <c r="D75" s="282">
        <f t="shared" si="16"/>
        <v>-127</v>
      </c>
      <c r="E75" s="283">
        <f t="shared" si="17"/>
        <v>-0.25148514851485149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37</v>
      </c>
      <c r="C77" s="28">
        <f>C78+C79</f>
        <v>41</v>
      </c>
      <c r="D77" s="7">
        <f>IF(ISERROR(B77-C77),"n/a",B77-C77)</f>
        <v>-4</v>
      </c>
      <c r="E77" s="158">
        <f>IF(ISERROR(D77/C77),"n/a",(D77/C77))</f>
        <v>-9.7560975609756101E-2</v>
      </c>
    </row>
    <row r="78" spans="1:5" ht="12" customHeight="1" x14ac:dyDescent="0.2">
      <c r="A78" s="159" t="s">
        <v>32</v>
      </c>
      <c r="B78" s="211">
        <v>37</v>
      </c>
      <c r="C78" s="211">
        <v>41</v>
      </c>
      <c r="D78" s="6">
        <f>IF(ISERROR(B78-C78),"n/a",B78-C78)</f>
        <v>-4</v>
      </c>
      <c r="E78" s="160">
        <f>IF(ISERROR(D78/C78),"n/a",(D78/C78))</f>
        <v>-9.7560975609756101E-2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4</v>
      </c>
      <c r="C80" s="28">
        <f>C81</f>
        <v>2</v>
      </c>
      <c r="D80" s="7">
        <f t="shared" si="16"/>
        <v>2</v>
      </c>
      <c r="E80" s="158">
        <f t="shared" si="17"/>
        <v>1</v>
      </c>
    </row>
    <row r="81" spans="1:5" ht="12" customHeight="1" x14ac:dyDescent="0.2">
      <c r="A81" s="159" t="s">
        <v>32</v>
      </c>
      <c r="B81" s="211">
        <v>4</v>
      </c>
      <c r="C81" s="211">
        <v>2</v>
      </c>
      <c r="D81" s="6">
        <f t="shared" si="16"/>
        <v>2</v>
      </c>
      <c r="E81" s="160">
        <f t="shared" si="17"/>
        <v>1</v>
      </c>
    </row>
    <row r="82" spans="1:5" ht="15.75" customHeight="1" x14ac:dyDescent="0.2">
      <c r="A82" s="161" t="s">
        <v>5</v>
      </c>
      <c r="B82" s="84">
        <f>(B66+B73)</f>
        <v>443</v>
      </c>
      <c r="C82" s="84">
        <f>(C66+C73)</f>
        <v>572</v>
      </c>
      <c r="D82" s="84">
        <f t="shared" si="16"/>
        <v>-129</v>
      </c>
      <c r="E82" s="156">
        <f t="shared" si="17"/>
        <v>-0.22552447552447552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22</v>
      </c>
      <c r="C85" s="84">
        <f>(C86+C90+C88)</f>
        <v>18</v>
      </c>
      <c r="D85" s="84">
        <f t="shared" ref="D85:D101" si="20">IF(ISERROR(B85-C85),"n/a",B85-C85)</f>
        <v>4</v>
      </c>
      <c r="E85" s="156">
        <f t="shared" ref="E85:E101" si="21">IF(ISERROR(D85/C85),"n/a",(D85/C85))</f>
        <v>0.22222222222222221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1</v>
      </c>
      <c r="D86" s="7">
        <f t="shared" si="20"/>
        <v>0</v>
      </c>
      <c r="E86" s="158">
        <f t="shared" si="21"/>
        <v>0</v>
      </c>
    </row>
    <row r="87" spans="1:5" ht="14.25" customHeight="1" x14ac:dyDescent="0.2">
      <c r="A87" s="159" t="s">
        <v>32</v>
      </c>
      <c r="B87" s="280">
        <v>1</v>
      </c>
      <c r="C87" s="280">
        <v>1</v>
      </c>
      <c r="D87" s="282">
        <f t="shared" ref="D87" si="22">IF(ISERROR(B87-C87),"n/a",B87-C87)</f>
        <v>0</v>
      </c>
      <c r="E87" s="283">
        <f t="shared" ref="E87" si="23">IF(ISERROR(D87/C87),"n/a",(D87/C87))</f>
        <v>0</v>
      </c>
    </row>
    <row r="88" spans="1:5" ht="14.25" customHeight="1" x14ac:dyDescent="0.2">
      <c r="A88" s="157" t="s">
        <v>30</v>
      </c>
      <c r="B88" s="28">
        <f>B89</f>
        <v>20</v>
      </c>
      <c r="C88" s="28">
        <f>C89</f>
        <v>17</v>
      </c>
      <c r="D88" s="7">
        <f>IF(ISERROR(B88-C88),"n/a",B88-C88)</f>
        <v>3</v>
      </c>
      <c r="E88" s="158">
        <f>IF(ISERROR(D88/C88),"n/a",(D88/C88))</f>
        <v>0.17647058823529413</v>
      </c>
    </row>
    <row r="89" spans="1:5" ht="14.25" customHeight="1" x14ac:dyDescent="0.2">
      <c r="A89" s="159" t="s">
        <v>32</v>
      </c>
      <c r="B89" s="211">
        <v>20</v>
      </c>
      <c r="C89" s="211">
        <v>17</v>
      </c>
      <c r="D89" s="6">
        <f>IF(ISERROR(B89-C89),"n/a",B89-C89)</f>
        <v>3</v>
      </c>
      <c r="E89" s="160">
        <f>IF(ISERROR(D89/C89),"n/a",(D89/C89))</f>
        <v>0.17647058823529413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335</v>
      </c>
      <c r="C92" s="84">
        <f>(C93+C99+C96)</f>
        <v>477</v>
      </c>
      <c r="D92" s="84">
        <f t="shared" si="20"/>
        <v>-142</v>
      </c>
      <c r="E92" s="156">
        <f t="shared" si="21"/>
        <v>-0.2976939203354298</v>
      </c>
    </row>
    <row r="93" spans="1:5" x14ac:dyDescent="0.2">
      <c r="A93" s="157" t="s">
        <v>31</v>
      </c>
      <c r="B93" s="28">
        <f>SUM(B94:B95)</f>
        <v>300</v>
      </c>
      <c r="C93" s="28">
        <f>SUM(C94:C95)</f>
        <v>444</v>
      </c>
      <c r="D93" s="7">
        <f t="shared" si="20"/>
        <v>-144</v>
      </c>
      <c r="E93" s="158">
        <f t="shared" si="21"/>
        <v>-0.32432432432432434</v>
      </c>
    </row>
    <row r="94" spans="1:5" x14ac:dyDescent="0.2">
      <c r="A94" s="159" t="s">
        <v>32</v>
      </c>
      <c r="B94" s="281">
        <v>300</v>
      </c>
      <c r="C94" s="280">
        <v>444</v>
      </c>
      <c r="D94" s="282">
        <f t="shared" si="20"/>
        <v>-144</v>
      </c>
      <c r="E94" s="283">
        <f t="shared" si="21"/>
        <v>-0.32432432432432434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34</v>
      </c>
      <c r="C96" s="28">
        <f>C97+C98</f>
        <v>33</v>
      </c>
      <c r="D96" s="7">
        <f>IF(ISERROR(B96-C96),"n/a",B96-C96)</f>
        <v>1</v>
      </c>
      <c r="E96" s="158">
        <f>IF(ISERROR(D96/C96),"n/a",(D96/C96))</f>
        <v>3.0303030303030304E-2</v>
      </c>
    </row>
    <row r="97" spans="1:6" x14ac:dyDescent="0.2">
      <c r="A97" s="159" t="s">
        <v>32</v>
      </c>
      <c r="B97" s="211">
        <v>34</v>
      </c>
      <c r="C97" s="211">
        <v>33</v>
      </c>
      <c r="D97" s="6">
        <f>IF(ISERROR(B97-C97),"n/a",B97-C97)</f>
        <v>1</v>
      </c>
      <c r="E97" s="160">
        <f>IF(ISERROR(D97/C97),"n/a",(D97/C97))</f>
        <v>3.0303030303030304E-2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</v>
      </c>
      <c r="C99" s="28">
        <f>C100</f>
        <v>0</v>
      </c>
      <c r="D99" s="7">
        <f t="shared" si="20"/>
        <v>1</v>
      </c>
      <c r="E99" s="158" t="str">
        <f t="shared" si="21"/>
        <v>n/a</v>
      </c>
    </row>
    <row r="100" spans="1:6" x14ac:dyDescent="0.2">
      <c r="A100" s="159" t="s">
        <v>32</v>
      </c>
      <c r="B100" s="211">
        <v>1</v>
      </c>
      <c r="C100" s="211">
        <v>0</v>
      </c>
      <c r="D100" s="6">
        <f t="shared" si="20"/>
        <v>1</v>
      </c>
      <c r="E100" s="160" t="str">
        <f t="shared" si="21"/>
        <v>n/a</v>
      </c>
    </row>
    <row r="101" spans="1:6" x14ac:dyDescent="0.2">
      <c r="A101" s="338" t="s">
        <v>5</v>
      </c>
      <c r="B101" s="339">
        <f>(B85+B92)</f>
        <v>357</v>
      </c>
      <c r="C101" s="339">
        <f>(C85+C92)</f>
        <v>495</v>
      </c>
      <c r="D101" s="339">
        <f t="shared" si="20"/>
        <v>-138</v>
      </c>
      <c r="E101" s="340">
        <f t="shared" si="21"/>
        <v>-0.27878787878787881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20</v>
      </c>
      <c r="C104" s="29">
        <v>17</v>
      </c>
      <c r="D104" s="6">
        <f>IF(ISERROR(B104-C104),"n/a",B104-C104)</f>
        <v>3</v>
      </c>
      <c r="E104" s="177">
        <f>IF(ISERROR(D104/C104),"n/a",(D104/C104))</f>
        <v>0.17647058823529413</v>
      </c>
    </row>
    <row r="105" spans="1:6" x14ac:dyDescent="0.2">
      <c r="A105" s="178" t="s">
        <v>8</v>
      </c>
      <c r="B105" s="29">
        <v>238</v>
      </c>
      <c r="C105" s="29">
        <v>177</v>
      </c>
      <c r="D105" s="6">
        <f>IF(ISERROR(B105-C105),"n/a",B105-C105)</f>
        <v>61</v>
      </c>
      <c r="E105" s="177">
        <f>IF(ISERROR(D105/C105),"n/a",(D105/C105))</f>
        <v>0.34463276836158191</v>
      </c>
    </row>
    <row r="106" spans="1:6" x14ac:dyDescent="0.2">
      <c r="A106" s="179" t="s">
        <v>5</v>
      </c>
      <c r="B106" s="28">
        <f>SUM(B104:B105)</f>
        <v>258</v>
      </c>
      <c r="C106" s="28">
        <f>SUM(C104:C105)</f>
        <v>194</v>
      </c>
      <c r="D106" s="7">
        <f>IF(ISERROR(B106-C106),"n/a",B106-C106)</f>
        <v>64</v>
      </c>
      <c r="E106" s="180">
        <f>IF(ISERROR(D106/C106),"n/a",(D106/C106))</f>
        <v>0.32989690721649484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18</v>
      </c>
      <c r="C109" s="84">
        <f>(C110+C114+C112)</f>
        <v>15</v>
      </c>
      <c r="D109" s="84">
        <f t="shared" ref="D109:D125" si="24">IF(ISERROR(B109-C109),"n/a",B109-C109)</f>
        <v>3</v>
      </c>
      <c r="E109" s="156">
        <f t="shared" ref="E109:E125" si="25">IF(ISERROR(D109/C109),"n/a",(D109/C109))</f>
        <v>0.2</v>
      </c>
      <c r="F109" s="164"/>
    </row>
    <row r="110" spans="1:6" s="85" customFormat="1" x14ac:dyDescent="0.2">
      <c r="A110" s="157" t="s">
        <v>31</v>
      </c>
      <c r="B110" s="28">
        <f>B111</f>
        <v>1</v>
      </c>
      <c r="C110" s="28">
        <f>C111</f>
        <v>1</v>
      </c>
      <c r="D110" s="7">
        <f t="shared" si="24"/>
        <v>0</v>
      </c>
      <c r="E110" s="158">
        <f t="shared" si="25"/>
        <v>0</v>
      </c>
      <c r="F110" s="165"/>
    </row>
    <row r="111" spans="1:6" s="85" customFormat="1" x14ac:dyDescent="0.2">
      <c r="A111" s="159" t="s">
        <v>32</v>
      </c>
      <c r="B111" s="281">
        <v>1</v>
      </c>
      <c r="C111" s="281">
        <v>1</v>
      </c>
      <c r="D111" s="282">
        <f t="shared" ref="D111" si="26">IF(ISERROR(B111-C111),"n/a",B111-C111)</f>
        <v>0</v>
      </c>
      <c r="E111" s="283">
        <f t="shared" ref="E111" si="27">IF(ISERROR(D111/C111),"n/a",(D111/C111))</f>
        <v>0</v>
      </c>
      <c r="F111" s="165"/>
    </row>
    <row r="112" spans="1:6" x14ac:dyDescent="0.2">
      <c r="A112" s="157" t="s">
        <v>30</v>
      </c>
      <c r="B112" s="28">
        <f>B113</f>
        <v>16</v>
      </c>
      <c r="C112" s="28">
        <f>C113</f>
        <v>14</v>
      </c>
      <c r="D112" s="7">
        <f>IF(ISERROR(B112-C112),"n/a",B112-C112)</f>
        <v>2</v>
      </c>
      <c r="E112" s="158">
        <f>IF(ISERROR(D112/C112),"n/a",(D112/C112))</f>
        <v>0.14285714285714285</v>
      </c>
      <c r="F112" s="164"/>
    </row>
    <row r="113" spans="1:6" x14ac:dyDescent="0.2">
      <c r="A113" s="159" t="s">
        <v>32</v>
      </c>
      <c r="B113" s="29">
        <v>16</v>
      </c>
      <c r="C113" s="29">
        <v>14</v>
      </c>
      <c r="D113" s="6">
        <f>IF(ISERROR(B113-C113),"n/a",B113-C113)</f>
        <v>2</v>
      </c>
      <c r="E113" s="160">
        <f>IF(ISERROR(D113/C113),"n/a",(D113/C113))</f>
        <v>0.14285714285714285</v>
      </c>
      <c r="F113" s="164"/>
    </row>
    <row r="114" spans="1:6" x14ac:dyDescent="0.2">
      <c r="A114" s="157" t="s">
        <v>33</v>
      </c>
      <c r="B114" s="28">
        <f>B115</f>
        <v>1</v>
      </c>
      <c r="C114" s="28">
        <f>C115</f>
        <v>0</v>
      </c>
      <c r="D114" s="7">
        <f t="shared" si="24"/>
        <v>1</v>
      </c>
      <c r="E114" s="158" t="str">
        <f t="shared" si="25"/>
        <v>n/a</v>
      </c>
      <c r="F114" s="164"/>
    </row>
    <row r="115" spans="1:6" x14ac:dyDescent="0.2">
      <c r="A115" s="159" t="s">
        <v>32</v>
      </c>
      <c r="B115" s="29">
        <v>1</v>
      </c>
      <c r="C115" s="29">
        <v>0</v>
      </c>
      <c r="D115" s="6">
        <f t="shared" si="24"/>
        <v>1</v>
      </c>
      <c r="E115" s="160" t="str">
        <f t="shared" si="25"/>
        <v>n/a</v>
      </c>
      <c r="F115" s="164"/>
    </row>
    <row r="116" spans="1:6" x14ac:dyDescent="0.2">
      <c r="A116" s="155" t="s">
        <v>8</v>
      </c>
      <c r="B116" s="84">
        <f>(B117+B123+B120)</f>
        <v>315</v>
      </c>
      <c r="C116" s="84">
        <f>(C117+C123+C120)</f>
        <v>447</v>
      </c>
      <c r="D116" s="84">
        <f t="shared" si="24"/>
        <v>-132</v>
      </c>
      <c r="E116" s="156">
        <f t="shared" si="25"/>
        <v>-0.29530201342281881</v>
      </c>
      <c r="F116" s="164"/>
    </row>
    <row r="117" spans="1:6" x14ac:dyDescent="0.2">
      <c r="A117" s="157" t="s">
        <v>31</v>
      </c>
      <c r="B117" s="28">
        <f>SUM(B118:B119)</f>
        <v>284</v>
      </c>
      <c r="C117" s="28">
        <f>SUM(C118:C119)</f>
        <v>415</v>
      </c>
      <c r="D117" s="7">
        <f t="shared" si="24"/>
        <v>-131</v>
      </c>
      <c r="E117" s="160">
        <f t="shared" si="25"/>
        <v>-0.31566265060240961</v>
      </c>
      <c r="F117" s="164"/>
    </row>
    <row r="118" spans="1:6" x14ac:dyDescent="0.2">
      <c r="A118" s="159" t="s">
        <v>32</v>
      </c>
      <c r="B118" s="281">
        <v>284</v>
      </c>
      <c r="C118" s="281">
        <v>415</v>
      </c>
      <c r="D118" s="282">
        <f t="shared" ref="D118:D119" si="28">IF(ISERROR(B118-C118),"n/a",B118-C118)</f>
        <v>-131</v>
      </c>
      <c r="E118" s="160">
        <f t="shared" ref="E118:E119" si="29">IF(ISERROR(D118/C118),"n/a",(D118/C118))</f>
        <v>-0.31566265060240961</v>
      </c>
      <c r="F118" s="164"/>
    </row>
    <row r="119" spans="1:6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x14ac:dyDescent="0.2">
      <c r="A120" s="157" t="s">
        <v>30</v>
      </c>
      <c r="B120" s="28">
        <f>B121+B122</f>
        <v>30</v>
      </c>
      <c r="C120" s="28">
        <f>C121+C122</f>
        <v>32</v>
      </c>
      <c r="D120" s="7">
        <f>IF(ISERROR(B120-C120),"n/a",B120-C120)</f>
        <v>-2</v>
      </c>
      <c r="E120" s="158">
        <f>IF(ISERROR(D120/C120),"n/a",(D120/C120))</f>
        <v>-6.25E-2</v>
      </c>
      <c r="F120" s="164"/>
    </row>
    <row r="121" spans="1:6" x14ac:dyDescent="0.2">
      <c r="A121" s="159" t="s">
        <v>32</v>
      </c>
      <c r="B121" s="29">
        <v>30</v>
      </c>
      <c r="C121" s="29">
        <v>32</v>
      </c>
      <c r="D121" s="6">
        <f>IF(ISERROR(B121-C121),"n/a",B121-C121)</f>
        <v>-2</v>
      </c>
      <c r="E121" s="160">
        <f>IF(ISERROR(D121/C121),"n/a",(D121/C121))</f>
        <v>-6.25E-2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1</v>
      </c>
      <c r="C123" s="28">
        <f>C124</f>
        <v>0</v>
      </c>
      <c r="D123" s="7">
        <f t="shared" si="24"/>
        <v>1</v>
      </c>
      <c r="E123" s="158" t="str">
        <f t="shared" si="25"/>
        <v>n/a</v>
      </c>
      <c r="F123" s="164"/>
    </row>
    <row r="124" spans="1:6" x14ac:dyDescent="0.2">
      <c r="A124" s="159" t="s">
        <v>32</v>
      </c>
      <c r="B124" s="29">
        <v>1</v>
      </c>
      <c r="C124" s="29">
        <v>0</v>
      </c>
      <c r="D124" s="6">
        <f t="shared" si="24"/>
        <v>1</v>
      </c>
      <c r="E124" s="160" t="str">
        <f t="shared" si="25"/>
        <v>n/a</v>
      </c>
      <c r="F124" s="164"/>
    </row>
    <row r="125" spans="1:6" x14ac:dyDescent="0.2">
      <c r="A125" s="161" t="s">
        <v>5</v>
      </c>
      <c r="B125" s="84">
        <f>(B109+B116)</f>
        <v>333</v>
      </c>
      <c r="C125" s="84">
        <f>(C109+C116)</f>
        <v>462</v>
      </c>
      <c r="D125" s="84">
        <f t="shared" si="24"/>
        <v>-129</v>
      </c>
      <c r="E125" s="156">
        <f t="shared" si="25"/>
        <v>-0.2792207792207792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15</v>
      </c>
      <c r="C128" s="84">
        <f>(C129+C133+C131)</f>
        <v>14</v>
      </c>
      <c r="D128" s="84">
        <f t="shared" ref="D128:D144" si="32">IF(ISERROR(B128-C128),"n/a",B128-C128)</f>
        <v>1</v>
      </c>
      <c r="E128" s="156">
        <f t="shared" ref="E128:E144" si="33">IF(ISERROR(D128/C128),"n/a",(D128/C128))</f>
        <v>7.1428571428571425E-2</v>
      </c>
      <c r="F128" s="164"/>
    </row>
    <row r="129" spans="1:6" ht="12.75" customHeight="1" x14ac:dyDescent="0.2">
      <c r="A129" s="157" t="s">
        <v>31</v>
      </c>
      <c r="B129" s="28">
        <f>B130</f>
        <v>1</v>
      </c>
      <c r="C129" s="28">
        <f>C130</f>
        <v>1</v>
      </c>
      <c r="D129" s="7">
        <f t="shared" si="32"/>
        <v>0</v>
      </c>
      <c r="E129" s="158">
        <f t="shared" si="33"/>
        <v>0</v>
      </c>
      <c r="F129" s="164"/>
    </row>
    <row r="130" spans="1:6" ht="12.75" customHeight="1" x14ac:dyDescent="0.2">
      <c r="A130" s="159" t="s">
        <v>32</v>
      </c>
      <c r="B130" s="281">
        <v>1</v>
      </c>
      <c r="C130" s="281">
        <v>1</v>
      </c>
      <c r="D130" s="282">
        <f t="shared" ref="D130" si="34">IF(ISERROR(B130-C130),"n/a",B130-C130)</f>
        <v>0</v>
      </c>
      <c r="E130" s="283">
        <f t="shared" ref="E130" si="35">IF(ISERROR(D130/C130),"n/a",(D130/C130))</f>
        <v>0</v>
      </c>
      <c r="F130" s="164"/>
    </row>
    <row r="131" spans="1:6" ht="12.75" customHeight="1" x14ac:dyDescent="0.2">
      <c r="A131" s="157" t="s">
        <v>30</v>
      </c>
      <c r="B131" s="28">
        <f>B132</f>
        <v>13</v>
      </c>
      <c r="C131" s="28">
        <f>C132</f>
        <v>13</v>
      </c>
      <c r="D131" s="7">
        <f>IF(ISERROR(B131-C131),"n/a",B131-C131)</f>
        <v>0</v>
      </c>
      <c r="E131" s="158">
        <f>IF(ISERROR(D131/C131),"n/a",(D131/C131))</f>
        <v>0</v>
      </c>
      <c r="F131" s="164"/>
    </row>
    <row r="132" spans="1:6" ht="12.75" customHeight="1" x14ac:dyDescent="0.2">
      <c r="A132" s="159" t="s">
        <v>32</v>
      </c>
      <c r="B132" s="29">
        <v>13</v>
      </c>
      <c r="C132" s="29">
        <v>13</v>
      </c>
      <c r="D132" s="6">
        <f>IF(ISERROR(B132-C132),"n/a",B132-C132)</f>
        <v>0</v>
      </c>
      <c r="E132" s="160">
        <f>IF(ISERROR(D132/C132),"n/a",(D132/C132))</f>
        <v>0</v>
      </c>
      <c r="F132" s="164"/>
    </row>
    <row r="133" spans="1:6" ht="12.75" customHeight="1" x14ac:dyDescent="0.2">
      <c r="A133" s="157" t="s">
        <v>33</v>
      </c>
      <c r="B133" s="28">
        <f>B134</f>
        <v>1</v>
      </c>
      <c r="C133" s="28">
        <f>C134</f>
        <v>0</v>
      </c>
      <c r="D133" s="7">
        <f t="shared" si="32"/>
        <v>1</v>
      </c>
      <c r="E133" s="158" t="str">
        <f t="shared" si="33"/>
        <v>n/a</v>
      </c>
      <c r="F133" s="164"/>
    </row>
    <row r="134" spans="1:6" ht="12.75" customHeight="1" x14ac:dyDescent="0.2">
      <c r="A134" s="159" t="s">
        <v>32</v>
      </c>
      <c r="B134" s="29">
        <v>1</v>
      </c>
      <c r="C134" s="29">
        <v>0</v>
      </c>
      <c r="D134" s="6">
        <f t="shared" si="32"/>
        <v>1</v>
      </c>
      <c r="E134" s="160" t="str">
        <f t="shared" si="33"/>
        <v>n/a</v>
      </c>
      <c r="F134" s="164"/>
    </row>
    <row r="135" spans="1:6" ht="12.75" customHeight="1" x14ac:dyDescent="0.2">
      <c r="A135" s="155" t="s">
        <v>8</v>
      </c>
      <c r="B135" s="84">
        <f>(B136+B142+B139)</f>
        <v>307</v>
      </c>
      <c r="C135" s="84">
        <f>(C136+C142+C139)</f>
        <v>400</v>
      </c>
      <c r="D135" s="84">
        <f t="shared" si="32"/>
        <v>-93</v>
      </c>
      <c r="E135" s="156">
        <f t="shared" si="33"/>
        <v>-0.23250000000000001</v>
      </c>
      <c r="F135" s="164"/>
    </row>
    <row r="136" spans="1:6" ht="12.75" customHeight="1" x14ac:dyDescent="0.2">
      <c r="A136" s="157" t="s">
        <v>31</v>
      </c>
      <c r="B136" s="28">
        <f>SUM(B137:B138)</f>
        <v>277</v>
      </c>
      <c r="C136" s="28">
        <f>SUM(C137:C138)</f>
        <v>373</v>
      </c>
      <c r="D136" s="7">
        <f t="shared" si="32"/>
        <v>-96</v>
      </c>
      <c r="E136" s="158">
        <f t="shared" si="33"/>
        <v>-0.25737265415549598</v>
      </c>
      <c r="F136" s="164"/>
    </row>
    <row r="137" spans="1:6" ht="12.75" customHeight="1" x14ac:dyDescent="0.2">
      <c r="A137" s="159" t="s">
        <v>32</v>
      </c>
      <c r="B137" s="281">
        <v>277</v>
      </c>
      <c r="C137" s="281">
        <v>373</v>
      </c>
      <c r="D137" s="282">
        <f t="shared" ref="D137:D138" si="36">IF(ISERROR(B137-C137),"n/a",B137-C137)</f>
        <v>-96</v>
      </c>
      <c r="E137" s="283">
        <f t="shared" ref="E137:E138" si="37">IF(ISERROR(D137/C137),"n/a",(D137/C137))</f>
        <v>-0.25737265415549598</v>
      </c>
      <c r="F137" s="164"/>
    </row>
    <row r="138" spans="1:6" ht="12.75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customHeight="1" x14ac:dyDescent="0.2">
      <c r="A139" s="157" t="s">
        <v>30</v>
      </c>
      <c r="B139" s="28">
        <f>SUM(B140:B141)</f>
        <v>29</v>
      </c>
      <c r="C139" s="28">
        <f>SUM(C140:C141)</f>
        <v>27</v>
      </c>
      <c r="D139" s="7">
        <f>IF(ISERROR(B139-C139),"n/a",B139-C139)</f>
        <v>2</v>
      </c>
      <c r="E139" s="158">
        <f>IF(ISERROR(D139/C139),"n/a",(D139/C139))</f>
        <v>7.407407407407407E-2</v>
      </c>
      <c r="F139" s="164"/>
    </row>
    <row r="140" spans="1:6" ht="12.75" customHeight="1" x14ac:dyDescent="0.2">
      <c r="A140" s="159" t="s">
        <v>32</v>
      </c>
      <c r="B140" s="29">
        <v>29</v>
      </c>
      <c r="C140" s="29">
        <v>27</v>
      </c>
      <c r="D140" s="6">
        <f>IF(ISERROR(B140-C140),"n/a",B140-C140)</f>
        <v>2</v>
      </c>
      <c r="E140" s="160">
        <f>IF(ISERROR(D140/C140),"n/a",(D140/C140))</f>
        <v>7.407407407407407E-2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1</v>
      </c>
      <c r="C142" s="28">
        <f>C143</f>
        <v>0</v>
      </c>
      <c r="D142" s="7">
        <f t="shared" si="32"/>
        <v>1</v>
      </c>
      <c r="E142" s="158" t="str">
        <f t="shared" si="33"/>
        <v>n/a</v>
      </c>
      <c r="F142" s="164"/>
    </row>
    <row r="143" spans="1:6" ht="12.75" customHeight="1" x14ac:dyDescent="0.2">
      <c r="A143" s="159" t="s">
        <v>32</v>
      </c>
      <c r="B143" s="29">
        <v>1</v>
      </c>
      <c r="C143" s="29">
        <v>0</v>
      </c>
      <c r="D143" s="6">
        <f t="shared" si="32"/>
        <v>1</v>
      </c>
      <c r="E143" s="160" t="str">
        <f t="shared" si="33"/>
        <v>n/a</v>
      </c>
      <c r="F143" s="164"/>
    </row>
    <row r="144" spans="1:6" x14ac:dyDescent="0.2">
      <c r="A144" s="161" t="s">
        <v>5</v>
      </c>
      <c r="B144" s="84">
        <f>(B128+B135)</f>
        <v>322</v>
      </c>
      <c r="C144" s="84">
        <f>(C128+C135)</f>
        <v>414</v>
      </c>
      <c r="D144" s="84">
        <f t="shared" si="32"/>
        <v>-92</v>
      </c>
      <c r="E144" s="156">
        <f t="shared" si="33"/>
        <v>-0.22222222222222221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1/24/2022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E1"/>
    </sheetView>
  </sheetViews>
  <sheetFormatPr defaultRowHeight="15" x14ac:dyDescent="0.25"/>
  <cols>
    <col min="1" max="1" width="30.140625" style="330" bestFit="1" customWidth="1"/>
    <col min="2" max="2" width="9.140625" style="330"/>
    <col min="3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Saturday, January 22,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5" t="s">
        <v>61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25">
      <c r="A7" s="433" t="s">
        <v>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25">
      <c r="B8" s="436" t="s">
        <v>40</v>
      </c>
      <c r="C8" s="436"/>
      <c r="D8" s="436" t="s">
        <v>41</v>
      </c>
      <c r="E8" s="436"/>
      <c r="F8" s="436" t="s">
        <v>44</v>
      </c>
      <c r="G8" s="436"/>
      <c r="H8" s="436" t="s">
        <v>42</v>
      </c>
      <c r="I8" s="436"/>
      <c r="J8" s="436" t="s">
        <v>38</v>
      </c>
      <c r="K8" s="436"/>
      <c r="L8" s="436" t="s">
        <v>39</v>
      </c>
      <c r="M8" s="436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1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3</v>
      </c>
      <c r="D14" s="341">
        <f t="shared" si="4"/>
        <v>1</v>
      </c>
      <c r="E14" s="341">
        <f t="shared" si="4"/>
        <v>3</v>
      </c>
      <c r="F14" s="341">
        <f t="shared" si="4"/>
        <v>1</v>
      </c>
      <c r="G14" s="341">
        <f t="shared" si="4"/>
        <v>1</v>
      </c>
      <c r="H14" s="341">
        <f t="shared" si="4"/>
        <v>1</v>
      </c>
      <c r="I14" s="341">
        <f t="shared" si="4"/>
        <v>1</v>
      </c>
      <c r="J14" s="341">
        <f t="shared" si="4"/>
        <v>1</v>
      </c>
      <c r="K14" s="341">
        <f t="shared" si="4"/>
        <v>1</v>
      </c>
      <c r="L14" s="341">
        <f t="shared" si="4"/>
        <v>1</v>
      </c>
      <c r="M14" s="341">
        <f t="shared" si="4"/>
        <v>1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28</v>
      </c>
      <c r="C16" s="341">
        <f t="shared" si="6"/>
        <v>41</v>
      </c>
      <c r="D16" s="341">
        <f t="shared" si="6"/>
        <v>28</v>
      </c>
      <c r="E16" s="341">
        <f t="shared" si="6"/>
        <v>36</v>
      </c>
      <c r="F16" s="341">
        <f t="shared" si="6"/>
        <v>23</v>
      </c>
      <c r="G16" s="341">
        <f t="shared" si="6"/>
        <v>22</v>
      </c>
      <c r="H16" s="341">
        <f t="shared" si="6"/>
        <v>21</v>
      </c>
      <c r="I16" s="341">
        <f t="shared" si="6"/>
        <v>17</v>
      </c>
      <c r="J16" s="341">
        <f t="shared" si="6"/>
        <v>17</v>
      </c>
      <c r="K16" s="341">
        <f t="shared" si="6"/>
        <v>14</v>
      </c>
      <c r="L16" s="341">
        <f t="shared" si="6"/>
        <v>14</v>
      </c>
      <c r="M16" s="341">
        <f t="shared" si="6"/>
        <v>13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29</v>
      </c>
      <c r="C19" s="359">
        <f t="shared" si="9"/>
        <v>45</v>
      </c>
      <c r="D19" s="359">
        <f t="shared" ref="D19:M19" si="10">SUM(D10:D18)</f>
        <v>29</v>
      </c>
      <c r="E19" s="359">
        <f t="shared" si="10"/>
        <v>40</v>
      </c>
      <c r="F19" s="359">
        <f t="shared" si="10"/>
        <v>24</v>
      </c>
      <c r="G19" s="359">
        <f t="shared" si="10"/>
        <v>24</v>
      </c>
      <c r="H19" s="359">
        <f t="shared" si="10"/>
        <v>22</v>
      </c>
      <c r="I19" s="359">
        <f t="shared" si="10"/>
        <v>18</v>
      </c>
      <c r="J19" s="359">
        <f t="shared" si="10"/>
        <v>18</v>
      </c>
      <c r="K19" s="359">
        <f t="shared" si="10"/>
        <v>15</v>
      </c>
      <c r="L19" s="359">
        <f t="shared" si="10"/>
        <v>15</v>
      </c>
      <c r="M19" s="360">
        <f t="shared" si="10"/>
        <v>14</v>
      </c>
    </row>
    <row r="20" spans="1:13" ht="15" customHeight="1" x14ac:dyDescent="0.25">
      <c r="A20" s="446" t="s">
        <v>61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25">
      <c r="A21" s="449" t="s">
        <v>8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25">
      <c r="B22" s="429" t="s">
        <v>40</v>
      </c>
      <c r="C22" s="429"/>
      <c r="D22" s="429" t="s">
        <v>41</v>
      </c>
      <c r="E22" s="429"/>
      <c r="F22" s="429" t="s">
        <v>44</v>
      </c>
      <c r="G22" s="429"/>
      <c r="H22" s="429" t="s">
        <v>42</v>
      </c>
      <c r="I22" s="429"/>
      <c r="J22" s="429" t="s">
        <v>38</v>
      </c>
      <c r="K22" s="429"/>
      <c r="L22" s="429" t="s">
        <v>39</v>
      </c>
      <c r="M22" s="429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31</v>
      </c>
      <c r="C24" s="341">
        <f t="shared" ref="C24:M24" si="11">SUM(C57,C88,C119,C150,C167,C197)</f>
        <v>54</v>
      </c>
      <c r="D24" s="341">
        <f t="shared" si="11"/>
        <v>20</v>
      </c>
      <c r="E24" s="341">
        <f t="shared" si="11"/>
        <v>26</v>
      </c>
      <c r="F24" s="341">
        <f t="shared" si="11"/>
        <v>16</v>
      </c>
      <c r="G24" s="341">
        <f t="shared" si="11"/>
        <v>22</v>
      </c>
      <c r="H24" s="341">
        <f t="shared" si="11"/>
        <v>11</v>
      </c>
      <c r="I24" s="341">
        <f t="shared" si="11"/>
        <v>20</v>
      </c>
      <c r="J24" s="341">
        <f t="shared" si="11"/>
        <v>11</v>
      </c>
      <c r="K24" s="341">
        <f t="shared" si="11"/>
        <v>18</v>
      </c>
      <c r="L24" s="341">
        <f t="shared" si="11"/>
        <v>10</v>
      </c>
      <c r="M24" s="341">
        <f t="shared" si="11"/>
        <v>15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1</v>
      </c>
      <c r="H25" s="341">
        <f t="shared" si="12"/>
        <v>0</v>
      </c>
      <c r="I25" s="341">
        <f t="shared" si="12"/>
        <v>1</v>
      </c>
      <c r="J25" s="341">
        <f t="shared" si="12"/>
        <v>0</v>
      </c>
      <c r="K25" s="341">
        <f t="shared" si="12"/>
        <v>1</v>
      </c>
      <c r="L25" s="341">
        <f t="shared" si="12"/>
        <v>0</v>
      </c>
      <c r="M25" s="341">
        <f t="shared" si="12"/>
        <v>1</v>
      </c>
    </row>
    <row r="26" spans="1:13" x14ac:dyDescent="0.25">
      <c r="A26" s="336" t="s">
        <v>43</v>
      </c>
      <c r="B26" s="341">
        <f t="shared" si="12"/>
        <v>165</v>
      </c>
      <c r="C26" s="341">
        <f t="shared" si="12"/>
        <v>206</v>
      </c>
      <c r="D26" s="341">
        <f t="shared" si="12"/>
        <v>116</v>
      </c>
      <c r="E26" s="341">
        <f t="shared" si="12"/>
        <v>129</v>
      </c>
      <c r="F26" s="341">
        <f t="shared" si="12"/>
        <v>89</v>
      </c>
      <c r="G26" s="341">
        <f t="shared" si="12"/>
        <v>93</v>
      </c>
      <c r="H26" s="341">
        <f t="shared" si="12"/>
        <v>71</v>
      </c>
      <c r="I26" s="341">
        <f t="shared" si="12"/>
        <v>83</v>
      </c>
      <c r="J26" s="341">
        <f t="shared" si="12"/>
        <v>67</v>
      </c>
      <c r="K26" s="341">
        <f t="shared" si="12"/>
        <v>79</v>
      </c>
      <c r="L26" s="341">
        <f t="shared" si="12"/>
        <v>65</v>
      </c>
      <c r="M26" s="341">
        <f t="shared" si="12"/>
        <v>71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3</v>
      </c>
      <c r="F27" s="341">
        <f t="shared" si="12"/>
        <v>0</v>
      </c>
      <c r="G27" s="341">
        <f t="shared" si="12"/>
        <v>2</v>
      </c>
      <c r="H27" s="341">
        <f t="shared" si="12"/>
        <v>0</v>
      </c>
      <c r="I27" s="341">
        <f t="shared" si="12"/>
        <v>2</v>
      </c>
      <c r="J27" s="341">
        <f t="shared" si="12"/>
        <v>0</v>
      </c>
      <c r="K27" s="341">
        <f t="shared" si="12"/>
        <v>2</v>
      </c>
      <c r="L27" s="341">
        <f t="shared" si="12"/>
        <v>0</v>
      </c>
      <c r="M27" s="341">
        <f t="shared" si="12"/>
        <v>2</v>
      </c>
    </row>
    <row r="28" spans="1:13" x14ac:dyDescent="0.25">
      <c r="A28" s="336" t="s">
        <v>52</v>
      </c>
      <c r="B28" s="341">
        <f t="shared" si="12"/>
        <v>336</v>
      </c>
      <c r="C28" s="341">
        <f t="shared" si="12"/>
        <v>492</v>
      </c>
      <c r="D28" s="341">
        <f t="shared" si="12"/>
        <v>217</v>
      </c>
      <c r="E28" s="341">
        <f t="shared" si="12"/>
        <v>325</v>
      </c>
      <c r="F28" s="341">
        <f t="shared" si="12"/>
        <v>159</v>
      </c>
      <c r="G28" s="341">
        <f t="shared" si="12"/>
        <v>265</v>
      </c>
      <c r="H28" s="341">
        <f t="shared" si="12"/>
        <v>124</v>
      </c>
      <c r="I28" s="341">
        <f t="shared" si="12"/>
        <v>229</v>
      </c>
      <c r="J28" s="341">
        <f t="shared" si="12"/>
        <v>117</v>
      </c>
      <c r="K28" s="341">
        <f t="shared" si="12"/>
        <v>213</v>
      </c>
      <c r="L28" s="341">
        <f t="shared" si="12"/>
        <v>114</v>
      </c>
      <c r="M28" s="341">
        <f t="shared" si="12"/>
        <v>191</v>
      </c>
    </row>
    <row r="29" spans="1:13" x14ac:dyDescent="0.25">
      <c r="A29" s="336" t="s">
        <v>51</v>
      </c>
      <c r="B29" s="341">
        <f t="shared" si="12"/>
        <v>55</v>
      </c>
      <c r="C29" s="341">
        <f t="shared" si="12"/>
        <v>57</v>
      </c>
      <c r="D29" s="341">
        <f t="shared" si="12"/>
        <v>32</v>
      </c>
      <c r="E29" s="341">
        <f t="shared" si="12"/>
        <v>32</v>
      </c>
      <c r="F29" s="341">
        <f t="shared" si="12"/>
        <v>29</v>
      </c>
      <c r="G29" s="341">
        <f t="shared" si="12"/>
        <v>26</v>
      </c>
      <c r="H29" s="341">
        <f t="shared" si="12"/>
        <v>20</v>
      </c>
      <c r="I29" s="341">
        <f t="shared" si="12"/>
        <v>24</v>
      </c>
      <c r="J29" s="341">
        <f t="shared" si="12"/>
        <v>19</v>
      </c>
      <c r="K29" s="341">
        <f t="shared" si="12"/>
        <v>23</v>
      </c>
      <c r="L29" s="341">
        <f t="shared" si="12"/>
        <v>18</v>
      </c>
      <c r="M29" s="341">
        <f t="shared" si="12"/>
        <v>21</v>
      </c>
    </row>
    <row r="30" spans="1:13" x14ac:dyDescent="0.25">
      <c r="A30" s="336" t="s">
        <v>50</v>
      </c>
      <c r="B30" s="341">
        <f t="shared" si="12"/>
        <v>67</v>
      </c>
      <c r="C30" s="341">
        <f t="shared" si="12"/>
        <v>72</v>
      </c>
      <c r="D30" s="341">
        <f t="shared" si="12"/>
        <v>46</v>
      </c>
      <c r="E30" s="341">
        <f t="shared" si="12"/>
        <v>53</v>
      </c>
      <c r="F30" s="341">
        <f t="shared" si="12"/>
        <v>39</v>
      </c>
      <c r="G30" s="341">
        <f t="shared" si="12"/>
        <v>41</v>
      </c>
      <c r="H30" s="341">
        <f t="shared" si="12"/>
        <v>33</v>
      </c>
      <c r="I30" s="341">
        <f t="shared" si="12"/>
        <v>33</v>
      </c>
      <c r="J30" s="341">
        <f t="shared" si="12"/>
        <v>29</v>
      </c>
      <c r="K30" s="341">
        <f t="shared" si="12"/>
        <v>32</v>
      </c>
      <c r="L30" s="341">
        <f t="shared" si="12"/>
        <v>28</v>
      </c>
      <c r="M30" s="341">
        <f t="shared" si="12"/>
        <v>27</v>
      </c>
    </row>
    <row r="31" spans="1:13" x14ac:dyDescent="0.25">
      <c r="A31" s="336" t="s">
        <v>49</v>
      </c>
      <c r="B31" s="341">
        <f t="shared" si="12"/>
        <v>10</v>
      </c>
      <c r="C31" s="341">
        <f t="shared" si="12"/>
        <v>10</v>
      </c>
      <c r="D31" s="341">
        <f t="shared" si="12"/>
        <v>4</v>
      </c>
      <c r="E31" s="341">
        <f t="shared" si="12"/>
        <v>4</v>
      </c>
      <c r="F31" s="341">
        <f t="shared" si="12"/>
        <v>3</v>
      </c>
      <c r="G31" s="341">
        <f t="shared" si="12"/>
        <v>2</v>
      </c>
      <c r="H31" s="341">
        <f t="shared" si="12"/>
        <v>3</v>
      </c>
      <c r="I31" s="341">
        <f t="shared" si="12"/>
        <v>2</v>
      </c>
      <c r="J31" s="341">
        <f t="shared" si="12"/>
        <v>3</v>
      </c>
      <c r="K31" s="341">
        <f t="shared" si="12"/>
        <v>2</v>
      </c>
      <c r="L31" s="341">
        <f t="shared" si="12"/>
        <v>3</v>
      </c>
      <c r="M31" s="341">
        <f t="shared" si="12"/>
        <v>2</v>
      </c>
    </row>
    <row r="32" spans="1:13" ht="15.75" thickBot="1" x14ac:dyDescent="0.3">
      <c r="A32" s="345" t="s">
        <v>48</v>
      </c>
      <c r="B32" s="341">
        <f t="shared" si="12"/>
        <v>191</v>
      </c>
      <c r="C32" s="341">
        <f t="shared" si="12"/>
        <v>202</v>
      </c>
      <c r="D32" s="341">
        <f t="shared" si="12"/>
        <v>132</v>
      </c>
      <c r="E32" s="341">
        <f t="shared" si="12"/>
        <v>122</v>
      </c>
      <c r="F32" s="341">
        <f t="shared" si="12"/>
        <v>84</v>
      </c>
      <c r="G32" s="341">
        <f t="shared" si="12"/>
        <v>96</v>
      </c>
      <c r="H32" s="341">
        <f t="shared" si="12"/>
        <v>73</v>
      </c>
      <c r="I32" s="341">
        <f t="shared" si="12"/>
        <v>83</v>
      </c>
      <c r="J32" s="341">
        <f t="shared" si="12"/>
        <v>69</v>
      </c>
      <c r="K32" s="341">
        <f t="shared" si="12"/>
        <v>77</v>
      </c>
      <c r="L32" s="341">
        <f t="shared" si="12"/>
        <v>69</v>
      </c>
      <c r="M32" s="341">
        <f t="shared" si="12"/>
        <v>70</v>
      </c>
    </row>
    <row r="33" spans="1:13" ht="16.5" thickTop="1" thickBot="1" x14ac:dyDescent="0.3">
      <c r="A33" s="366" t="s">
        <v>72</v>
      </c>
      <c r="B33" s="359">
        <f>SUM(B24:B32)</f>
        <v>859</v>
      </c>
      <c r="C33" s="359">
        <f t="shared" ref="C33:M33" si="13">SUM(C24:C32)</f>
        <v>1099</v>
      </c>
      <c r="D33" s="359">
        <f t="shared" si="13"/>
        <v>568</v>
      </c>
      <c r="E33" s="359">
        <f t="shared" si="13"/>
        <v>696</v>
      </c>
      <c r="F33" s="359">
        <f t="shared" si="13"/>
        <v>419</v>
      </c>
      <c r="G33" s="359">
        <f t="shared" si="13"/>
        <v>548</v>
      </c>
      <c r="H33" s="359">
        <f t="shared" si="13"/>
        <v>335</v>
      </c>
      <c r="I33" s="359">
        <f t="shared" si="13"/>
        <v>477</v>
      </c>
      <c r="J33" s="359">
        <f t="shared" si="13"/>
        <v>315</v>
      </c>
      <c r="K33" s="359">
        <f t="shared" si="13"/>
        <v>447</v>
      </c>
      <c r="L33" s="359">
        <f t="shared" si="13"/>
        <v>307</v>
      </c>
      <c r="M33" s="360">
        <f t="shared" si="13"/>
        <v>400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888</v>
      </c>
      <c r="C35" s="357">
        <f t="shared" si="14"/>
        <v>1144</v>
      </c>
      <c r="D35" s="357">
        <f t="shared" si="14"/>
        <v>597</v>
      </c>
      <c r="E35" s="357">
        <f t="shared" si="14"/>
        <v>736</v>
      </c>
      <c r="F35" s="357">
        <f t="shared" si="14"/>
        <v>443</v>
      </c>
      <c r="G35" s="357">
        <f t="shared" si="14"/>
        <v>572</v>
      </c>
      <c r="H35" s="357">
        <f t="shared" si="14"/>
        <v>357</v>
      </c>
      <c r="I35" s="357">
        <f t="shared" si="14"/>
        <v>495</v>
      </c>
      <c r="J35" s="357">
        <f t="shared" si="14"/>
        <v>333</v>
      </c>
      <c r="K35" s="357">
        <f t="shared" si="14"/>
        <v>462</v>
      </c>
      <c r="L35" s="357">
        <f t="shared" si="14"/>
        <v>322</v>
      </c>
      <c r="M35" s="357">
        <f t="shared" si="14"/>
        <v>414</v>
      </c>
    </row>
    <row r="38" spans="1:13" ht="15" customHeight="1" x14ac:dyDescent="0.25"/>
    <row r="39" spans="1:13" x14ac:dyDescent="0.25">
      <c r="A39" s="443" t="s">
        <v>45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25">
      <c r="A40" s="433" t="s">
        <v>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25">
      <c r="B41" s="436" t="s">
        <v>40</v>
      </c>
      <c r="C41" s="436"/>
      <c r="D41" s="436" t="s">
        <v>41</v>
      </c>
      <c r="E41" s="436"/>
      <c r="F41" s="436" t="s">
        <v>44</v>
      </c>
      <c r="G41" s="436"/>
      <c r="H41" s="436" t="s">
        <v>42</v>
      </c>
      <c r="I41" s="436"/>
      <c r="J41" s="436" t="s">
        <v>38</v>
      </c>
      <c r="K41" s="436"/>
      <c r="L41" s="436" t="s">
        <v>39</v>
      </c>
      <c r="M41" s="436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1</v>
      </c>
      <c r="D45" s="341">
        <v>0</v>
      </c>
      <c r="E45" s="341">
        <v>1</v>
      </c>
      <c r="F45" s="341">
        <v>0</v>
      </c>
      <c r="G45" s="341">
        <v>1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1</v>
      </c>
      <c r="K47" s="341">
        <v>0</v>
      </c>
      <c r="L47" s="341">
        <v>1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9</v>
      </c>
      <c r="D49" s="341">
        <v>5</v>
      </c>
      <c r="E49" s="341">
        <v>9</v>
      </c>
      <c r="F49" s="341">
        <v>4</v>
      </c>
      <c r="G49" s="341">
        <v>4</v>
      </c>
      <c r="H49" s="341">
        <v>4</v>
      </c>
      <c r="I49" s="341">
        <v>3</v>
      </c>
      <c r="J49" s="341">
        <v>3</v>
      </c>
      <c r="K49" s="341">
        <v>3</v>
      </c>
      <c r="L49" s="341">
        <v>2</v>
      </c>
      <c r="M49" s="341">
        <v>3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10</v>
      </c>
      <c r="D52" s="344">
        <f t="shared" si="15"/>
        <v>6</v>
      </c>
      <c r="E52" s="344">
        <f t="shared" si="15"/>
        <v>10</v>
      </c>
      <c r="F52" s="344">
        <f t="shared" si="15"/>
        <v>5</v>
      </c>
      <c r="G52" s="344">
        <f t="shared" si="15"/>
        <v>5</v>
      </c>
      <c r="H52" s="344">
        <f t="shared" si="15"/>
        <v>5</v>
      </c>
      <c r="I52" s="344">
        <f t="shared" si="15"/>
        <v>3</v>
      </c>
      <c r="J52" s="344">
        <f t="shared" si="15"/>
        <v>4</v>
      </c>
      <c r="K52" s="344">
        <f t="shared" si="15"/>
        <v>3</v>
      </c>
      <c r="L52" s="344">
        <f t="shared" si="15"/>
        <v>3</v>
      </c>
      <c r="M52" s="344">
        <f t="shared" si="15"/>
        <v>3</v>
      </c>
    </row>
    <row r="53" spans="1:15" x14ac:dyDescent="0.25">
      <c r="A53" s="442" t="s">
        <v>45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25">
      <c r="A54" s="426" t="s">
        <v>8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25">
      <c r="B55" s="429" t="s">
        <v>40</v>
      </c>
      <c r="C55" s="429"/>
      <c r="D55" s="429" t="s">
        <v>41</v>
      </c>
      <c r="E55" s="429"/>
      <c r="F55" s="429" t="s">
        <v>44</v>
      </c>
      <c r="G55" s="429"/>
      <c r="H55" s="429" t="s">
        <v>42</v>
      </c>
      <c r="I55" s="429"/>
      <c r="J55" s="429" t="s">
        <v>38</v>
      </c>
      <c r="K55" s="429"/>
      <c r="L55" s="429" t="s">
        <v>39</v>
      </c>
      <c r="M55" s="429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2</v>
      </c>
      <c r="E57" s="341">
        <v>1</v>
      </c>
      <c r="F57" s="341">
        <v>2</v>
      </c>
      <c r="G57" s="341">
        <v>1</v>
      </c>
      <c r="H57" s="341">
        <v>1</v>
      </c>
      <c r="I57" s="341">
        <v>1</v>
      </c>
      <c r="J57" s="341">
        <v>1</v>
      </c>
      <c r="K57" s="341">
        <v>1</v>
      </c>
      <c r="L57" s="341">
        <v>1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45</v>
      </c>
      <c r="C59" s="341">
        <v>64</v>
      </c>
      <c r="D59" s="341">
        <v>28</v>
      </c>
      <c r="E59" s="341">
        <v>27</v>
      </c>
      <c r="F59" s="341">
        <v>24</v>
      </c>
      <c r="G59" s="341">
        <v>17</v>
      </c>
      <c r="H59" s="341">
        <v>22</v>
      </c>
      <c r="I59" s="341">
        <v>16</v>
      </c>
      <c r="J59" s="341">
        <v>20</v>
      </c>
      <c r="K59" s="341">
        <v>16</v>
      </c>
      <c r="L59" s="341">
        <v>20</v>
      </c>
      <c r="M59" s="341">
        <v>15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47</v>
      </c>
      <c r="C61" s="341">
        <v>83</v>
      </c>
      <c r="D61" s="341">
        <v>21</v>
      </c>
      <c r="E61" s="341">
        <v>30</v>
      </c>
      <c r="F61" s="341">
        <v>15</v>
      </c>
      <c r="G61" s="341">
        <v>25</v>
      </c>
      <c r="H61" s="341">
        <v>10</v>
      </c>
      <c r="I61" s="341">
        <v>23</v>
      </c>
      <c r="J61" s="341">
        <v>10</v>
      </c>
      <c r="K61" s="341">
        <v>23</v>
      </c>
      <c r="L61" s="341">
        <v>10</v>
      </c>
      <c r="M61" s="341">
        <v>20</v>
      </c>
    </row>
    <row r="62" spans="1:15" x14ac:dyDescent="0.25">
      <c r="A62" s="337" t="s">
        <v>51</v>
      </c>
      <c r="B62" s="341">
        <v>6</v>
      </c>
      <c r="C62" s="341">
        <v>9</v>
      </c>
      <c r="D62" s="341">
        <v>4</v>
      </c>
      <c r="E62" s="341">
        <v>3</v>
      </c>
      <c r="F62" s="341">
        <v>4</v>
      </c>
      <c r="G62" s="341">
        <v>3</v>
      </c>
      <c r="H62" s="341">
        <v>3</v>
      </c>
      <c r="I62" s="341">
        <v>3</v>
      </c>
      <c r="J62" s="341">
        <v>3</v>
      </c>
      <c r="K62" s="341">
        <v>3</v>
      </c>
      <c r="L62" s="341">
        <v>3</v>
      </c>
      <c r="M62" s="341">
        <v>3</v>
      </c>
    </row>
    <row r="63" spans="1:15" x14ac:dyDescent="0.25">
      <c r="A63" s="337" t="s">
        <v>50</v>
      </c>
      <c r="B63" s="341">
        <v>22</v>
      </c>
      <c r="C63" s="341">
        <v>19</v>
      </c>
      <c r="D63" s="341">
        <v>15</v>
      </c>
      <c r="E63" s="341">
        <v>10</v>
      </c>
      <c r="F63" s="341">
        <v>14</v>
      </c>
      <c r="G63" s="341">
        <v>8</v>
      </c>
      <c r="H63" s="341">
        <v>12</v>
      </c>
      <c r="I63" s="341">
        <v>6</v>
      </c>
      <c r="J63" s="341">
        <v>10</v>
      </c>
      <c r="K63" s="341">
        <v>6</v>
      </c>
      <c r="L63" s="341">
        <v>10</v>
      </c>
      <c r="M63" s="341">
        <v>5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1</v>
      </c>
      <c r="F64" s="341">
        <v>0</v>
      </c>
      <c r="G64" s="341">
        <v>1</v>
      </c>
      <c r="H64" s="341">
        <v>0</v>
      </c>
      <c r="I64" s="341">
        <v>1</v>
      </c>
      <c r="J64" s="341">
        <v>0</v>
      </c>
      <c r="K64" s="341">
        <v>1</v>
      </c>
      <c r="L64" s="341">
        <v>0</v>
      </c>
      <c r="M64" s="341">
        <v>1</v>
      </c>
    </row>
    <row r="65" spans="1:13" ht="15.75" thickBot="1" x14ac:dyDescent="0.3">
      <c r="A65" s="342" t="s">
        <v>48</v>
      </c>
      <c r="B65" s="341">
        <v>28</v>
      </c>
      <c r="C65" s="341">
        <v>42</v>
      </c>
      <c r="D65" s="341">
        <v>21</v>
      </c>
      <c r="E65" s="341">
        <v>12</v>
      </c>
      <c r="F65" s="341">
        <v>18</v>
      </c>
      <c r="G65" s="341">
        <v>9</v>
      </c>
      <c r="H65" s="341">
        <v>16</v>
      </c>
      <c r="I65" s="341">
        <v>7</v>
      </c>
      <c r="J65" s="341">
        <v>15</v>
      </c>
      <c r="K65" s="341">
        <v>7</v>
      </c>
      <c r="L65" s="341">
        <v>15</v>
      </c>
      <c r="M65" s="341">
        <v>7</v>
      </c>
    </row>
    <row r="66" spans="1:13" ht="16.5" thickTop="1" thickBot="1" x14ac:dyDescent="0.3">
      <c r="A66" s="352" t="s">
        <v>5</v>
      </c>
      <c r="B66" s="353">
        <f>SUM(B57:B65)</f>
        <v>153</v>
      </c>
      <c r="C66" s="353">
        <f t="shared" ref="C66:M66" si="16">SUM(C57:C65)</f>
        <v>225</v>
      </c>
      <c r="D66" s="353">
        <f t="shared" si="16"/>
        <v>91</v>
      </c>
      <c r="E66" s="353">
        <f t="shared" si="16"/>
        <v>84</v>
      </c>
      <c r="F66" s="353">
        <f t="shared" si="16"/>
        <v>77</v>
      </c>
      <c r="G66" s="353">
        <f t="shared" si="16"/>
        <v>64</v>
      </c>
      <c r="H66" s="353">
        <f t="shared" si="16"/>
        <v>64</v>
      </c>
      <c r="I66" s="353">
        <f t="shared" si="16"/>
        <v>57</v>
      </c>
      <c r="J66" s="353">
        <f t="shared" si="16"/>
        <v>59</v>
      </c>
      <c r="K66" s="353">
        <f t="shared" si="16"/>
        <v>57</v>
      </c>
      <c r="L66" s="353">
        <f t="shared" si="16"/>
        <v>59</v>
      </c>
      <c r="M66" s="353">
        <f t="shared" si="16"/>
        <v>51</v>
      </c>
    </row>
    <row r="67" spans="1:13" ht="15.75" thickBot="1" x14ac:dyDescent="0.3">
      <c r="A67" s="354" t="s">
        <v>57</v>
      </c>
      <c r="B67" s="355">
        <f>SUM(B52,B66)</f>
        <v>159</v>
      </c>
      <c r="C67" s="355">
        <f t="shared" ref="C67:M67" si="17">SUM(C52,C66)</f>
        <v>235</v>
      </c>
      <c r="D67" s="355">
        <f t="shared" si="17"/>
        <v>97</v>
      </c>
      <c r="E67" s="355">
        <f t="shared" si="17"/>
        <v>94</v>
      </c>
      <c r="F67" s="355">
        <f t="shared" si="17"/>
        <v>82</v>
      </c>
      <c r="G67" s="355">
        <f t="shared" si="17"/>
        <v>69</v>
      </c>
      <c r="H67" s="355">
        <f t="shared" si="17"/>
        <v>69</v>
      </c>
      <c r="I67" s="355">
        <f t="shared" si="17"/>
        <v>60</v>
      </c>
      <c r="J67" s="355">
        <f t="shared" si="17"/>
        <v>63</v>
      </c>
      <c r="K67" s="355">
        <f t="shared" si="17"/>
        <v>60</v>
      </c>
      <c r="L67" s="355">
        <f t="shared" si="17"/>
        <v>62</v>
      </c>
      <c r="M67" s="356">
        <f t="shared" si="17"/>
        <v>54</v>
      </c>
    </row>
    <row r="69" spans="1:13" ht="15" customHeight="1" x14ac:dyDescent="0.25"/>
    <row r="70" spans="1:13" x14ac:dyDescent="0.25">
      <c r="A70" s="443" t="s">
        <v>46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25">
      <c r="A71" s="433" t="s">
        <v>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25">
      <c r="B72" s="436" t="s">
        <v>40</v>
      </c>
      <c r="C72" s="436"/>
      <c r="D72" s="436" t="s">
        <v>41</v>
      </c>
      <c r="E72" s="436"/>
      <c r="F72" s="436" t="s">
        <v>44</v>
      </c>
      <c r="G72" s="436"/>
      <c r="H72" s="436" t="s">
        <v>42</v>
      </c>
      <c r="I72" s="436"/>
      <c r="J72" s="436" t="s">
        <v>38</v>
      </c>
      <c r="K72" s="436"/>
      <c r="L72" s="436" t="s">
        <v>39</v>
      </c>
      <c r="M72" s="436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3</v>
      </c>
      <c r="D78" s="341">
        <v>0</v>
      </c>
      <c r="E78" s="341">
        <v>3</v>
      </c>
      <c r="F78" s="341">
        <v>0</v>
      </c>
      <c r="G78" s="341">
        <v>1</v>
      </c>
      <c r="H78" s="341">
        <v>0</v>
      </c>
      <c r="I78" s="341">
        <v>1</v>
      </c>
      <c r="J78" s="341">
        <v>0</v>
      </c>
      <c r="K78" s="341">
        <v>1</v>
      </c>
      <c r="L78" s="341">
        <v>0</v>
      </c>
      <c r="M78" s="341">
        <v>1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20</v>
      </c>
      <c r="C80" s="341">
        <v>26</v>
      </c>
      <c r="D80" s="341">
        <v>20</v>
      </c>
      <c r="E80" s="341">
        <v>21</v>
      </c>
      <c r="F80" s="341">
        <v>16</v>
      </c>
      <c r="G80" s="341">
        <v>15</v>
      </c>
      <c r="H80" s="341">
        <v>15</v>
      </c>
      <c r="I80" s="341">
        <v>11</v>
      </c>
      <c r="J80" s="341">
        <v>12</v>
      </c>
      <c r="K80" s="341">
        <v>9</v>
      </c>
      <c r="L80" s="341">
        <v>10</v>
      </c>
      <c r="M80" s="341">
        <v>8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20</v>
      </c>
      <c r="C83" s="344">
        <f t="shared" ref="C83:M83" si="18">SUM(C74:C82)</f>
        <v>29</v>
      </c>
      <c r="D83" s="344">
        <f t="shared" si="18"/>
        <v>20</v>
      </c>
      <c r="E83" s="344">
        <f t="shared" si="18"/>
        <v>24</v>
      </c>
      <c r="F83" s="344">
        <f t="shared" si="18"/>
        <v>16</v>
      </c>
      <c r="G83" s="344">
        <f t="shared" si="18"/>
        <v>16</v>
      </c>
      <c r="H83" s="344">
        <f t="shared" si="18"/>
        <v>15</v>
      </c>
      <c r="I83" s="344">
        <f t="shared" si="18"/>
        <v>12</v>
      </c>
      <c r="J83" s="344">
        <f t="shared" si="18"/>
        <v>12</v>
      </c>
      <c r="K83" s="344">
        <f t="shared" si="18"/>
        <v>10</v>
      </c>
      <c r="L83" s="344">
        <f t="shared" si="18"/>
        <v>10</v>
      </c>
      <c r="M83" s="344">
        <f t="shared" si="18"/>
        <v>9</v>
      </c>
    </row>
    <row r="84" spans="1:15" x14ac:dyDescent="0.25">
      <c r="A84" s="442" t="s">
        <v>46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25">
      <c r="A85" s="426" t="s">
        <v>8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25">
      <c r="B86" s="429" t="s">
        <v>40</v>
      </c>
      <c r="C86" s="429"/>
      <c r="D86" s="429" t="s">
        <v>41</v>
      </c>
      <c r="E86" s="429"/>
      <c r="F86" s="429" t="s">
        <v>44</v>
      </c>
      <c r="G86" s="429"/>
      <c r="H86" s="429" t="s">
        <v>42</v>
      </c>
      <c r="I86" s="429"/>
      <c r="J86" s="429" t="s">
        <v>38</v>
      </c>
      <c r="K86" s="429"/>
      <c r="L86" s="429" t="s">
        <v>39</v>
      </c>
      <c r="M86" s="429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11</v>
      </c>
      <c r="C88" s="341">
        <v>34</v>
      </c>
      <c r="D88" s="341">
        <v>6</v>
      </c>
      <c r="E88" s="341">
        <v>19</v>
      </c>
      <c r="F88" s="341">
        <v>4</v>
      </c>
      <c r="G88" s="341">
        <v>15</v>
      </c>
      <c r="H88" s="341">
        <v>3</v>
      </c>
      <c r="I88" s="341">
        <v>13</v>
      </c>
      <c r="J88" s="341">
        <v>3</v>
      </c>
      <c r="K88" s="341">
        <v>12</v>
      </c>
      <c r="L88" s="341">
        <v>3</v>
      </c>
      <c r="M88" s="341">
        <v>11</v>
      </c>
      <c r="O88" s="347"/>
    </row>
    <row r="89" spans="1:15" x14ac:dyDescent="0.25">
      <c r="A89" s="336" t="s">
        <v>54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1</v>
      </c>
      <c r="H89" s="341">
        <v>0</v>
      </c>
      <c r="I89" s="341">
        <v>1</v>
      </c>
      <c r="J89" s="341">
        <v>0</v>
      </c>
      <c r="K89" s="341">
        <v>1</v>
      </c>
      <c r="L89" s="341">
        <v>0</v>
      </c>
      <c r="M89" s="341">
        <v>1</v>
      </c>
      <c r="O89" s="347"/>
    </row>
    <row r="90" spans="1:15" x14ac:dyDescent="0.25">
      <c r="A90" s="336" t="s">
        <v>43</v>
      </c>
      <c r="B90" s="341">
        <v>40</v>
      </c>
      <c r="C90" s="341">
        <v>67</v>
      </c>
      <c r="D90" s="341">
        <v>33</v>
      </c>
      <c r="E90" s="341">
        <v>49</v>
      </c>
      <c r="F90" s="341">
        <v>24</v>
      </c>
      <c r="G90" s="341">
        <v>33</v>
      </c>
      <c r="H90" s="341">
        <v>14</v>
      </c>
      <c r="I90" s="341">
        <v>26</v>
      </c>
      <c r="J90" s="341">
        <v>13</v>
      </c>
      <c r="K90" s="341">
        <v>24</v>
      </c>
      <c r="L90" s="341">
        <v>13</v>
      </c>
      <c r="M90" s="341">
        <v>21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3</v>
      </c>
      <c r="F91" s="341">
        <v>0</v>
      </c>
      <c r="G91" s="341">
        <v>2</v>
      </c>
      <c r="H91" s="341">
        <v>0</v>
      </c>
      <c r="I91" s="341">
        <v>2</v>
      </c>
      <c r="J91" s="341">
        <v>0</v>
      </c>
      <c r="K91" s="341">
        <v>2</v>
      </c>
      <c r="L91" s="341">
        <v>0</v>
      </c>
      <c r="M91" s="341">
        <v>2</v>
      </c>
    </row>
    <row r="92" spans="1:15" x14ac:dyDescent="0.25">
      <c r="A92" s="336" t="s">
        <v>52</v>
      </c>
      <c r="B92" s="341">
        <v>137</v>
      </c>
      <c r="C92" s="341">
        <v>245</v>
      </c>
      <c r="D92" s="341">
        <v>107</v>
      </c>
      <c r="E92" s="341">
        <v>186</v>
      </c>
      <c r="F92" s="341">
        <v>74</v>
      </c>
      <c r="G92" s="341">
        <v>151</v>
      </c>
      <c r="H92" s="341">
        <v>59</v>
      </c>
      <c r="I92" s="341">
        <v>132</v>
      </c>
      <c r="J92" s="341">
        <v>54</v>
      </c>
      <c r="K92" s="341">
        <v>120</v>
      </c>
      <c r="L92" s="341">
        <v>54</v>
      </c>
      <c r="M92" s="341">
        <v>110</v>
      </c>
    </row>
    <row r="93" spans="1:15" x14ac:dyDescent="0.25">
      <c r="A93" s="336" t="s">
        <v>51</v>
      </c>
      <c r="B93" s="341">
        <v>21</v>
      </c>
      <c r="C93" s="341">
        <v>27</v>
      </c>
      <c r="D93" s="341">
        <v>18</v>
      </c>
      <c r="E93" s="341">
        <v>18</v>
      </c>
      <c r="F93" s="341">
        <v>16</v>
      </c>
      <c r="G93" s="341">
        <v>13</v>
      </c>
      <c r="H93" s="341">
        <v>10</v>
      </c>
      <c r="I93" s="341">
        <v>11</v>
      </c>
      <c r="J93" s="341">
        <v>10</v>
      </c>
      <c r="K93" s="341">
        <v>10</v>
      </c>
      <c r="L93" s="341">
        <v>9</v>
      </c>
      <c r="M93" s="341">
        <v>8</v>
      </c>
    </row>
    <row r="94" spans="1:15" x14ac:dyDescent="0.25">
      <c r="A94" s="336" t="s">
        <v>50</v>
      </c>
      <c r="B94" s="341">
        <v>36</v>
      </c>
      <c r="C94" s="341">
        <v>31</v>
      </c>
      <c r="D94" s="341">
        <v>26</v>
      </c>
      <c r="E94" s="341">
        <v>28</v>
      </c>
      <c r="F94" s="341">
        <v>21</v>
      </c>
      <c r="G94" s="341">
        <v>19</v>
      </c>
      <c r="H94" s="341">
        <v>17</v>
      </c>
      <c r="I94" s="341">
        <v>15</v>
      </c>
      <c r="J94" s="341">
        <v>15</v>
      </c>
      <c r="K94" s="341">
        <v>14</v>
      </c>
      <c r="L94" s="341">
        <v>14</v>
      </c>
      <c r="M94" s="341">
        <v>11</v>
      </c>
    </row>
    <row r="95" spans="1:15" x14ac:dyDescent="0.25">
      <c r="A95" s="336" t="s">
        <v>49</v>
      </c>
      <c r="B95" s="341">
        <v>2</v>
      </c>
      <c r="C95" s="341">
        <v>1</v>
      </c>
      <c r="D95" s="341">
        <v>2</v>
      </c>
      <c r="E95" s="341">
        <v>1</v>
      </c>
      <c r="F95" s="341">
        <v>2</v>
      </c>
      <c r="G95" s="341">
        <v>0</v>
      </c>
      <c r="H95" s="341">
        <v>2</v>
      </c>
      <c r="I95" s="341">
        <v>0</v>
      </c>
      <c r="J95" s="341">
        <v>2</v>
      </c>
      <c r="K95" s="341">
        <v>0</v>
      </c>
      <c r="L95" s="341">
        <v>2</v>
      </c>
      <c r="M95" s="341">
        <v>0</v>
      </c>
    </row>
    <row r="96" spans="1:15" ht="15.75" thickBot="1" x14ac:dyDescent="0.3">
      <c r="A96" s="345" t="s">
        <v>48</v>
      </c>
      <c r="B96" s="341">
        <v>70</v>
      </c>
      <c r="C96" s="341">
        <v>94</v>
      </c>
      <c r="D96" s="341">
        <v>58</v>
      </c>
      <c r="E96" s="341">
        <v>71</v>
      </c>
      <c r="F96" s="341">
        <v>31</v>
      </c>
      <c r="G96" s="341">
        <v>53</v>
      </c>
      <c r="H96" s="341">
        <v>26</v>
      </c>
      <c r="I96" s="341">
        <v>47</v>
      </c>
      <c r="J96" s="341">
        <v>25</v>
      </c>
      <c r="K96" s="341">
        <v>42</v>
      </c>
      <c r="L96" s="341">
        <v>25</v>
      </c>
      <c r="M96" s="341">
        <v>35</v>
      </c>
    </row>
    <row r="97" spans="1:13" ht="16.5" thickTop="1" thickBot="1" x14ac:dyDescent="0.3">
      <c r="A97" s="346" t="s">
        <v>5</v>
      </c>
      <c r="B97" s="344">
        <f>SUM(B88:B96)</f>
        <v>319</v>
      </c>
      <c r="C97" s="344">
        <f t="shared" ref="C97:M97" si="19">SUM(C88:C96)</f>
        <v>505</v>
      </c>
      <c r="D97" s="344">
        <f t="shared" si="19"/>
        <v>250</v>
      </c>
      <c r="E97" s="344">
        <f t="shared" si="19"/>
        <v>377</v>
      </c>
      <c r="F97" s="344">
        <f t="shared" si="19"/>
        <v>172</v>
      </c>
      <c r="G97" s="344">
        <f t="shared" si="19"/>
        <v>287</v>
      </c>
      <c r="H97" s="344">
        <f t="shared" si="19"/>
        <v>131</v>
      </c>
      <c r="I97" s="344">
        <f t="shared" si="19"/>
        <v>247</v>
      </c>
      <c r="J97" s="344">
        <f t="shared" si="19"/>
        <v>122</v>
      </c>
      <c r="K97" s="344">
        <f t="shared" si="19"/>
        <v>225</v>
      </c>
      <c r="L97" s="344">
        <f t="shared" si="19"/>
        <v>120</v>
      </c>
      <c r="M97" s="344">
        <f t="shared" si="19"/>
        <v>199</v>
      </c>
    </row>
    <row r="98" spans="1:13" ht="15.75" thickBot="1" x14ac:dyDescent="0.3">
      <c r="A98" s="354" t="s">
        <v>58</v>
      </c>
      <c r="B98" s="357">
        <f>SUM(B83,B97)</f>
        <v>339</v>
      </c>
      <c r="C98" s="357">
        <f t="shared" ref="C98:M98" si="20">SUM(C83,C97)</f>
        <v>534</v>
      </c>
      <c r="D98" s="357">
        <f t="shared" si="20"/>
        <v>270</v>
      </c>
      <c r="E98" s="357">
        <f t="shared" si="20"/>
        <v>401</v>
      </c>
      <c r="F98" s="357">
        <f t="shared" si="20"/>
        <v>188</v>
      </c>
      <c r="G98" s="357">
        <f t="shared" si="20"/>
        <v>303</v>
      </c>
      <c r="H98" s="357">
        <f t="shared" si="20"/>
        <v>146</v>
      </c>
      <c r="I98" s="357">
        <f t="shared" si="20"/>
        <v>259</v>
      </c>
      <c r="J98" s="357">
        <f t="shared" si="20"/>
        <v>134</v>
      </c>
      <c r="K98" s="357">
        <f t="shared" si="20"/>
        <v>235</v>
      </c>
      <c r="L98" s="357">
        <f t="shared" si="20"/>
        <v>130</v>
      </c>
      <c r="M98" s="357">
        <f t="shared" si="20"/>
        <v>208</v>
      </c>
    </row>
    <row r="100" spans="1:13" ht="15" customHeight="1" x14ac:dyDescent="0.25"/>
    <row r="101" spans="1:13" x14ac:dyDescent="0.25">
      <c r="A101" s="443" t="s">
        <v>47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25">
      <c r="A102" s="433" t="s">
        <v>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25">
      <c r="B103" s="436" t="s">
        <v>40</v>
      </c>
      <c r="C103" s="436"/>
      <c r="D103" s="436" t="s">
        <v>41</v>
      </c>
      <c r="E103" s="436"/>
      <c r="F103" s="436" t="s">
        <v>44</v>
      </c>
      <c r="G103" s="436"/>
      <c r="H103" s="436" t="s">
        <v>42</v>
      </c>
      <c r="I103" s="436"/>
      <c r="J103" s="436" t="s">
        <v>38</v>
      </c>
      <c r="K103" s="436"/>
      <c r="L103" s="436" t="s">
        <v>39</v>
      </c>
      <c r="M103" s="436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3</v>
      </c>
      <c r="C111" s="341">
        <v>6</v>
      </c>
      <c r="D111" s="341">
        <v>3</v>
      </c>
      <c r="E111" s="341">
        <v>6</v>
      </c>
      <c r="F111" s="341">
        <v>3</v>
      </c>
      <c r="G111" s="341">
        <v>3</v>
      </c>
      <c r="H111" s="341">
        <v>2</v>
      </c>
      <c r="I111" s="341">
        <v>3</v>
      </c>
      <c r="J111" s="341">
        <v>2</v>
      </c>
      <c r="K111" s="341">
        <v>2</v>
      </c>
      <c r="L111" s="341">
        <v>2</v>
      </c>
      <c r="M111" s="341">
        <v>2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3</v>
      </c>
      <c r="C114" s="344">
        <f t="shared" ref="C114:M114" si="21">SUM(C105:C113)</f>
        <v>6</v>
      </c>
      <c r="D114" s="344">
        <f t="shared" si="21"/>
        <v>3</v>
      </c>
      <c r="E114" s="344">
        <f t="shared" si="21"/>
        <v>6</v>
      </c>
      <c r="F114" s="344">
        <f t="shared" si="21"/>
        <v>3</v>
      </c>
      <c r="G114" s="344">
        <f t="shared" si="21"/>
        <v>3</v>
      </c>
      <c r="H114" s="344">
        <f t="shared" si="21"/>
        <v>2</v>
      </c>
      <c r="I114" s="344">
        <f t="shared" si="21"/>
        <v>3</v>
      </c>
      <c r="J114" s="344">
        <f t="shared" si="21"/>
        <v>2</v>
      </c>
      <c r="K114" s="344">
        <f t="shared" si="21"/>
        <v>2</v>
      </c>
      <c r="L114" s="344">
        <f t="shared" si="21"/>
        <v>2</v>
      </c>
      <c r="M114" s="344">
        <f t="shared" si="21"/>
        <v>2</v>
      </c>
    </row>
    <row r="115" spans="1:13" x14ac:dyDescent="0.25">
      <c r="A115" s="442" t="s">
        <v>47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25">
      <c r="A116" s="426" t="s">
        <v>8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25">
      <c r="B117" s="429" t="s">
        <v>40</v>
      </c>
      <c r="C117" s="429"/>
      <c r="D117" s="429" t="s">
        <v>41</v>
      </c>
      <c r="E117" s="429"/>
      <c r="F117" s="429" t="s">
        <v>44</v>
      </c>
      <c r="G117" s="429"/>
      <c r="H117" s="429" t="s">
        <v>42</v>
      </c>
      <c r="I117" s="429"/>
      <c r="J117" s="429" t="s">
        <v>38</v>
      </c>
      <c r="K117" s="429"/>
      <c r="L117" s="429" t="s">
        <v>39</v>
      </c>
      <c r="M117" s="429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10</v>
      </c>
      <c r="D119" s="341">
        <v>6</v>
      </c>
      <c r="E119" s="341">
        <v>5</v>
      </c>
      <c r="F119" s="341">
        <v>5</v>
      </c>
      <c r="G119" s="341">
        <v>5</v>
      </c>
      <c r="H119" s="341">
        <v>4</v>
      </c>
      <c r="I119" s="341">
        <v>5</v>
      </c>
      <c r="J119" s="341">
        <v>4</v>
      </c>
      <c r="K119" s="341">
        <v>4</v>
      </c>
      <c r="L119" s="341">
        <v>3</v>
      </c>
      <c r="M119" s="341">
        <v>3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37</v>
      </c>
      <c r="C121" s="341">
        <v>34</v>
      </c>
      <c r="D121" s="341">
        <v>22</v>
      </c>
      <c r="E121" s="341">
        <v>22</v>
      </c>
      <c r="F121" s="341">
        <v>13</v>
      </c>
      <c r="G121" s="341">
        <v>15</v>
      </c>
      <c r="H121" s="341">
        <v>10</v>
      </c>
      <c r="I121" s="341">
        <v>14</v>
      </c>
      <c r="J121" s="341">
        <v>9</v>
      </c>
      <c r="K121" s="341">
        <v>12</v>
      </c>
      <c r="L121" s="341">
        <v>9</v>
      </c>
      <c r="M121" s="341">
        <v>10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69</v>
      </c>
      <c r="D123" s="341">
        <v>37</v>
      </c>
      <c r="E123" s="341">
        <v>32</v>
      </c>
      <c r="F123" s="341">
        <v>29</v>
      </c>
      <c r="G123" s="341">
        <v>25</v>
      </c>
      <c r="H123" s="341">
        <v>21</v>
      </c>
      <c r="I123" s="341">
        <v>20</v>
      </c>
      <c r="J123" s="341">
        <v>21</v>
      </c>
      <c r="K123" s="341">
        <v>17</v>
      </c>
      <c r="L123" s="341">
        <v>20</v>
      </c>
      <c r="M123" s="341">
        <v>16</v>
      </c>
    </row>
    <row r="124" spans="1:13" x14ac:dyDescent="0.25">
      <c r="A124" s="336" t="s">
        <v>51</v>
      </c>
      <c r="B124" s="341">
        <v>15</v>
      </c>
      <c r="C124" s="341">
        <v>16</v>
      </c>
      <c r="D124" s="341">
        <v>6</v>
      </c>
      <c r="E124" s="341">
        <v>7</v>
      </c>
      <c r="F124" s="341">
        <v>5</v>
      </c>
      <c r="G124" s="341">
        <v>7</v>
      </c>
      <c r="H124" s="341">
        <v>3</v>
      </c>
      <c r="I124" s="341">
        <v>7</v>
      </c>
      <c r="J124" s="341">
        <v>3</v>
      </c>
      <c r="K124" s="341">
        <v>7</v>
      </c>
      <c r="L124" s="341">
        <v>3</v>
      </c>
      <c r="M124" s="341">
        <v>7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2</v>
      </c>
      <c r="H125" s="341">
        <v>0</v>
      </c>
      <c r="I125" s="341">
        <v>1</v>
      </c>
      <c r="J125" s="341">
        <v>0</v>
      </c>
      <c r="K125" s="341">
        <v>1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1</v>
      </c>
      <c r="L126" s="341">
        <v>0</v>
      </c>
      <c r="M126" s="341">
        <v>1</v>
      </c>
    </row>
    <row r="127" spans="1:13" ht="15.75" thickBot="1" x14ac:dyDescent="0.3">
      <c r="A127" s="345" t="s">
        <v>48</v>
      </c>
      <c r="B127" s="341">
        <v>47</v>
      </c>
      <c r="C127" s="341">
        <v>35</v>
      </c>
      <c r="D127" s="341">
        <v>26</v>
      </c>
      <c r="E127" s="341">
        <v>22</v>
      </c>
      <c r="F127" s="341">
        <v>20</v>
      </c>
      <c r="G127" s="341">
        <v>19</v>
      </c>
      <c r="H127" s="341">
        <v>19</v>
      </c>
      <c r="I127" s="341">
        <v>15</v>
      </c>
      <c r="J127" s="341">
        <v>18</v>
      </c>
      <c r="K127" s="341">
        <v>15</v>
      </c>
      <c r="L127" s="341">
        <v>18</v>
      </c>
      <c r="M127" s="341">
        <v>15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182</v>
      </c>
      <c r="C128" s="344">
        <f t="shared" si="22"/>
        <v>171</v>
      </c>
      <c r="D128" s="344">
        <f t="shared" si="22"/>
        <v>99</v>
      </c>
      <c r="E128" s="344">
        <f t="shared" si="22"/>
        <v>91</v>
      </c>
      <c r="F128" s="344">
        <f t="shared" si="22"/>
        <v>72</v>
      </c>
      <c r="G128" s="344">
        <f t="shared" si="22"/>
        <v>74</v>
      </c>
      <c r="H128" s="344">
        <f t="shared" si="22"/>
        <v>57</v>
      </c>
      <c r="I128" s="344">
        <f t="shared" si="22"/>
        <v>63</v>
      </c>
      <c r="J128" s="344">
        <f t="shared" si="22"/>
        <v>55</v>
      </c>
      <c r="K128" s="344">
        <f t="shared" si="22"/>
        <v>57</v>
      </c>
      <c r="L128" s="344">
        <f t="shared" si="22"/>
        <v>53</v>
      </c>
      <c r="M128" s="344">
        <f t="shared" si="22"/>
        <v>52</v>
      </c>
    </row>
    <row r="129" spans="1:13" ht="15.75" thickBot="1" x14ac:dyDescent="0.3">
      <c r="A129" s="354" t="s">
        <v>59</v>
      </c>
      <c r="B129" s="357">
        <f>SUM(B114,B128)</f>
        <v>185</v>
      </c>
      <c r="C129" s="357">
        <f t="shared" ref="C129:M129" si="23">SUM(C114,C128)</f>
        <v>177</v>
      </c>
      <c r="D129" s="357">
        <f t="shared" si="23"/>
        <v>102</v>
      </c>
      <c r="E129" s="357">
        <f t="shared" si="23"/>
        <v>97</v>
      </c>
      <c r="F129" s="357">
        <f t="shared" si="23"/>
        <v>75</v>
      </c>
      <c r="G129" s="357">
        <f t="shared" si="23"/>
        <v>77</v>
      </c>
      <c r="H129" s="357">
        <f t="shared" si="23"/>
        <v>59</v>
      </c>
      <c r="I129" s="357">
        <f t="shared" si="23"/>
        <v>66</v>
      </c>
      <c r="J129" s="357">
        <f t="shared" si="23"/>
        <v>57</v>
      </c>
      <c r="K129" s="357">
        <f t="shared" si="23"/>
        <v>59</v>
      </c>
      <c r="L129" s="357">
        <f t="shared" si="23"/>
        <v>55</v>
      </c>
      <c r="M129" s="357">
        <f t="shared" si="23"/>
        <v>54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30" t="s">
        <v>70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25">
      <c r="A133" s="433" t="s">
        <v>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25">
      <c r="B134" s="436" t="s">
        <v>40</v>
      </c>
      <c r="C134" s="436"/>
      <c r="D134" s="436" t="s">
        <v>41</v>
      </c>
      <c r="E134" s="436"/>
      <c r="F134" s="436" t="s">
        <v>44</v>
      </c>
      <c r="G134" s="436"/>
      <c r="H134" s="436" t="s">
        <v>42</v>
      </c>
      <c r="I134" s="436"/>
      <c r="J134" s="436" t="s">
        <v>38</v>
      </c>
      <c r="K134" s="436"/>
      <c r="L134" s="436" t="s">
        <v>39</v>
      </c>
      <c r="M134" s="436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44" t="s">
        <v>70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25">
      <c r="A147" s="426" t="s">
        <v>8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25">
      <c r="B148" s="429" t="s">
        <v>40</v>
      </c>
      <c r="C148" s="429"/>
      <c r="D148" s="429" t="s">
        <v>41</v>
      </c>
      <c r="E148" s="429"/>
      <c r="F148" s="429" t="s">
        <v>44</v>
      </c>
      <c r="G148" s="429"/>
      <c r="H148" s="429" t="s">
        <v>42</v>
      </c>
      <c r="I148" s="429"/>
      <c r="J148" s="429" t="s">
        <v>38</v>
      </c>
      <c r="K148" s="429"/>
      <c r="L148" s="429" t="s">
        <v>39</v>
      </c>
      <c r="M148" s="429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1</v>
      </c>
      <c r="E152" s="341">
        <v>1</v>
      </c>
      <c r="F152" s="341">
        <v>1</v>
      </c>
      <c r="G152" s="341">
        <v>1</v>
      </c>
      <c r="H152" s="341">
        <v>1</v>
      </c>
      <c r="I152" s="341">
        <v>1</v>
      </c>
      <c r="J152" s="341">
        <v>1</v>
      </c>
      <c r="K152" s="341">
        <v>1</v>
      </c>
      <c r="L152" s="341">
        <v>1</v>
      </c>
      <c r="M152" s="341">
        <v>1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16</v>
      </c>
      <c r="D154" s="341">
        <v>7</v>
      </c>
      <c r="E154" s="341">
        <v>14</v>
      </c>
      <c r="F154" s="341">
        <v>6</v>
      </c>
      <c r="G154" s="341">
        <v>10</v>
      </c>
      <c r="H154" s="341">
        <v>6</v>
      </c>
      <c r="I154" s="341">
        <v>10</v>
      </c>
      <c r="J154" s="341">
        <v>6</v>
      </c>
      <c r="K154" s="341">
        <v>10</v>
      </c>
      <c r="L154" s="341">
        <v>6</v>
      </c>
      <c r="M154" s="341">
        <v>7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2</v>
      </c>
      <c r="E155" s="341">
        <v>1</v>
      </c>
      <c r="F155" s="341">
        <v>2</v>
      </c>
      <c r="G155" s="341">
        <v>1</v>
      </c>
      <c r="H155" s="341">
        <v>2</v>
      </c>
      <c r="I155" s="341">
        <v>1</v>
      </c>
      <c r="J155" s="341">
        <v>2</v>
      </c>
      <c r="K155" s="341">
        <v>1</v>
      </c>
      <c r="L155" s="341">
        <v>2</v>
      </c>
      <c r="M155" s="341">
        <v>1</v>
      </c>
    </row>
    <row r="156" spans="1:13" x14ac:dyDescent="0.25">
      <c r="A156" s="336" t="s">
        <v>50</v>
      </c>
      <c r="B156" s="341">
        <v>1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2</v>
      </c>
      <c r="C157" s="341">
        <v>2</v>
      </c>
      <c r="D157" s="341">
        <v>1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6</v>
      </c>
      <c r="C158" s="341">
        <v>3</v>
      </c>
      <c r="D158" s="341">
        <v>4</v>
      </c>
      <c r="E158" s="341">
        <v>2</v>
      </c>
      <c r="F158" s="341">
        <v>2</v>
      </c>
      <c r="G158" s="341">
        <v>2</v>
      </c>
      <c r="H158" s="341">
        <v>1</v>
      </c>
      <c r="I158" s="341">
        <v>2</v>
      </c>
      <c r="J158" s="341">
        <v>1</v>
      </c>
      <c r="K158" s="341">
        <v>2</v>
      </c>
      <c r="L158" s="341">
        <v>1</v>
      </c>
      <c r="M158" s="341">
        <v>2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19</v>
      </c>
      <c r="C159" s="344">
        <f t="shared" si="25"/>
        <v>25</v>
      </c>
      <c r="D159" s="344">
        <f t="shared" si="25"/>
        <v>15</v>
      </c>
      <c r="E159" s="344">
        <f t="shared" si="25"/>
        <v>19</v>
      </c>
      <c r="F159" s="344">
        <f t="shared" si="25"/>
        <v>11</v>
      </c>
      <c r="G159" s="344">
        <f t="shared" si="25"/>
        <v>14</v>
      </c>
      <c r="H159" s="344">
        <f t="shared" si="25"/>
        <v>10</v>
      </c>
      <c r="I159" s="344">
        <f t="shared" si="25"/>
        <v>14</v>
      </c>
      <c r="J159" s="344">
        <f t="shared" si="25"/>
        <v>10</v>
      </c>
      <c r="K159" s="344">
        <f t="shared" si="25"/>
        <v>14</v>
      </c>
      <c r="L159" s="344">
        <f t="shared" si="25"/>
        <v>10</v>
      </c>
      <c r="M159" s="344">
        <f t="shared" si="25"/>
        <v>11</v>
      </c>
    </row>
    <row r="160" spans="1:13" ht="15.75" thickBot="1" x14ac:dyDescent="0.3">
      <c r="A160" s="365" t="s">
        <v>71</v>
      </c>
      <c r="B160" s="357">
        <f>SUM(B145,B159)</f>
        <v>19</v>
      </c>
      <c r="C160" s="357">
        <f t="shared" ref="C160:M160" si="26">SUM(C145,C159)</f>
        <v>25</v>
      </c>
      <c r="D160" s="357">
        <f t="shared" si="26"/>
        <v>15</v>
      </c>
      <c r="E160" s="357">
        <f t="shared" si="26"/>
        <v>19</v>
      </c>
      <c r="F160" s="357">
        <f t="shared" si="26"/>
        <v>11</v>
      </c>
      <c r="G160" s="357">
        <f t="shared" si="26"/>
        <v>14</v>
      </c>
      <c r="H160" s="357">
        <f t="shared" si="26"/>
        <v>10</v>
      </c>
      <c r="I160" s="357">
        <f t="shared" si="26"/>
        <v>14</v>
      </c>
      <c r="J160" s="357">
        <f t="shared" si="26"/>
        <v>10</v>
      </c>
      <c r="K160" s="357">
        <f t="shared" si="26"/>
        <v>14</v>
      </c>
      <c r="L160" s="357">
        <f t="shared" si="26"/>
        <v>10</v>
      </c>
      <c r="M160" s="357">
        <f t="shared" si="26"/>
        <v>11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39" t="s">
        <v>74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25">
      <c r="A164" s="426" t="s">
        <v>8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25">
      <c r="B165" s="437" t="s">
        <v>40</v>
      </c>
      <c r="C165" s="438"/>
      <c r="D165" s="437" t="s">
        <v>41</v>
      </c>
      <c r="E165" s="438"/>
      <c r="F165" s="437" t="s">
        <v>44</v>
      </c>
      <c r="G165" s="438"/>
      <c r="H165" s="437" t="s">
        <v>42</v>
      </c>
      <c r="I165" s="438"/>
      <c r="J165" s="437" t="s">
        <v>38</v>
      </c>
      <c r="K165" s="438"/>
      <c r="L165" s="437" t="s">
        <v>39</v>
      </c>
      <c r="M165" s="43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6</v>
      </c>
      <c r="C167" s="341">
        <v>4</v>
      </c>
      <c r="D167" s="341">
        <v>3</v>
      </c>
      <c r="E167" s="341">
        <v>1</v>
      </c>
      <c r="F167" s="341">
        <v>3</v>
      </c>
      <c r="G167" s="341">
        <v>1</v>
      </c>
      <c r="H167" s="341">
        <v>2</v>
      </c>
      <c r="I167" s="341">
        <v>1</v>
      </c>
      <c r="J167" s="341">
        <v>2</v>
      </c>
      <c r="K167" s="341">
        <v>1</v>
      </c>
      <c r="L167" s="341">
        <v>2</v>
      </c>
      <c r="M167" s="341">
        <v>1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42</v>
      </c>
      <c r="C169" s="341">
        <v>38</v>
      </c>
      <c r="D169" s="341">
        <v>31</v>
      </c>
      <c r="E169" s="341">
        <v>27</v>
      </c>
      <c r="F169" s="341">
        <v>27</v>
      </c>
      <c r="G169" s="341">
        <v>24</v>
      </c>
      <c r="H169" s="341">
        <v>24</v>
      </c>
      <c r="I169" s="341">
        <v>23</v>
      </c>
      <c r="J169" s="341">
        <v>24</v>
      </c>
      <c r="K169" s="341">
        <v>23</v>
      </c>
      <c r="L169" s="341">
        <v>22</v>
      </c>
      <c r="M169" s="341">
        <v>22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72</v>
      </c>
      <c r="D171" s="341">
        <v>39</v>
      </c>
      <c r="E171" s="341">
        <v>56</v>
      </c>
      <c r="F171" s="341">
        <v>31</v>
      </c>
      <c r="G171" s="341">
        <v>49</v>
      </c>
      <c r="H171" s="341">
        <v>24</v>
      </c>
      <c r="I171" s="341">
        <v>39</v>
      </c>
      <c r="J171" s="341">
        <v>23</v>
      </c>
      <c r="K171" s="341">
        <v>38</v>
      </c>
      <c r="L171" s="341">
        <v>22</v>
      </c>
      <c r="M171" s="341">
        <v>35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2</v>
      </c>
      <c r="E172" s="341">
        <v>3</v>
      </c>
      <c r="F172" s="341">
        <v>2</v>
      </c>
      <c r="G172" s="341">
        <v>2</v>
      </c>
      <c r="H172" s="341">
        <v>2</v>
      </c>
      <c r="I172" s="341">
        <v>2</v>
      </c>
      <c r="J172" s="341">
        <v>1</v>
      </c>
      <c r="K172" s="341">
        <v>2</v>
      </c>
      <c r="L172" s="341">
        <v>1</v>
      </c>
      <c r="M172" s="341">
        <v>2</v>
      </c>
    </row>
    <row r="173" spans="1:13" x14ac:dyDescent="0.25">
      <c r="A173" s="336" t="s">
        <v>50</v>
      </c>
      <c r="B173" s="341">
        <v>6</v>
      </c>
      <c r="C173" s="341">
        <v>16</v>
      </c>
      <c r="D173" s="341">
        <v>4</v>
      </c>
      <c r="E173" s="341">
        <v>13</v>
      </c>
      <c r="F173" s="341">
        <v>4</v>
      </c>
      <c r="G173" s="341">
        <v>12</v>
      </c>
      <c r="H173" s="341">
        <v>4</v>
      </c>
      <c r="I173" s="341">
        <v>11</v>
      </c>
      <c r="J173" s="341">
        <v>4</v>
      </c>
      <c r="K173" s="341">
        <v>11</v>
      </c>
      <c r="L173" s="341">
        <v>4</v>
      </c>
      <c r="M173" s="341">
        <v>11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1</v>
      </c>
      <c r="G174" s="341">
        <v>0</v>
      </c>
      <c r="H174" s="341">
        <v>1</v>
      </c>
      <c r="I174" s="341">
        <v>0</v>
      </c>
      <c r="J174" s="341">
        <v>1</v>
      </c>
      <c r="K174" s="341">
        <v>0</v>
      </c>
      <c r="L174" s="341">
        <v>1</v>
      </c>
      <c r="M174" s="341">
        <v>0</v>
      </c>
    </row>
    <row r="175" spans="1:13" ht="15.75" thickBot="1" x14ac:dyDescent="0.3">
      <c r="A175" s="345" t="s">
        <v>48</v>
      </c>
      <c r="B175" s="341">
        <v>33</v>
      </c>
      <c r="C175" s="341">
        <v>26</v>
      </c>
      <c r="D175" s="341">
        <v>19</v>
      </c>
      <c r="E175" s="341">
        <v>13</v>
      </c>
      <c r="F175" s="341">
        <v>12</v>
      </c>
      <c r="G175" s="341">
        <v>11</v>
      </c>
      <c r="H175" s="341">
        <v>10</v>
      </c>
      <c r="I175" s="341">
        <v>10</v>
      </c>
      <c r="J175" s="341">
        <v>9</v>
      </c>
      <c r="K175" s="341">
        <v>9</v>
      </c>
      <c r="L175" s="341">
        <v>9</v>
      </c>
      <c r="M175" s="341">
        <v>9</v>
      </c>
    </row>
    <row r="176" spans="1:13" ht="16.5" thickTop="1" thickBot="1" x14ac:dyDescent="0.3">
      <c r="A176" s="358" t="s">
        <v>60</v>
      </c>
      <c r="B176" s="359">
        <f>SUM(B167:B175)</f>
        <v>169</v>
      </c>
      <c r="C176" s="359">
        <f t="shared" ref="C176:M176" si="27">SUM(C167:C175)</f>
        <v>162</v>
      </c>
      <c r="D176" s="359">
        <f t="shared" si="27"/>
        <v>99</v>
      </c>
      <c r="E176" s="359">
        <f t="shared" si="27"/>
        <v>113</v>
      </c>
      <c r="F176" s="359">
        <f t="shared" si="27"/>
        <v>80</v>
      </c>
      <c r="G176" s="359">
        <f t="shared" si="27"/>
        <v>99</v>
      </c>
      <c r="H176" s="359">
        <f t="shared" si="27"/>
        <v>67</v>
      </c>
      <c r="I176" s="359">
        <f t="shared" si="27"/>
        <v>86</v>
      </c>
      <c r="J176" s="359">
        <f t="shared" si="27"/>
        <v>64</v>
      </c>
      <c r="K176" s="359">
        <f t="shared" si="27"/>
        <v>84</v>
      </c>
      <c r="L176" s="359">
        <f t="shared" si="27"/>
        <v>61</v>
      </c>
      <c r="M176" s="360">
        <f t="shared" si="27"/>
        <v>80</v>
      </c>
    </row>
    <row r="179" spans="1:13" ht="15" customHeight="1" x14ac:dyDescent="0.25">
      <c r="A179" s="451" t="s">
        <v>76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25">
      <c r="A180" s="433" t="s">
        <v>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25">
      <c r="B181" s="436" t="s">
        <v>40</v>
      </c>
      <c r="C181" s="436"/>
      <c r="D181" s="436" t="s">
        <v>41</v>
      </c>
      <c r="E181" s="436"/>
      <c r="F181" s="436" t="s">
        <v>44</v>
      </c>
      <c r="G181" s="436"/>
      <c r="H181" s="436" t="s">
        <v>42</v>
      </c>
      <c r="I181" s="436"/>
      <c r="J181" s="436" t="s">
        <v>38</v>
      </c>
      <c r="K181" s="436"/>
      <c r="L181" s="436" t="s">
        <v>39</v>
      </c>
      <c r="M181" s="436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50" t="s">
        <v>76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25">
      <c r="A194" s="426" t="s">
        <v>8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25">
      <c r="B195" s="429" t="s">
        <v>40</v>
      </c>
      <c r="C195" s="429"/>
      <c r="D195" s="429" t="s">
        <v>41</v>
      </c>
      <c r="E195" s="429"/>
      <c r="F195" s="429" t="s">
        <v>44</v>
      </c>
      <c r="G195" s="429"/>
      <c r="H195" s="429" t="s">
        <v>42</v>
      </c>
      <c r="I195" s="429"/>
      <c r="J195" s="429" t="s">
        <v>38</v>
      </c>
      <c r="K195" s="429"/>
      <c r="L195" s="429" t="s">
        <v>39</v>
      </c>
      <c r="M195" s="429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2</v>
      </c>
      <c r="C197" s="341">
        <v>1</v>
      </c>
      <c r="D197" s="341">
        <v>3</v>
      </c>
      <c r="E197" s="341">
        <v>0</v>
      </c>
      <c r="F197" s="341">
        <v>2</v>
      </c>
      <c r="G197" s="341">
        <v>0</v>
      </c>
      <c r="H197" s="341">
        <v>1</v>
      </c>
      <c r="I197" s="341">
        <v>0</v>
      </c>
      <c r="J197" s="341">
        <v>1</v>
      </c>
      <c r="K197" s="341">
        <v>0</v>
      </c>
      <c r="L197" s="341">
        <v>1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1</v>
      </c>
      <c r="E199" s="341">
        <v>3</v>
      </c>
      <c r="F199" s="341">
        <v>0</v>
      </c>
      <c r="G199" s="341">
        <v>3</v>
      </c>
      <c r="H199" s="341">
        <v>0</v>
      </c>
      <c r="I199" s="341">
        <v>3</v>
      </c>
      <c r="J199" s="341">
        <v>0</v>
      </c>
      <c r="K199" s="341">
        <v>3</v>
      </c>
      <c r="L199" s="341">
        <v>0</v>
      </c>
      <c r="M199" s="341">
        <v>2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7</v>
      </c>
      <c r="D201" s="341">
        <v>6</v>
      </c>
      <c r="E201" s="341">
        <v>7</v>
      </c>
      <c r="F201" s="341">
        <v>4</v>
      </c>
      <c r="G201" s="341">
        <v>5</v>
      </c>
      <c r="H201" s="341">
        <v>4</v>
      </c>
      <c r="I201" s="341">
        <v>5</v>
      </c>
      <c r="J201" s="341">
        <v>3</v>
      </c>
      <c r="K201" s="341">
        <v>5</v>
      </c>
      <c r="L201" s="341">
        <v>2</v>
      </c>
      <c r="M201" s="341">
        <v>3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4</v>
      </c>
      <c r="E205" s="341">
        <v>2</v>
      </c>
      <c r="F205" s="341">
        <v>1</v>
      </c>
      <c r="G205" s="341">
        <v>2</v>
      </c>
      <c r="H205" s="341">
        <v>1</v>
      </c>
      <c r="I205" s="341">
        <v>2</v>
      </c>
      <c r="J205" s="341">
        <v>1</v>
      </c>
      <c r="K205" s="341">
        <v>2</v>
      </c>
      <c r="L205" s="341">
        <v>1</v>
      </c>
      <c r="M205" s="341">
        <v>2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17</v>
      </c>
      <c r="C206" s="344">
        <f t="shared" si="29"/>
        <v>11</v>
      </c>
      <c r="D206" s="344">
        <f t="shared" si="29"/>
        <v>14</v>
      </c>
      <c r="E206" s="344">
        <f t="shared" si="29"/>
        <v>12</v>
      </c>
      <c r="F206" s="344">
        <f t="shared" si="29"/>
        <v>7</v>
      </c>
      <c r="G206" s="344">
        <f t="shared" si="29"/>
        <v>10</v>
      </c>
      <c r="H206" s="344">
        <f t="shared" si="29"/>
        <v>6</v>
      </c>
      <c r="I206" s="344">
        <f t="shared" si="29"/>
        <v>10</v>
      </c>
      <c r="J206" s="344">
        <f t="shared" si="29"/>
        <v>5</v>
      </c>
      <c r="K206" s="344">
        <f t="shared" si="29"/>
        <v>10</v>
      </c>
      <c r="L206" s="344">
        <f t="shared" si="29"/>
        <v>4</v>
      </c>
      <c r="M206" s="344">
        <f t="shared" si="29"/>
        <v>7</v>
      </c>
    </row>
    <row r="207" spans="1:13" ht="15.75" thickBot="1" x14ac:dyDescent="0.3">
      <c r="A207" s="367" t="s">
        <v>77</v>
      </c>
      <c r="B207" s="357">
        <f>SUM(B192,B206)</f>
        <v>17</v>
      </c>
      <c r="C207" s="357">
        <f t="shared" ref="C207:M207" si="30">SUM(C192,C206)</f>
        <v>11</v>
      </c>
      <c r="D207" s="357">
        <f t="shared" si="30"/>
        <v>14</v>
      </c>
      <c r="E207" s="357">
        <f t="shared" si="30"/>
        <v>12</v>
      </c>
      <c r="F207" s="357">
        <f t="shared" si="30"/>
        <v>7</v>
      </c>
      <c r="G207" s="357">
        <f t="shared" si="30"/>
        <v>10</v>
      </c>
      <c r="H207" s="357">
        <f t="shared" si="30"/>
        <v>6</v>
      </c>
      <c r="I207" s="357">
        <f t="shared" si="30"/>
        <v>10</v>
      </c>
      <c r="J207" s="357">
        <f t="shared" si="30"/>
        <v>5</v>
      </c>
      <c r="K207" s="357">
        <f t="shared" si="30"/>
        <v>10</v>
      </c>
      <c r="L207" s="357">
        <f t="shared" si="30"/>
        <v>4</v>
      </c>
      <c r="M207" s="357">
        <f t="shared" si="30"/>
        <v>7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1/24/2022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96" t="s">
        <v>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</row>
    <row r="2" spans="1:22" ht="15.75" customHeight="1" x14ac:dyDescent="0.2">
      <c r="A2" s="396" t="s">
        <v>26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</row>
    <row r="3" spans="1:22" ht="15.75" x14ac:dyDescent="0.2">
      <c r="A3" s="411" t="str">
        <f>Summary!A3</f>
        <v>Winter 2022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1:22" ht="15.75" customHeight="1" x14ac:dyDescent="0.2">
      <c r="A4" s="411" t="str">
        <f>Summary!A4</f>
        <v>as of Saturday, January 22, 2022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</row>
    <row r="5" spans="1:22" ht="16.5" thickBot="1" x14ac:dyDescent="0.25">
      <c r="A5" s="412"/>
      <c r="B5" s="412"/>
      <c r="C5" s="412"/>
      <c r="D5" s="412"/>
      <c r="E5" s="41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13" t="s">
        <v>34</v>
      </c>
      <c r="C6" s="414"/>
      <c r="D6" s="414"/>
      <c r="E6" s="415"/>
      <c r="F6" s="378" t="s">
        <v>36</v>
      </c>
      <c r="G6" s="379"/>
      <c r="H6" s="379"/>
      <c r="I6" s="380"/>
      <c r="J6" s="381" t="s">
        <v>28</v>
      </c>
      <c r="K6" s="382"/>
      <c r="L6" s="382"/>
      <c r="M6" s="383"/>
      <c r="N6" s="408" t="s">
        <v>27</v>
      </c>
      <c r="O6" s="409"/>
      <c r="P6" s="409"/>
      <c r="Q6" s="410"/>
      <c r="R6" s="397" t="s">
        <v>11</v>
      </c>
      <c r="S6" s="398"/>
      <c r="T6" s="398"/>
      <c r="U6" s="399"/>
    </row>
    <row r="7" spans="1:22" ht="30" x14ac:dyDescent="0.2">
      <c r="A7" s="90"/>
      <c r="B7" s="209" t="str">
        <f>Summary!B6</f>
        <v>Winter 2022</v>
      </c>
      <c r="C7" s="209" t="str">
        <f>Summary!C6</f>
        <v>Winter 2021</v>
      </c>
      <c r="D7" s="388" t="s">
        <v>24</v>
      </c>
      <c r="E7" s="390" t="s">
        <v>25</v>
      </c>
      <c r="F7" s="43" t="str">
        <f>B7</f>
        <v>Winter 2022</v>
      </c>
      <c r="G7" s="45" t="str">
        <f>C7</f>
        <v>Winter 2021</v>
      </c>
      <c r="H7" s="392" t="s">
        <v>24</v>
      </c>
      <c r="I7" s="394" t="s">
        <v>25</v>
      </c>
      <c r="J7" s="47" t="str">
        <f>B7</f>
        <v>Winter 2022</v>
      </c>
      <c r="K7" s="49" t="str">
        <f>G7</f>
        <v>Winter 2021</v>
      </c>
      <c r="L7" s="404" t="s">
        <v>24</v>
      </c>
      <c r="M7" s="406" t="s">
        <v>25</v>
      </c>
      <c r="N7" s="51" t="str">
        <f>B7</f>
        <v>Winter 2022</v>
      </c>
      <c r="O7" s="53" t="str">
        <f>B7</f>
        <v>Winter 2022</v>
      </c>
      <c r="P7" s="384" t="s">
        <v>24</v>
      </c>
      <c r="Q7" s="386" t="s">
        <v>25</v>
      </c>
      <c r="R7" s="131" t="str">
        <f>B7</f>
        <v>Winter 2022</v>
      </c>
      <c r="S7" s="132" t="str">
        <f>C7</f>
        <v>Winter 2021</v>
      </c>
      <c r="T7" s="400" t="s">
        <v>24</v>
      </c>
      <c r="U7" s="402" t="s">
        <v>25</v>
      </c>
    </row>
    <row r="8" spans="1:22" ht="30.75" thickBot="1" x14ac:dyDescent="0.25">
      <c r="A8" s="328"/>
      <c r="B8" s="42" t="str">
        <f>Summary!B7</f>
        <v>as of 1/22/22</v>
      </c>
      <c r="C8" s="42" t="str">
        <f>Summary!C7</f>
        <v>as of 1/22/21</v>
      </c>
      <c r="D8" s="389"/>
      <c r="E8" s="391"/>
      <c r="F8" s="44" t="str">
        <f>B8</f>
        <v>as of 1/22/22</v>
      </c>
      <c r="G8" s="46" t="str">
        <f>C8</f>
        <v>as of 1/22/21</v>
      </c>
      <c r="H8" s="393"/>
      <c r="I8" s="395"/>
      <c r="J8" s="48" t="str">
        <f>F8</f>
        <v>as of 1/22/22</v>
      </c>
      <c r="K8" s="50" t="str">
        <f>G8</f>
        <v>as of 1/22/21</v>
      </c>
      <c r="L8" s="405"/>
      <c r="M8" s="407"/>
      <c r="N8" s="52" t="str">
        <f>J8</f>
        <v>as of 1/22/22</v>
      </c>
      <c r="O8" s="54" t="str">
        <f>K8</f>
        <v>as of 1/22/21</v>
      </c>
      <c r="P8" s="385"/>
      <c r="Q8" s="387"/>
      <c r="R8" s="133" t="str">
        <f>N8</f>
        <v>as of 1/22/22</v>
      </c>
      <c r="S8" s="134" t="str">
        <f>O8</f>
        <v>as of 1/22/21</v>
      </c>
      <c r="T8" s="401"/>
      <c r="U8" s="403"/>
    </row>
    <row r="9" spans="1:22" s="80" customFormat="1" ht="15.75" thickBot="1" x14ac:dyDescent="0.25">
      <c r="A9" s="213" t="s">
        <v>29</v>
      </c>
      <c r="B9" s="55">
        <f>B26+B74+B42+B10+B58+B83</f>
        <v>888</v>
      </c>
      <c r="C9" s="55">
        <f>C26+C74+C42+C10+C58+C83</f>
        <v>1144</v>
      </c>
      <c r="D9" s="55">
        <f t="shared" ref="D9" si="0">IF(ISERROR(B9-C9),"n/a",B9-C9)</f>
        <v>-256</v>
      </c>
      <c r="E9" s="56">
        <f t="shared" ref="E9" si="1">IF(ISERROR(D9/C9),"n/a",(D9/C9))</f>
        <v>-0.22377622377622378</v>
      </c>
      <c r="F9" s="59">
        <f>F26+F74+F42+F10+F58+F83</f>
        <v>597</v>
      </c>
      <c r="G9" s="59">
        <f>G26+G74+G42+G10+G58+G83</f>
        <v>736</v>
      </c>
      <c r="H9" s="368">
        <f>IF(ISERROR(F9-G9),"n/a",F9-G9)</f>
        <v>-139</v>
      </c>
      <c r="I9" s="60">
        <f t="shared" ref="I9" si="2">IF(ISERROR(H9/G9),"n/a",(H9/G9))</f>
        <v>-0.18885869565217392</v>
      </c>
      <c r="J9" s="57">
        <f>J26+J74+J42+J10+J58+J83</f>
        <v>357</v>
      </c>
      <c r="K9" s="57">
        <f>K26+K74+K42+K10+K58+K83</f>
        <v>495</v>
      </c>
      <c r="L9" s="58">
        <f t="shared" ref="L9" si="3">IF(ISERROR(J9-K9),"n/a",J9-K9)</f>
        <v>-138</v>
      </c>
      <c r="M9" s="61">
        <f t="shared" ref="M9" si="4">IF(ISERROR(L9/K9),"n/a",(L9/K9))</f>
        <v>-0.27878787878787881</v>
      </c>
      <c r="N9" s="62">
        <f>N26+N74+N42+N10+N58+N83</f>
        <v>333</v>
      </c>
      <c r="O9" s="62">
        <f>O26+O74+O42+O10+O58+O83</f>
        <v>462</v>
      </c>
      <c r="P9" s="369">
        <f t="shared" ref="P9" si="5">IF(ISERROR(N9-O9),"n/a",N9-O9)</f>
        <v>-129</v>
      </c>
      <c r="Q9" s="291">
        <f t="shared" ref="Q9" si="6">IF(ISERROR(P9/O9),"n/a",(P9/O9))</f>
        <v>-0.2792207792207792</v>
      </c>
      <c r="R9" s="135">
        <f>R26+R74+R42+R10+R58+R83</f>
        <v>322</v>
      </c>
      <c r="S9" s="135">
        <f>S26+S74+S42+S10+S58+S83</f>
        <v>414</v>
      </c>
      <c r="T9" s="370">
        <f t="shared" ref="T9" si="7">IF(ISERROR(R9-S9),"n/a",R9-S9)</f>
        <v>-92</v>
      </c>
      <c r="U9" s="203">
        <f t="shared" ref="U9" si="8">IF(ISERROR(T9/S9),"n/a",(T9/S9))</f>
        <v>-0.22222222222222221</v>
      </c>
      <c r="V9" s="299"/>
    </row>
    <row r="10" spans="1:22" ht="40.5" customHeight="1" thickBot="1" x14ac:dyDescent="0.25">
      <c r="A10" s="329" t="s">
        <v>37</v>
      </c>
      <c r="B10" s="64">
        <f>B11+B18</f>
        <v>159</v>
      </c>
      <c r="C10" s="65">
        <f>C11+C18</f>
        <v>235</v>
      </c>
      <c r="D10" s="66">
        <f t="shared" ref="D10:D25" si="9">IF(ISERROR(B10-C10),"n/a",B10-C10)</f>
        <v>-76</v>
      </c>
      <c r="E10" s="67">
        <f t="shared" ref="E10:E25" si="10">IF(ISERROR(D10/C10),"n/a",(D10/C10))</f>
        <v>-0.32340425531914896</v>
      </c>
      <c r="F10" s="68">
        <f>F11+F18</f>
        <v>97</v>
      </c>
      <c r="G10" s="69">
        <f>G11+G18</f>
        <v>94</v>
      </c>
      <c r="H10" s="70">
        <f t="shared" ref="H10:H24" si="11">IF(ISERROR(F10-G10),"n/a",F10-G10)</f>
        <v>3</v>
      </c>
      <c r="I10" s="71">
        <f t="shared" ref="I10:I25" si="12">IF(ISERROR(H10/G10),"n/a",(H10/G10))</f>
        <v>3.1914893617021274E-2</v>
      </c>
      <c r="J10" s="72">
        <f>J11+J18</f>
        <v>69</v>
      </c>
      <c r="K10" s="73">
        <f>K11+K18</f>
        <v>60</v>
      </c>
      <c r="L10" s="74">
        <f t="shared" ref="L10:L24" si="13">IF(ISERROR(J10-K10),"n/a",J10-K10)</f>
        <v>9</v>
      </c>
      <c r="M10" s="75">
        <f t="shared" ref="M10:M25" si="14">IF(ISERROR(L10/K10),"n/a",(L10/K10))</f>
        <v>0.15</v>
      </c>
      <c r="N10" s="76">
        <f>N11+N18</f>
        <v>63</v>
      </c>
      <c r="O10" s="77">
        <f>O11+O18</f>
        <v>60</v>
      </c>
      <c r="P10" s="78">
        <f t="shared" ref="P10:P25" si="15">IF(ISERROR(N10-O10),"n/a",N10-O10)</f>
        <v>3</v>
      </c>
      <c r="Q10" s="292">
        <f t="shared" ref="Q10:Q25" si="16">IF(ISERROR(P10/O10),"n/a",(P10/O10))</f>
        <v>0.05</v>
      </c>
      <c r="R10" s="136">
        <f>R11+R18</f>
        <v>62</v>
      </c>
      <c r="S10" s="138">
        <f>S11+S18</f>
        <v>54</v>
      </c>
      <c r="T10" s="139">
        <f t="shared" ref="T10:T25" si="17">IF(ISERROR(R10-S10),"n/a",R10-S10)</f>
        <v>8</v>
      </c>
      <c r="U10" s="204">
        <f t="shared" ref="U10:U25" si="18">IF(ISERROR(T10/S10),"n/a",(T10/S10))</f>
        <v>0.14814814814814814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10</v>
      </c>
      <c r="D11" s="66">
        <f t="shared" si="9"/>
        <v>-4</v>
      </c>
      <c r="E11" s="67">
        <f t="shared" si="10"/>
        <v>-0.4</v>
      </c>
      <c r="F11" s="68">
        <f>F12+F16+F14</f>
        <v>6</v>
      </c>
      <c r="G11" s="69">
        <f>G12+G16+G14</f>
        <v>10</v>
      </c>
      <c r="H11" s="70">
        <f t="shared" si="11"/>
        <v>-4</v>
      </c>
      <c r="I11" s="71">
        <f t="shared" si="12"/>
        <v>-0.4</v>
      </c>
      <c r="J11" s="72">
        <f>J12+J16+J14</f>
        <v>5</v>
      </c>
      <c r="K11" s="73">
        <f>K12+K16+K14</f>
        <v>3</v>
      </c>
      <c r="L11" s="74">
        <f t="shared" si="13"/>
        <v>2</v>
      </c>
      <c r="M11" s="75">
        <f t="shared" si="14"/>
        <v>0.66666666666666663</v>
      </c>
      <c r="N11" s="76">
        <f>N12+N16+N14</f>
        <v>4</v>
      </c>
      <c r="O11" s="77">
        <f>O12+O16+O14</f>
        <v>3</v>
      </c>
      <c r="P11" s="78">
        <f t="shared" si="15"/>
        <v>1</v>
      </c>
      <c r="Q11" s="292">
        <f t="shared" si="16"/>
        <v>0.33333333333333331</v>
      </c>
      <c r="R11" s="136">
        <f>R12+R16+R14</f>
        <v>3</v>
      </c>
      <c r="S11" s="138">
        <f>S12+S16+S14</f>
        <v>3</v>
      </c>
      <c r="T11" s="139">
        <f t="shared" si="17"/>
        <v>0</v>
      </c>
      <c r="U11" s="204">
        <f t="shared" si="18"/>
        <v>0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1</v>
      </c>
      <c r="O12" s="199">
        <f>O13</f>
        <v>0</v>
      </c>
      <c r="P12" s="114">
        <f t="shared" ref="P12:P15" si="25">IF(ISERROR(N12-O12),"n/a",N12-O12)</f>
        <v>1</v>
      </c>
      <c r="Q12" s="294" t="str">
        <f t="shared" ref="Q12:Q15" si="26">IF(ISERROR(P12/O12),"n/a",(P12/O12))</f>
        <v>n/a</v>
      </c>
      <c r="R12" s="200">
        <f>R13</f>
        <v>1</v>
      </c>
      <c r="S12" s="201">
        <f>S13</f>
        <v>0</v>
      </c>
      <c r="T12" s="142">
        <f t="shared" ref="T12:T15" si="27">IF(ISERROR(R12-S12),"n/a",R12-S12)</f>
        <v>1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1</v>
      </c>
      <c r="O13" s="318">
        <v>0</v>
      </c>
      <c r="P13" s="145">
        <f t="shared" si="25"/>
        <v>1</v>
      </c>
      <c r="Q13" s="295" t="str">
        <f t="shared" si="26"/>
        <v>n/a</v>
      </c>
      <c r="R13" s="319">
        <v>1</v>
      </c>
      <c r="S13" s="320">
        <v>0</v>
      </c>
      <c r="T13" s="148">
        <f t="shared" si="27"/>
        <v>1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9</v>
      </c>
      <c r="D14" s="108">
        <f t="shared" si="19"/>
        <v>-4</v>
      </c>
      <c r="E14" s="109">
        <f t="shared" si="20"/>
        <v>-0.44444444444444442</v>
      </c>
      <c r="F14" s="194">
        <f>F15</f>
        <v>5</v>
      </c>
      <c r="G14" s="195">
        <f>G15</f>
        <v>9</v>
      </c>
      <c r="H14" s="110">
        <f t="shared" si="21"/>
        <v>-4</v>
      </c>
      <c r="I14" s="111">
        <f t="shared" si="22"/>
        <v>-0.44444444444444442</v>
      </c>
      <c r="J14" s="196">
        <f>J15</f>
        <v>4</v>
      </c>
      <c r="K14" s="197">
        <f>K15</f>
        <v>3</v>
      </c>
      <c r="L14" s="112">
        <f t="shared" si="23"/>
        <v>1</v>
      </c>
      <c r="M14" s="113">
        <f t="shared" si="24"/>
        <v>0.33333333333333331</v>
      </c>
      <c r="N14" s="198">
        <f>N15</f>
        <v>3</v>
      </c>
      <c r="O14" s="199">
        <f>O15</f>
        <v>3</v>
      </c>
      <c r="P14" s="114">
        <f t="shared" si="25"/>
        <v>0</v>
      </c>
      <c r="Q14" s="294">
        <f t="shared" si="26"/>
        <v>0</v>
      </c>
      <c r="R14" s="200">
        <f>R15</f>
        <v>2</v>
      </c>
      <c r="S14" s="201">
        <f>S15</f>
        <v>3</v>
      </c>
      <c r="T14" s="142">
        <f t="shared" si="27"/>
        <v>-1</v>
      </c>
      <c r="U14" s="206">
        <f t="shared" si="28"/>
        <v>-0.33333333333333331</v>
      </c>
    </row>
    <row r="15" spans="1:22" s="82" customFormat="1" x14ac:dyDescent="0.2">
      <c r="A15" s="41" t="s">
        <v>20</v>
      </c>
      <c r="B15" s="118">
        <v>5</v>
      </c>
      <c r="C15" s="119">
        <v>9</v>
      </c>
      <c r="D15" s="120">
        <f t="shared" si="19"/>
        <v>-4</v>
      </c>
      <c r="E15" s="121">
        <f t="shared" si="20"/>
        <v>-0.44444444444444442</v>
      </c>
      <c r="F15" s="122">
        <v>5</v>
      </c>
      <c r="G15" s="123">
        <v>9</v>
      </c>
      <c r="H15" s="124">
        <f t="shared" si="21"/>
        <v>-4</v>
      </c>
      <c r="I15" s="125">
        <f t="shared" si="22"/>
        <v>-0.44444444444444442</v>
      </c>
      <c r="J15" s="126">
        <v>4</v>
      </c>
      <c r="K15" s="127">
        <v>3</v>
      </c>
      <c r="L15" s="128">
        <f t="shared" si="23"/>
        <v>1</v>
      </c>
      <c r="M15" s="129">
        <f t="shared" si="24"/>
        <v>0.33333333333333331</v>
      </c>
      <c r="N15" s="143">
        <v>3</v>
      </c>
      <c r="O15" s="144">
        <v>3</v>
      </c>
      <c r="P15" s="145">
        <f t="shared" si="25"/>
        <v>0</v>
      </c>
      <c r="Q15" s="295">
        <f t="shared" si="26"/>
        <v>0</v>
      </c>
      <c r="R15" s="146">
        <v>2</v>
      </c>
      <c r="S15" s="147">
        <v>3</v>
      </c>
      <c r="T15" s="148">
        <f t="shared" si="27"/>
        <v>-1</v>
      </c>
      <c r="U15" s="207">
        <f t="shared" si="28"/>
        <v>-0.33333333333333331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1</v>
      </c>
      <c r="H16" s="110">
        <f t="shared" si="11"/>
        <v>-1</v>
      </c>
      <c r="I16" s="111">
        <f t="shared" si="12"/>
        <v>-1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1</v>
      </c>
      <c r="H17" s="124">
        <f t="shared" si="11"/>
        <v>-1</v>
      </c>
      <c r="I17" s="125">
        <f t="shared" si="12"/>
        <v>-1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153</v>
      </c>
      <c r="C18" s="65">
        <f>C19+C22+C24</f>
        <v>225</v>
      </c>
      <c r="D18" s="66">
        <f t="shared" si="9"/>
        <v>-72</v>
      </c>
      <c r="E18" s="67">
        <f t="shared" si="10"/>
        <v>-0.32</v>
      </c>
      <c r="F18" s="68">
        <f>F19+F24+F22</f>
        <v>91</v>
      </c>
      <c r="G18" s="69">
        <f>G19+G24+G22</f>
        <v>84</v>
      </c>
      <c r="H18" s="70">
        <f t="shared" si="11"/>
        <v>7</v>
      </c>
      <c r="I18" s="71">
        <f t="shared" si="12"/>
        <v>8.3333333333333329E-2</v>
      </c>
      <c r="J18" s="72">
        <f>J19+J24+J22</f>
        <v>64</v>
      </c>
      <c r="K18" s="73">
        <f>K19+K24+K22</f>
        <v>57</v>
      </c>
      <c r="L18" s="74">
        <f t="shared" si="13"/>
        <v>7</v>
      </c>
      <c r="M18" s="75">
        <f t="shared" si="14"/>
        <v>0.12280701754385964</v>
      </c>
      <c r="N18" s="76">
        <f>N19+N24+N22</f>
        <v>59</v>
      </c>
      <c r="O18" s="77">
        <f>O19+O24+O22</f>
        <v>57</v>
      </c>
      <c r="P18" s="78">
        <f t="shared" si="15"/>
        <v>2</v>
      </c>
      <c r="Q18" s="292">
        <f t="shared" si="16"/>
        <v>3.5087719298245612E-2</v>
      </c>
      <c r="R18" s="136">
        <f>R19+R24+R22</f>
        <v>59</v>
      </c>
      <c r="S18" s="138">
        <f>S19+S24+S22</f>
        <v>51</v>
      </c>
      <c r="T18" s="139">
        <f t="shared" si="17"/>
        <v>8</v>
      </c>
      <c r="U18" s="204">
        <f t="shared" si="18"/>
        <v>0.15686274509803921</v>
      </c>
      <c r="V18" s="300"/>
    </row>
    <row r="19" spans="1:22" ht="27.75" customHeight="1" x14ac:dyDescent="0.2">
      <c r="A19" s="192" t="s">
        <v>31</v>
      </c>
      <c r="B19" s="257">
        <f>SUM(B20:B21)</f>
        <v>128</v>
      </c>
      <c r="C19" s="258">
        <f>SUM(C20:C21)</f>
        <v>201</v>
      </c>
      <c r="D19" s="247">
        <f t="shared" si="9"/>
        <v>-73</v>
      </c>
      <c r="E19" s="248">
        <f t="shared" si="10"/>
        <v>-0.36318407960199006</v>
      </c>
      <c r="F19" s="259">
        <f>SUM(F20:F21)</f>
        <v>75</v>
      </c>
      <c r="G19" s="260">
        <f>SUM(G20:G21)</f>
        <v>73</v>
      </c>
      <c r="H19" s="261">
        <f t="shared" si="11"/>
        <v>2</v>
      </c>
      <c r="I19" s="262">
        <f t="shared" si="12"/>
        <v>2.7397260273972601E-2</v>
      </c>
      <c r="J19" s="263">
        <f>SUM(J20:J21)</f>
        <v>52</v>
      </c>
      <c r="K19" s="264">
        <f>SUM(K20:K21)</f>
        <v>51</v>
      </c>
      <c r="L19" s="265">
        <f t="shared" si="13"/>
        <v>1</v>
      </c>
      <c r="M19" s="266">
        <f t="shared" si="14"/>
        <v>1.9607843137254902E-2</v>
      </c>
      <c r="N19" s="103">
        <f>SUM(N20:N21)</f>
        <v>49</v>
      </c>
      <c r="O19" s="104">
        <f>SUM(O20:O21)</f>
        <v>51</v>
      </c>
      <c r="P19" s="105">
        <f t="shared" si="15"/>
        <v>-2</v>
      </c>
      <c r="Q19" s="293">
        <f t="shared" si="16"/>
        <v>-3.9215686274509803E-2</v>
      </c>
      <c r="R19" s="137">
        <f>SUM(R20:R21)</f>
        <v>49</v>
      </c>
      <c r="S19" s="140">
        <f>SUM(S20:S21)</f>
        <v>46</v>
      </c>
      <c r="T19" s="141">
        <f t="shared" si="17"/>
        <v>3</v>
      </c>
      <c r="U19" s="205">
        <f t="shared" si="18"/>
        <v>6.5217391304347824E-2</v>
      </c>
    </row>
    <row r="20" spans="1:22" ht="12.75" customHeight="1" x14ac:dyDescent="0.2">
      <c r="A20" s="41" t="s">
        <v>20</v>
      </c>
      <c r="B20" s="118">
        <v>128</v>
      </c>
      <c r="C20" s="119">
        <v>201</v>
      </c>
      <c r="D20" s="202">
        <f t="shared" si="9"/>
        <v>-73</v>
      </c>
      <c r="E20" s="267">
        <f t="shared" si="10"/>
        <v>-0.36318407960199006</v>
      </c>
      <c r="F20" s="122">
        <v>75</v>
      </c>
      <c r="G20" s="123">
        <v>73</v>
      </c>
      <c r="H20" s="124">
        <f>IF(ISERROR(F20-G20),"n/a",F20-G20)</f>
        <v>2</v>
      </c>
      <c r="I20" s="125">
        <f>IF(ISERROR(H20/G20),"n/a",(H20/G20))</f>
        <v>2.7397260273972601E-2</v>
      </c>
      <c r="J20" s="126">
        <v>52</v>
      </c>
      <c r="K20" s="127">
        <v>51</v>
      </c>
      <c r="L20" s="128">
        <f>IF(ISERROR(J20-K20),"n/a",J20-K20)</f>
        <v>1</v>
      </c>
      <c r="M20" s="129">
        <f>IF(ISERROR(L20/K20),"n/a",(L20/K20))</f>
        <v>1.9607843137254902E-2</v>
      </c>
      <c r="N20" s="284">
        <v>49</v>
      </c>
      <c r="O20" s="285">
        <v>51</v>
      </c>
      <c r="P20" s="286">
        <f t="shared" ref="P20:P21" si="29">IF(ISERROR(N20-O20),"n/a",N20-O20)</f>
        <v>-2</v>
      </c>
      <c r="Q20" s="296">
        <f t="shared" ref="Q20:Q21" si="30">IF(ISERROR(P20/O20),"n/a",(P20/O20))</f>
        <v>-3.9215686274509803E-2</v>
      </c>
      <c r="R20" s="287">
        <v>49</v>
      </c>
      <c r="S20" s="288">
        <v>46</v>
      </c>
      <c r="T20" s="289">
        <f t="shared" ref="T20:T21" si="31">IF(ISERROR(R20-S20),"n/a",R20-S20)</f>
        <v>3</v>
      </c>
      <c r="U20" s="290">
        <f t="shared" ref="U20:U21" si="32">IF(ISERROR(T20/S20),"n/a",(T20/S20))</f>
        <v>6.5217391304347824E-2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</v>
      </c>
      <c r="C22" s="107">
        <f>C23</f>
        <v>19</v>
      </c>
      <c r="D22" s="108">
        <f>IF(ISERROR(B22-C22),"n/a",B22-C22)</f>
        <v>3</v>
      </c>
      <c r="E22" s="109">
        <f>IF(ISERROR(D22/C22),"n/a",(D22/C22))</f>
        <v>0.15789473684210525</v>
      </c>
      <c r="F22" s="194">
        <f>F23</f>
        <v>15</v>
      </c>
      <c r="G22" s="195">
        <f>G23</f>
        <v>10</v>
      </c>
      <c r="H22" s="110">
        <f>IF(ISERROR(F22-G22),"n/a",F22-G22)</f>
        <v>5</v>
      </c>
      <c r="I22" s="111">
        <f>IF(ISERROR(H22/G22),"n/a",(H22/G22))</f>
        <v>0.5</v>
      </c>
      <c r="J22" s="196">
        <f>J23</f>
        <v>12</v>
      </c>
      <c r="K22" s="197">
        <f>K23</f>
        <v>6</v>
      </c>
      <c r="L22" s="112">
        <f>IF(ISERROR(J22-K22),"n/a",J22-K22)</f>
        <v>6</v>
      </c>
      <c r="M22" s="113">
        <f>IF(ISERROR(L22/K22),"n/a",(L22/K22))</f>
        <v>1</v>
      </c>
      <c r="N22" s="198">
        <f>N23</f>
        <v>10</v>
      </c>
      <c r="O22" s="199">
        <f>O23</f>
        <v>6</v>
      </c>
      <c r="P22" s="114">
        <f>IF(ISERROR(N22-O22),"n/a",N22-O22)</f>
        <v>4</v>
      </c>
      <c r="Q22" s="294">
        <f>IF(ISERROR(P22/O22),"n/a",(P22/O22))</f>
        <v>0.66666666666666663</v>
      </c>
      <c r="R22" s="200">
        <f>R23</f>
        <v>10</v>
      </c>
      <c r="S22" s="201">
        <f>S23</f>
        <v>5</v>
      </c>
      <c r="T22" s="142">
        <f>IF(ISERROR(R22-S22),"n/a",R22-S22)</f>
        <v>5</v>
      </c>
      <c r="U22" s="206">
        <f>IF(ISERROR(T22/S22),"n/a",(T22/S22))</f>
        <v>1</v>
      </c>
    </row>
    <row r="23" spans="1:22" s="82" customFormat="1" x14ac:dyDescent="0.2">
      <c r="A23" s="41" t="s">
        <v>20</v>
      </c>
      <c r="B23" s="118">
        <v>22</v>
      </c>
      <c r="C23" s="119">
        <v>19</v>
      </c>
      <c r="D23" s="108">
        <f>IF(ISERROR(B23-C23),"n/a",B23-C23)</f>
        <v>3</v>
      </c>
      <c r="E23" s="121">
        <f>IF(ISERROR(D23/C23),"n/a",(D23/C23))</f>
        <v>0.15789473684210525</v>
      </c>
      <c r="F23" s="122">
        <v>15</v>
      </c>
      <c r="G23" s="123">
        <v>10</v>
      </c>
      <c r="H23" s="124">
        <f>IF(ISERROR(F23-G23),"n/a",F23-G23)</f>
        <v>5</v>
      </c>
      <c r="I23" s="125">
        <f>IF(ISERROR(H23/G23),"n/a",(H23/G23))</f>
        <v>0.5</v>
      </c>
      <c r="J23" s="126">
        <v>12</v>
      </c>
      <c r="K23" s="127">
        <v>6</v>
      </c>
      <c r="L23" s="128">
        <f>IF(ISERROR(J23-K23),"n/a",J23-K23)</f>
        <v>6</v>
      </c>
      <c r="M23" s="129">
        <f>IF(ISERROR(L23/K23),"n/a",(L23/K23))</f>
        <v>1</v>
      </c>
      <c r="N23" s="143">
        <v>10</v>
      </c>
      <c r="O23" s="144">
        <v>6</v>
      </c>
      <c r="P23" s="145">
        <f>IF(ISERROR(N23-O23),"n/a",N23-O23)</f>
        <v>4</v>
      </c>
      <c r="Q23" s="295">
        <f>IF(ISERROR(P23/O23),"n/a",(P23/O23))</f>
        <v>0.66666666666666663</v>
      </c>
      <c r="R23" s="146">
        <v>10</v>
      </c>
      <c r="S23" s="147">
        <v>5</v>
      </c>
      <c r="T23" s="148">
        <f>IF(ISERROR(R23-S23),"n/a",R23-S23)</f>
        <v>5</v>
      </c>
      <c r="U23" s="207">
        <f>IF(ISERROR(T23/S23),"n/a",(T23/S23))</f>
        <v>1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339</v>
      </c>
      <c r="C26" s="65">
        <f>C27+C34</f>
        <v>534</v>
      </c>
      <c r="D26" s="66">
        <f t="shared" ref="D26:D33" si="33">IF(ISERROR(B26-C26),"n/a",B26-C26)</f>
        <v>-195</v>
      </c>
      <c r="E26" s="67">
        <f t="shared" ref="E26:E33" si="34">IF(ISERROR(D26/C26),"n/a",(D26/C26))</f>
        <v>-0.3651685393258427</v>
      </c>
      <c r="F26" s="68">
        <f>F27+F34</f>
        <v>270</v>
      </c>
      <c r="G26" s="69">
        <f>G27+G34</f>
        <v>401</v>
      </c>
      <c r="H26" s="70">
        <f t="shared" ref="H26:H33" si="35">IF(ISERROR(F26-G26),"n/a",F26-G26)</f>
        <v>-131</v>
      </c>
      <c r="I26" s="71">
        <f t="shared" ref="I26:I33" si="36">IF(ISERROR(H26/G26),"n/a",(H26/G26))</f>
        <v>-0.32668329177057359</v>
      </c>
      <c r="J26" s="72">
        <f>J27+J34</f>
        <v>146</v>
      </c>
      <c r="K26" s="73">
        <f>K27+K34</f>
        <v>259</v>
      </c>
      <c r="L26" s="74">
        <f t="shared" ref="L26:L33" si="37">IF(ISERROR(J26-K26),"n/a",J26-K26)</f>
        <v>-113</v>
      </c>
      <c r="M26" s="75">
        <f t="shared" ref="M26:M33" si="38">IF(ISERROR(L26/K26),"n/a",(L26/K26))</f>
        <v>-0.43629343629343631</v>
      </c>
      <c r="N26" s="76">
        <f>N27+N34</f>
        <v>134</v>
      </c>
      <c r="O26" s="77">
        <f>O27+O34</f>
        <v>235</v>
      </c>
      <c r="P26" s="78">
        <f t="shared" ref="P26:P33" si="39">IF(ISERROR(N26-O26),"n/a",N26-O26)</f>
        <v>-101</v>
      </c>
      <c r="Q26" s="292">
        <f t="shared" ref="Q26:Q33" si="40">IF(ISERROR(P26/O26),"n/a",(P26/O26))</f>
        <v>-0.4297872340425532</v>
      </c>
      <c r="R26" s="136">
        <f>R27+R34</f>
        <v>130</v>
      </c>
      <c r="S26" s="138">
        <f>S27+S34</f>
        <v>208</v>
      </c>
      <c r="T26" s="139">
        <f t="shared" ref="T26:T33" si="41">IF(ISERROR(R26-S26),"n/a",R26-S26)</f>
        <v>-78</v>
      </c>
      <c r="U26" s="204">
        <f t="shared" ref="U26:U33" si="42">IF(ISERROR(T26/S26),"n/a",(T26/S26))</f>
        <v>-0.375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20</v>
      </c>
      <c r="C27" s="65">
        <f>C28+C32+C30</f>
        <v>29</v>
      </c>
      <c r="D27" s="66">
        <f t="shared" si="33"/>
        <v>-9</v>
      </c>
      <c r="E27" s="67">
        <f t="shared" si="34"/>
        <v>-0.31034482758620691</v>
      </c>
      <c r="F27" s="68">
        <f>F28+F32+F30</f>
        <v>20</v>
      </c>
      <c r="G27" s="69">
        <f>G28+G32+G30</f>
        <v>24</v>
      </c>
      <c r="H27" s="70">
        <f t="shared" si="35"/>
        <v>-4</v>
      </c>
      <c r="I27" s="71">
        <f t="shared" si="36"/>
        <v>-0.16666666666666666</v>
      </c>
      <c r="J27" s="72">
        <f>J28+J32+J30</f>
        <v>15</v>
      </c>
      <c r="K27" s="73">
        <f>K28+K32+K30</f>
        <v>12</v>
      </c>
      <c r="L27" s="74">
        <f t="shared" si="37"/>
        <v>3</v>
      </c>
      <c r="M27" s="75">
        <f t="shared" si="38"/>
        <v>0.25</v>
      </c>
      <c r="N27" s="76">
        <f>N28+N32+N30</f>
        <v>12</v>
      </c>
      <c r="O27" s="77">
        <f>O28+O32+O30</f>
        <v>10</v>
      </c>
      <c r="P27" s="78">
        <f t="shared" si="39"/>
        <v>2</v>
      </c>
      <c r="Q27" s="292">
        <f t="shared" si="40"/>
        <v>0.2</v>
      </c>
      <c r="R27" s="136">
        <f>R28+R32+R30</f>
        <v>10</v>
      </c>
      <c r="S27" s="138">
        <f>S28+S32+S30</f>
        <v>9</v>
      </c>
      <c r="T27" s="139">
        <f t="shared" si="41"/>
        <v>1</v>
      </c>
      <c r="U27" s="204">
        <f t="shared" si="42"/>
        <v>0.1111111111111111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3</v>
      </c>
      <c r="D28" s="108">
        <f t="shared" ref="D28" si="43">IF(ISERROR(B28-C28),"n/a",B28-C28)</f>
        <v>-3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3</v>
      </c>
      <c r="H28" s="110">
        <f t="shared" ref="H28" si="45">IF(ISERROR(F28-G28),"n/a",F28-G28)</f>
        <v>-3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1</v>
      </c>
      <c r="L28" s="112">
        <f t="shared" ref="L28" si="47">IF(ISERROR(J28-K28),"n/a",J28-K28)</f>
        <v>-1</v>
      </c>
      <c r="M28" s="113">
        <f t="shared" ref="M28" si="48">IF(ISERROR(L28/K28),"n/a",(L28/K28))</f>
        <v>-1</v>
      </c>
      <c r="N28" s="198">
        <f>N29</f>
        <v>0</v>
      </c>
      <c r="O28" s="199">
        <f>O29</f>
        <v>1</v>
      </c>
      <c r="P28" s="114">
        <f t="shared" ref="P28" si="49">IF(ISERROR(N28-O28),"n/a",N28-O28)</f>
        <v>-1</v>
      </c>
      <c r="Q28" s="294">
        <f t="shared" ref="Q28" si="50">IF(ISERROR(P28/O28),"n/a",(P28/O28))</f>
        <v>-1</v>
      </c>
      <c r="R28" s="200">
        <f>R29</f>
        <v>0</v>
      </c>
      <c r="S28" s="201">
        <f>S29</f>
        <v>1</v>
      </c>
      <c r="T28" s="142">
        <f t="shared" ref="T28" si="51">IF(ISERROR(R28-S28),"n/a",R28-S28)</f>
        <v>-1</v>
      </c>
      <c r="U28" s="206">
        <f t="shared" ref="U28" si="52">IF(ISERROR(T28/S28),"n/a",(T28/S28))</f>
        <v>-1</v>
      </c>
    </row>
    <row r="29" spans="1:22" ht="12.75" customHeight="1" x14ac:dyDescent="0.2">
      <c r="A29" s="41" t="s">
        <v>20</v>
      </c>
      <c r="B29" s="268">
        <v>0</v>
      </c>
      <c r="C29" s="269">
        <v>3</v>
      </c>
      <c r="D29" s="270">
        <f t="shared" ref="D29" si="53">IF(ISERROR(B29-C29),"n/a",B29-C29)</f>
        <v>-3</v>
      </c>
      <c r="E29" s="271">
        <f t="shared" ref="E29" si="54">IF(ISERROR(D29/C29),"n/a",(D29/C29))</f>
        <v>-1</v>
      </c>
      <c r="F29" s="272">
        <v>0</v>
      </c>
      <c r="G29" s="273">
        <v>3</v>
      </c>
      <c r="H29" s="274">
        <f t="shared" ref="H29" si="55">IF(ISERROR(F29-G29),"n/a",F29-G29)</f>
        <v>-3</v>
      </c>
      <c r="I29" s="275">
        <f t="shared" ref="I29" si="56">IF(ISERROR(H29/G29),"n/a",(H29/G29))</f>
        <v>-1</v>
      </c>
      <c r="J29" s="276">
        <v>0</v>
      </c>
      <c r="K29" s="277">
        <v>1</v>
      </c>
      <c r="L29" s="278">
        <f t="shared" ref="L29" si="57">IF(ISERROR(J29-K29),"n/a",J29-K29)</f>
        <v>-1</v>
      </c>
      <c r="M29" s="279">
        <f t="shared" ref="M29" si="58">IF(ISERROR(L29/K29),"n/a",(L29/K29))</f>
        <v>-1</v>
      </c>
      <c r="N29" s="309">
        <v>0</v>
      </c>
      <c r="O29" s="322">
        <v>1</v>
      </c>
      <c r="P29" s="323">
        <f t="shared" ref="P29" si="59">IF(ISERROR(N29-O29),"n/a",N29-O29)</f>
        <v>-1</v>
      </c>
      <c r="Q29" s="324">
        <f t="shared" ref="Q29" si="60">IF(ISERROR(P29/O29),"n/a",(P29/O29))</f>
        <v>-1</v>
      </c>
      <c r="R29" s="310">
        <v>0</v>
      </c>
      <c r="S29" s="325">
        <v>1</v>
      </c>
      <c r="T29" s="326">
        <f t="shared" ref="T29" si="61">IF(ISERROR(R29-S29),"n/a",R29-S29)</f>
        <v>-1</v>
      </c>
      <c r="U29" s="327">
        <f t="shared" ref="U29" si="62">IF(ISERROR(T29/S29),"n/a",(T29/S29))</f>
        <v>-1</v>
      </c>
    </row>
    <row r="30" spans="1:22" ht="27.75" customHeight="1" x14ac:dyDescent="0.2">
      <c r="A30" s="193" t="s">
        <v>30</v>
      </c>
      <c r="B30" s="106">
        <f>B31</f>
        <v>19</v>
      </c>
      <c r="C30" s="107">
        <f>C31</f>
        <v>25</v>
      </c>
      <c r="D30" s="108">
        <f t="shared" si="33"/>
        <v>-6</v>
      </c>
      <c r="E30" s="109">
        <f t="shared" si="34"/>
        <v>-0.24</v>
      </c>
      <c r="F30" s="194">
        <f>F31</f>
        <v>19</v>
      </c>
      <c r="G30" s="195">
        <f>G31</f>
        <v>20</v>
      </c>
      <c r="H30" s="110">
        <f t="shared" si="35"/>
        <v>-1</v>
      </c>
      <c r="I30" s="111">
        <f t="shared" si="36"/>
        <v>-0.05</v>
      </c>
      <c r="J30" s="196">
        <f>J31</f>
        <v>14</v>
      </c>
      <c r="K30" s="197">
        <f>K31</f>
        <v>11</v>
      </c>
      <c r="L30" s="112">
        <f t="shared" si="37"/>
        <v>3</v>
      </c>
      <c r="M30" s="113">
        <f t="shared" si="38"/>
        <v>0.27272727272727271</v>
      </c>
      <c r="N30" s="198">
        <f>N31</f>
        <v>11</v>
      </c>
      <c r="O30" s="199">
        <f>O31</f>
        <v>9</v>
      </c>
      <c r="P30" s="114">
        <f t="shared" si="39"/>
        <v>2</v>
      </c>
      <c r="Q30" s="294">
        <f t="shared" si="40"/>
        <v>0.22222222222222221</v>
      </c>
      <c r="R30" s="200">
        <f>R31</f>
        <v>9</v>
      </c>
      <c r="S30" s="201">
        <f>S31</f>
        <v>8</v>
      </c>
      <c r="T30" s="142">
        <f t="shared" si="41"/>
        <v>1</v>
      </c>
      <c r="U30" s="206">
        <f t="shared" si="42"/>
        <v>0.125</v>
      </c>
    </row>
    <row r="31" spans="1:22" s="82" customFormat="1" x14ac:dyDescent="0.2">
      <c r="A31" s="41" t="s">
        <v>20</v>
      </c>
      <c r="B31" s="118">
        <v>19</v>
      </c>
      <c r="C31" s="119">
        <v>25</v>
      </c>
      <c r="D31" s="120">
        <f t="shared" si="33"/>
        <v>-6</v>
      </c>
      <c r="E31" s="121">
        <f t="shared" si="34"/>
        <v>-0.24</v>
      </c>
      <c r="F31" s="122">
        <v>19</v>
      </c>
      <c r="G31" s="123">
        <v>20</v>
      </c>
      <c r="H31" s="124">
        <f t="shared" si="35"/>
        <v>-1</v>
      </c>
      <c r="I31" s="125">
        <f t="shared" si="36"/>
        <v>-0.05</v>
      </c>
      <c r="J31" s="126">
        <v>14</v>
      </c>
      <c r="K31" s="127">
        <v>11</v>
      </c>
      <c r="L31" s="128">
        <f t="shared" si="37"/>
        <v>3</v>
      </c>
      <c r="M31" s="129">
        <f t="shared" si="38"/>
        <v>0.27272727272727271</v>
      </c>
      <c r="N31" s="143">
        <v>11</v>
      </c>
      <c r="O31" s="144">
        <v>9</v>
      </c>
      <c r="P31" s="145">
        <f t="shared" si="39"/>
        <v>2</v>
      </c>
      <c r="Q31" s="295">
        <f t="shared" si="40"/>
        <v>0.22222222222222221</v>
      </c>
      <c r="R31" s="146">
        <v>9</v>
      </c>
      <c r="S31" s="147">
        <v>8</v>
      </c>
      <c r="T31" s="148">
        <f t="shared" si="41"/>
        <v>1</v>
      </c>
      <c r="U31" s="207">
        <f t="shared" si="42"/>
        <v>0.125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1</v>
      </c>
      <c r="D32" s="108">
        <f t="shared" si="33"/>
        <v>0</v>
      </c>
      <c r="E32" s="109">
        <f t="shared" si="34"/>
        <v>0</v>
      </c>
      <c r="F32" s="194">
        <f>F33</f>
        <v>1</v>
      </c>
      <c r="G32" s="195">
        <f>G33</f>
        <v>1</v>
      </c>
      <c r="H32" s="110">
        <f t="shared" si="35"/>
        <v>0</v>
      </c>
      <c r="I32" s="111">
        <f t="shared" si="36"/>
        <v>0</v>
      </c>
      <c r="J32" s="196">
        <f>J33</f>
        <v>1</v>
      </c>
      <c r="K32" s="197">
        <f>K33</f>
        <v>0</v>
      </c>
      <c r="L32" s="112">
        <f t="shared" si="37"/>
        <v>1</v>
      </c>
      <c r="M32" s="113" t="str">
        <f t="shared" si="38"/>
        <v>n/a</v>
      </c>
      <c r="N32" s="198">
        <f>N33</f>
        <v>1</v>
      </c>
      <c r="O32" s="199">
        <f>O33</f>
        <v>0</v>
      </c>
      <c r="P32" s="114">
        <f t="shared" si="39"/>
        <v>1</v>
      </c>
      <c r="Q32" s="294" t="str">
        <f t="shared" si="40"/>
        <v>n/a</v>
      </c>
      <c r="R32" s="200">
        <f>R33</f>
        <v>1</v>
      </c>
      <c r="S32" s="201">
        <f>S33</f>
        <v>0</v>
      </c>
      <c r="T32" s="142">
        <f t="shared" si="41"/>
        <v>1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1</v>
      </c>
      <c r="D33" s="120">
        <f t="shared" si="33"/>
        <v>0</v>
      </c>
      <c r="E33" s="121">
        <f t="shared" si="34"/>
        <v>0</v>
      </c>
      <c r="F33" s="122">
        <v>1</v>
      </c>
      <c r="G33" s="123">
        <v>1</v>
      </c>
      <c r="H33" s="124">
        <f t="shared" si="35"/>
        <v>0</v>
      </c>
      <c r="I33" s="125">
        <f t="shared" si="36"/>
        <v>0</v>
      </c>
      <c r="J33" s="126">
        <v>1</v>
      </c>
      <c r="K33" s="127">
        <v>0</v>
      </c>
      <c r="L33" s="128">
        <f t="shared" si="37"/>
        <v>1</v>
      </c>
      <c r="M33" s="129" t="str">
        <f t="shared" si="38"/>
        <v>n/a</v>
      </c>
      <c r="N33" s="143">
        <v>1</v>
      </c>
      <c r="O33" s="144">
        <v>0</v>
      </c>
      <c r="P33" s="145">
        <f t="shared" si="39"/>
        <v>1</v>
      </c>
      <c r="Q33" s="295" t="str">
        <f t="shared" si="40"/>
        <v>n/a</v>
      </c>
      <c r="R33" s="146">
        <v>1</v>
      </c>
      <c r="S33" s="147">
        <v>0</v>
      </c>
      <c r="T33" s="148">
        <f t="shared" si="41"/>
        <v>1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319</v>
      </c>
      <c r="C34" s="65">
        <f>C35+C40+C38</f>
        <v>505</v>
      </c>
      <c r="D34" s="66">
        <f t="shared" ref="D34" si="63">IF(ISERROR(B34-C34),"n/a",B34-C34)</f>
        <v>-186</v>
      </c>
      <c r="E34" s="67">
        <f t="shared" ref="E34" si="64">IF(ISERROR(D34/C34),"n/a",(D34/C34))</f>
        <v>-0.36831683168316831</v>
      </c>
      <c r="F34" s="68">
        <f>F35+F40+F38</f>
        <v>250</v>
      </c>
      <c r="G34" s="69">
        <f>G35+G40+G38</f>
        <v>377</v>
      </c>
      <c r="H34" s="70">
        <f t="shared" ref="H34" si="65">IF(ISERROR(F34-G34),"n/a",F34-G34)</f>
        <v>-127</v>
      </c>
      <c r="I34" s="71">
        <f t="shared" ref="I34" si="66">IF(ISERROR(H34/G34),"n/a",(H34/G34))</f>
        <v>-0.33687002652519893</v>
      </c>
      <c r="J34" s="72">
        <f>J35+J40+J38</f>
        <v>131</v>
      </c>
      <c r="K34" s="73">
        <f>K35+K40+K38</f>
        <v>247</v>
      </c>
      <c r="L34" s="74">
        <f t="shared" ref="L34" si="67">IF(ISERROR(J34-K34),"n/a",J34-K34)</f>
        <v>-116</v>
      </c>
      <c r="M34" s="75">
        <f t="shared" ref="M34" si="68">IF(ISERROR(L34/K34),"n/a",(L34/K34))</f>
        <v>-0.46963562753036436</v>
      </c>
      <c r="N34" s="76">
        <f>N35+N40+N38</f>
        <v>122</v>
      </c>
      <c r="O34" s="77">
        <f>O35+O40+O38</f>
        <v>225</v>
      </c>
      <c r="P34" s="78">
        <f t="shared" ref="P34" si="69">IF(ISERROR(N34-O34),"n/a",N34-O34)</f>
        <v>-103</v>
      </c>
      <c r="Q34" s="292">
        <f t="shared" ref="Q34" si="70">IF(ISERROR(P34/O34),"n/a",(P34/O34))</f>
        <v>-0.45777777777777778</v>
      </c>
      <c r="R34" s="136">
        <f>R35+R40+R38</f>
        <v>120</v>
      </c>
      <c r="S34" s="138">
        <f>S35+S40+S38</f>
        <v>199</v>
      </c>
      <c r="T34" s="139">
        <f t="shared" ref="T34" si="71">IF(ISERROR(R34-S34),"n/a",R34-S34)</f>
        <v>-79</v>
      </c>
      <c r="U34" s="204">
        <f t="shared" ref="U34" si="72">IF(ISERROR(T34/S34),"n/a",(T34/S34))</f>
        <v>-0.39698492462311558</v>
      </c>
      <c r="V34" s="300"/>
    </row>
    <row r="35" spans="1:22" ht="27.75" customHeight="1" x14ac:dyDescent="0.2">
      <c r="A35" s="244" t="s">
        <v>31</v>
      </c>
      <c r="B35" s="245">
        <f>SUM(B36:B37)</f>
        <v>275</v>
      </c>
      <c r="C35" s="246">
        <f>SUM(C36:C37)</f>
        <v>468</v>
      </c>
      <c r="D35" s="247">
        <f t="shared" ref="D35:D41" si="73">IF(ISERROR(B35-C35),"n/a",B35-C35)</f>
        <v>-193</v>
      </c>
      <c r="E35" s="248">
        <f t="shared" ref="E35:E41" si="74">IF(ISERROR(D35/C35),"n/a",(D35/C35))</f>
        <v>-0.41239316239316237</v>
      </c>
      <c r="F35" s="249">
        <f>SUM(F36:F37)</f>
        <v>220</v>
      </c>
      <c r="G35" s="250">
        <f>SUM(G36:G37)</f>
        <v>346</v>
      </c>
      <c r="H35" s="251">
        <f t="shared" ref="H35:H41" si="75">IF(ISERROR(F35-G35),"n/a",F35-G35)</f>
        <v>-126</v>
      </c>
      <c r="I35" s="252">
        <f t="shared" ref="I35:I41" si="76">IF(ISERROR(H35/G35),"n/a",(H35/G35))</f>
        <v>-0.36416184971098264</v>
      </c>
      <c r="J35" s="253">
        <f>SUM(J36:J37)</f>
        <v>112</v>
      </c>
      <c r="K35" s="254">
        <f>SUM(K36:K37)</f>
        <v>232</v>
      </c>
      <c r="L35" s="255">
        <f t="shared" ref="L35:L40" si="77">IF(ISERROR(J35-K35),"n/a",J35-K35)</f>
        <v>-120</v>
      </c>
      <c r="M35" s="256">
        <f t="shared" ref="M35:M41" si="78">IF(ISERROR(L35/K35),"n/a",(L35/K35))</f>
        <v>-0.51724137931034486</v>
      </c>
      <c r="N35" s="103">
        <f>SUM(N36:N37)</f>
        <v>105</v>
      </c>
      <c r="O35" s="104">
        <f>SUM(O36:O37)</f>
        <v>211</v>
      </c>
      <c r="P35" s="105">
        <f t="shared" ref="P35:P41" si="79">IF(ISERROR(N35-O35),"n/a",N35-O35)</f>
        <v>-106</v>
      </c>
      <c r="Q35" s="293">
        <f t="shared" ref="Q35:Q41" si="80">IF(ISERROR(P35/O35),"n/a",(P35/O35))</f>
        <v>-0.50236966824644547</v>
      </c>
      <c r="R35" s="137">
        <f>SUM(R36:R37)</f>
        <v>104</v>
      </c>
      <c r="S35" s="140">
        <f>SUM(S36:S37)</f>
        <v>188</v>
      </c>
      <c r="T35" s="141">
        <f t="shared" ref="T35:T41" si="81">IF(ISERROR(R35-S35),"n/a",R35-S35)</f>
        <v>-84</v>
      </c>
      <c r="U35" s="205">
        <f t="shared" ref="U35:U41" si="82">IF(ISERROR(T35/S35),"n/a",(T35/S35))</f>
        <v>-0.44680851063829785</v>
      </c>
    </row>
    <row r="36" spans="1:22" ht="12.75" customHeight="1" x14ac:dyDescent="0.2">
      <c r="A36" s="41" t="s">
        <v>20</v>
      </c>
      <c r="B36" s="268">
        <v>275</v>
      </c>
      <c r="C36" s="269">
        <v>468</v>
      </c>
      <c r="D36" s="202">
        <f t="shared" si="73"/>
        <v>-193</v>
      </c>
      <c r="E36" s="267">
        <f t="shared" si="74"/>
        <v>-0.41239316239316237</v>
      </c>
      <c r="F36" s="272">
        <v>220</v>
      </c>
      <c r="G36" s="273">
        <v>346</v>
      </c>
      <c r="H36" s="274">
        <f>IF(ISERROR(F36-G36),"n/a",F36-G36)</f>
        <v>-126</v>
      </c>
      <c r="I36" s="275">
        <f>IF(ISERROR(H36/G36),"n/a",(H36/G36))</f>
        <v>-0.36416184971098264</v>
      </c>
      <c r="J36" s="276">
        <v>112</v>
      </c>
      <c r="K36" s="277">
        <v>232</v>
      </c>
      <c r="L36" s="278">
        <f>IF(ISERROR(J36-K36),"n/a",J36-K36)</f>
        <v>-120</v>
      </c>
      <c r="M36" s="279">
        <f>IF(ISERROR(L36/K36),"n/a",(L36/K36))</f>
        <v>-0.51724137931034486</v>
      </c>
      <c r="N36" s="284">
        <v>105</v>
      </c>
      <c r="O36" s="285">
        <v>211</v>
      </c>
      <c r="P36" s="286">
        <f t="shared" ref="P36:P37" si="83">IF(ISERROR(N36-O36),"n/a",N36-O36)</f>
        <v>-106</v>
      </c>
      <c r="Q36" s="296">
        <f t="shared" ref="Q36:Q37" si="84">IF(ISERROR(P36/O36),"n/a",(P36/O36))</f>
        <v>-0.50236966824644547</v>
      </c>
      <c r="R36" s="287">
        <v>104</v>
      </c>
      <c r="S36" s="288">
        <v>188</v>
      </c>
      <c r="T36" s="289">
        <f t="shared" ref="T36:T37" si="85">IF(ISERROR(R36-S36),"n/a",R36-S36)</f>
        <v>-84</v>
      </c>
      <c r="U36" s="290">
        <f t="shared" ref="U36:U37" si="86">IF(ISERROR(T36/S36),"n/a",(T36/S36))</f>
        <v>-0.44680851063829785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34</v>
      </c>
      <c r="C38" s="107">
        <f>C39</f>
        <v>31</v>
      </c>
      <c r="D38" s="108">
        <f>IF(ISERROR(B38-C38),"n/a",B38-C38)</f>
        <v>3</v>
      </c>
      <c r="E38" s="109">
        <f>IF(ISERROR(D38/C38),"n/a",(D38/C38))</f>
        <v>9.6774193548387094E-2</v>
      </c>
      <c r="F38" s="194">
        <f>F39</f>
        <v>23</v>
      </c>
      <c r="G38" s="195">
        <f>G39</f>
        <v>28</v>
      </c>
      <c r="H38" s="110">
        <f>IF(ISERROR(F38-G38),"n/a",F38-G38)</f>
        <v>-5</v>
      </c>
      <c r="I38" s="111">
        <f>IF(ISERROR(H38/G38),"n/a",(H38/G38))</f>
        <v>-0.17857142857142858</v>
      </c>
      <c r="J38" s="196">
        <f>J39</f>
        <v>18</v>
      </c>
      <c r="K38" s="197">
        <f>K39</f>
        <v>15</v>
      </c>
      <c r="L38" s="112">
        <f>IF(ISERROR(J38-K38),"n/a",J38-K38)</f>
        <v>3</v>
      </c>
      <c r="M38" s="113">
        <f>IF(ISERROR(L38/K38),"n/a",(L38/K38))</f>
        <v>0.2</v>
      </c>
      <c r="N38" s="198">
        <f>N39</f>
        <v>16</v>
      </c>
      <c r="O38" s="199">
        <f>O39</f>
        <v>14</v>
      </c>
      <c r="P38" s="114">
        <f>IF(ISERROR(N38-O38),"n/a",N38-O38)</f>
        <v>2</v>
      </c>
      <c r="Q38" s="294">
        <f>IF(ISERROR(P38/O38),"n/a",(P38/O38))</f>
        <v>0.14285714285714285</v>
      </c>
      <c r="R38" s="200">
        <f>R39</f>
        <v>15</v>
      </c>
      <c r="S38" s="201">
        <f>S39</f>
        <v>11</v>
      </c>
      <c r="T38" s="142">
        <f>IF(ISERROR(R38-S38),"n/a",R38-S38)</f>
        <v>4</v>
      </c>
      <c r="U38" s="206">
        <f>IF(ISERROR(T38/S38),"n/a",(T38/S38))</f>
        <v>0.36363636363636365</v>
      </c>
    </row>
    <row r="39" spans="1:22" s="82" customFormat="1" x14ac:dyDescent="0.2">
      <c r="A39" s="41" t="s">
        <v>20</v>
      </c>
      <c r="B39" s="118">
        <v>34</v>
      </c>
      <c r="C39" s="119">
        <v>31</v>
      </c>
      <c r="D39" s="120">
        <f>IF(ISERROR(B39-C39),"n/a",B39-C39)</f>
        <v>3</v>
      </c>
      <c r="E39" s="121">
        <f>IF(ISERROR(D39/C39),"n/a",(D39/C39))</f>
        <v>9.6774193548387094E-2</v>
      </c>
      <c r="F39" s="122">
        <v>23</v>
      </c>
      <c r="G39" s="123">
        <v>28</v>
      </c>
      <c r="H39" s="124">
        <f>IF(ISERROR(F39-G39),"n/a",F39-G39)</f>
        <v>-5</v>
      </c>
      <c r="I39" s="125">
        <f>IF(ISERROR(H39/G39),"n/a",(H39/G39))</f>
        <v>-0.17857142857142858</v>
      </c>
      <c r="J39" s="126">
        <v>18</v>
      </c>
      <c r="K39" s="127">
        <v>15</v>
      </c>
      <c r="L39" s="128">
        <f>IF(ISERROR(J39-K39),"n/a",J39-K39)</f>
        <v>3</v>
      </c>
      <c r="M39" s="129">
        <f>IF(ISERROR(L39/K39),"n/a",(L39/K39))</f>
        <v>0.2</v>
      </c>
      <c r="N39" s="143">
        <v>16</v>
      </c>
      <c r="O39" s="144">
        <v>14</v>
      </c>
      <c r="P39" s="145">
        <f>IF(ISERROR(N39-O39),"n/a",N39-O39)</f>
        <v>2</v>
      </c>
      <c r="Q39" s="295">
        <f>IF(ISERROR(P39/O39),"n/a",(P39/O39))</f>
        <v>0.14285714285714285</v>
      </c>
      <c r="R39" s="146">
        <v>15</v>
      </c>
      <c r="S39" s="147">
        <v>11</v>
      </c>
      <c r="T39" s="148">
        <f>IF(ISERROR(R39-S39),"n/a",R39-S39)</f>
        <v>4</v>
      </c>
      <c r="U39" s="207">
        <f>IF(ISERROR(T39/S39),"n/a",(T39/S39))</f>
        <v>0.36363636363636365</v>
      </c>
      <c r="V39" s="301"/>
    </row>
    <row r="40" spans="1:22" ht="27.75" customHeight="1" x14ac:dyDescent="0.2">
      <c r="A40" s="193" t="s">
        <v>33</v>
      </c>
      <c r="B40" s="106">
        <f>B41</f>
        <v>10</v>
      </c>
      <c r="C40" s="107">
        <f>C41</f>
        <v>6</v>
      </c>
      <c r="D40" s="108">
        <f t="shared" si="73"/>
        <v>4</v>
      </c>
      <c r="E40" s="109">
        <f t="shared" si="74"/>
        <v>0.66666666666666663</v>
      </c>
      <c r="F40" s="194">
        <f>F41</f>
        <v>7</v>
      </c>
      <c r="G40" s="195">
        <f>G41</f>
        <v>3</v>
      </c>
      <c r="H40" s="110">
        <f t="shared" si="75"/>
        <v>4</v>
      </c>
      <c r="I40" s="111">
        <f t="shared" si="76"/>
        <v>1.3333333333333333</v>
      </c>
      <c r="J40" s="196">
        <f>J41</f>
        <v>1</v>
      </c>
      <c r="K40" s="197">
        <f>K41</f>
        <v>0</v>
      </c>
      <c r="L40" s="112">
        <f t="shared" si="77"/>
        <v>1</v>
      </c>
      <c r="M40" s="113" t="str">
        <f t="shared" si="78"/>
        <v>n/a</v>
      </c>
      <c r="N40" s="198">
        <f>N41</f>
        <v>1</v>
      </c>
      <c r="O40" s="199">
        <f>O41</f>
        <v>0</v>
      </c>
      <c r="P40" s="114">
        <f t="shared" si="79"/>
        <v>1</v>
      </c>
      <c r="Q40" s="294" t="str">
        <f t="shared" si="80"/>
        <v>n/a</v>
      </c>
      <c r="R40" s="200">
        <f>R41</f>
        <v>1</v>
      </c>
      <c r="S40" s="201">
        <f>S41</f>
        <v>0</v>
      </c>
      <c r="T40" s="142">
        <f t="shared" si="81"/>
        <v>1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10</v>
      </c>
      <c r="C41" s="119">
        <v>6</v>
      </c>
      <c r="D41" s="120">
        <f t="shared" si="73"/>
        <v>4</v>
      </c>
      <c r="E41" s="121">
        <f t="shared" si="74"/>
        <v>0.66666666666666663</v>
      </c>
      <c r="F41" s="122">
        <v>7</v>
      </c>
      <c r="G41" s="123">
        <v>3</v>
      </c>
      <c r="H41" s="124">
        <f t="shared" si="75"/>
        <v>4</v>
      </c>
      <c r="I41" s="125">
        <f t="shared" si="76"/>
        <v>1.3333333333333333</v>
      </c>
      <c r="J41" s="126">
        <v>1</v>
      </c>
      <c r="K41" s="127">
        <v>0</v>
      </c>
      <c r="L41" s="128">
        <v>0</v>
      </c>
      <c r="M41" s="129" t="str">
        <f t="shared" si="78"/>
        <v>n/a</v>
      </c>
      <c r="N41" s="143">
        <v>1</v>
      </c>
      <c r="O41" s="144">
        <v>0</v>
      </c>
      <c r="P41" s="145">
        <f t="shared" si="79"/>
        <v>1</v>
      </c>
      <c r="Q41" s="295" t="str">
        <f t="shared" si="80"/>
        <v>n/a</v>
      </c>
      <c r="R41" s="146">
        <v>1</v>
      </c>
      <c r="S41" s="147">
        <v>0</v>
      </c>
      <c r="T41" s="148">
        <f t="shared" si="81"/>
        <v>1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185</v>
      </c>
      <c r="C42" s="65">
        <f>C43+C50</f>
        <v>177</v>
      </c>
      <c r="D42" s="66">
        <f t="shared" ref="D42:D57" si="87">IF(ISERROR(B42-C42),"n/a",B42-C42)</f>
        <v>8</v>
      </c>
      <c r="E42" s="67">
        <f t="shared" ref="E42:E57" si="88">IF(ISERROR(D42/C42),"n/a",(D42/C42))</f>
        <v>4.519774011299435E-2</v>
      </c>
      <c r="F42" s="68">
        <f>F43+F50</f>
        <v>102</v>
      </c>
      <c r="G42" s="69">
        <f>G43+G50</f>
        <v>97</v>
      </c>
      <c r="H42" s="70">
        <f t="shared" ref="H42:H57" si="89">IF(ISERROR(F42-G42),"n/a",F42-G42)</f>
        <v>5</v>
      </c>
      <c r="I42" s="71">
        <f t="shared" ref="I42:I57" si="90">IF(ISERROR(H42/G42),"n/a",(H42/G42))</f>
        <v>5.1546391752577317E-2</v>
      </c>
      <c r="J42" s="72">
        <f>J43+J50</f>
        <v>59</v>
      </c>
      <c r="K42" s="73">
        <f>K43+K50</f>
        <v>66</v>
      </c>
      <c r="L42" s="74">
        <f t="shared" ref="L42:L56" si="91">IF(ISERROR(J42-K42),"n/a",J42-K42)</f>
        <v>-7</v>
      </c>
      <c r="M42" s="75">
        <f t="shared" ref="M42:M57" si="92">IF(ISERROR(L42/K42),"n/a",(L42/K42))</f>
        <v>-0.10606060606060606</v>
      </c>
      <c r="N42" s="76">
        <f>N43+N50</f>
        <v>57</v>
      </c>
      <c r="O42" s="77">
        <f>O43+O50</f>
        <v>59</v>
      </c>
      <c r="P42" s="78">
        <f t="shared" ref="P42:P57" si="93">IF(ISERROR(N42-O42),"n/a",N42-O42)</f>
        <v>-2</v>
      </c>
      <c r="Q42" s="292">
        <f t="shared" ref="Q42:Q57" si="94">IF(ISERROR(P42/O42),"n/a",(P42/O42))</f>
        <v>-3.3898305084745763E-2</v>
      </c>
      <c r="R42" s="136">
        <f>R43+R50</f>
        <v>55</v>
      </c>
      <c r="S42" s="138">
        <f>S43+S50</f>
        <v>54</v>
      </c>
      <c r="T42" s="139">
        <f t="shared" ref="T42:T57" si="95">IF(ISERROR(R42-S42),"n/a",R42-S42)</f>
        <v>1</v>
      </c>
      <c r="U42" s="204">
        <f t="shared" ref="U42:U57" si="96">IF(ISERROR(T42/S42),"n/a",(T42/S42))</f>
        <v>1.8518518518518517E-2</v>
      </c>
    </row>
    <row r="43" spans="1:22" s="81" customFormat="1" ht="20.25" customHeight="1" thickBot="1" x14ac:dyDescent="0.25">
      <c r="A43" s="79" t="s">
        <v>7</v>
      </c>
      <c r="B43" s="64">
        <f>B44+B48+B46</f>
        <v>3</v>
      </c>
      <c r="C43" s="65">
        <f>C44+C48+C46</f>
        <v>6</v>
      </c>
      <c r="D43" s="66">
        <f t="shared" si="87"/>
        <v>-3</v>
      </c>
      <c r="E43" s="67">
        <f t="shared" si="88"/>
        <v>-0.5</v>
      </c>
      <c r="F43" s="68">
        <f>F44+F48+F46</f>
        <v>3</v>
      </c>
      <c r="G43" s="69">
        <f>G44+G48+G46</f>
        <v>6</v>
      </c>
      <c r="H43" s="70">
        <f t="shared" si="89"/>
        <v>-3</v>
      </c>
      <c r="I43" s="71">
        <f t="shared" si="90"/>
        <v>-0.5</v>
      </c>
      <c r="J43" s="72">
        <f>J44+J48+J46</f>
        <v>2</v>
      </c>
      <c r="K43" s="73">
        <f>K44+K48+K46</f>
        <v>3</v>
      </c>
      <c r="L43" s="74">
        <f t="shared" si="91"/>
        <v>-1</v>
      </c>
      <c r="M43" s="75">
        <f t="shared" si="92"/>
        <v>-0.33333333333333331</v>
      </c>
      <c r="N43" s="76">
        <f>N44+N48+N46</f>
        <v>2</v>
      </c>
      <c r="O43" s="77">
        <f>O44+O48+O46</f>
        <v>2</v>
      </c>
      <c r="P43" s="78">
        <f t="shared" si="93"/>
        <v>0</v>
      </c>
      <c r="Q43" s="292">
        <f t="shared" si="94"/>
        <v>0</v>
      </c>
      <c r="R43" s="136">
        <f>R44+R48+R46</f>
        <v>2</v>
      </c>
      <c r="S43" s="138">
        <f>S44+S48+S46</f>
        <v>2</v>
      </c>
      <c r="T43" s="139">
        <f t="shared" si="95"/>
        <v>0</v>
      </c>
      <c r="U43" s="204">
        <f t="shared" si="96"/>
        <v>0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3</v>
      </c>
      <c r="C46" s="107">
        <f>C47</f>
        <v>6</v>
      </c>
      <c r="D46" s="108">
        <f>IF(ISERROR(B46-C46),"n/a",B46-C46)</f>
        <v>-3</v>
      </c>
      <c r="E46" s="109">
        <f>IF(ISERROR(D46/C46),"n/a",(D46/C46))</f>
        <v>-0.5</v>
      </c>
      <c r="F46" s="194">
        <f>F47</f>
        <v>3</v>
      </c>
      <c r="G46" s="195">
        <f>G47</f>
        <v>6</v>
      </c>
      <c r="H46" s="110">
        <f>IF(ISERROR(F46-G46),"n/a",F46-G46)</f>
        <v>-3</v>
      </c>
      <c r="I46" s="111">
        <f>IF(ISERROR(H46/G46),"n/a",(H46/G46))</f>
        <v>-0.5</v>
      </c>
      <c r="J46" s="196">
        <f>J47</f>
        <v>2</v>
      </c>
      <c r="K46" s="197">
        <f>K47</f>
        <v>3</v>
      </c>
      <c r="L46" s="112">
        <f>IF(ISERROR(J46-K46),"n/a",J46-K46)</f>
        <v>-1</v>
      </c>
      <c r="M46" s="113">
        <f>IF(ISERROR(L46/K46),"n/a",(L46/K46))</f>
        <v>-0.33333333333333331</v>
      </c>
      <c r="N46" s="198">
        <f>N47</f>
        <v>2</v>
      </c>
      <c r="O46" s="199">
        <f>O47</f>
        <v>2</v>
      </c>
      <c r="P46" s="114">
        <f>IF(ISERROR(N46-O46),"n/a",N46-O46)</f>
        <v>0</v>
      </c>
      <c r="Q46" s="294">
        <f>IF(ISERROR(P46/O46),"n/a",(P46/O46))</f>
        <v>0</v>
      </c>
      <c r="R46" s="200">
        <f>R47</f>
        <v>2</v>
      </c>
      <c r="S46" s="201">
        <f>S47</f>
        <v>2</v>
      </c>
      <c r="T46" s="142">
        <f>IF(ISERROR(R46-S46),"n/a",R46-S46)</f>
        <v>0</v>
      </c>
      <c r="U46" s="206">
        <f>IF(ISERROR(T46/S46),"n/a",(T46/S46))</f>
        <v>0</v>
      </c>
    </row>
    <row r="47" spans="1:22" s="82" customFormat="1" x14ac:dyDescent="0.2">
      <c r="A47" s="41" t="s">
        <v>20</v>
      </c>
      <c r="B47" s="118">
        <v>3</v>
      </c>
      <c r="C47" s="119">
        <v>6</v>
      </c>
      <c r="D47" s="120">
        <f>IF(ISERROR(B47-C47),"n/a",B47-C47)</f>
        <v>-3</v>
      </c>
      <c r="E47" s="121">
        <f>IF(ISERROR(D47/C47),"n/a",(D47/C47))</f>
        <v>-0.5</v>
      </c>
      <c r="F47" s="122">
        <v>3</v>
      </c>
      <c r="G47" s="123">
        <v>6</v>
      </c>
      <c r="H47" s="124">
        <f>IF(ISERROR(F47-G47),"n/a",F47-G47)</f>
        <v>-3</v>
      </c>
      <c r="I47" s="125">
        <f>IF(ISERROR(H47/G47),"n/a",(H47/G47))</f>
        <v>-0.5</v>
      </c>
      <c r="J47" s="126">
        <v>2</v>
      </c>
      <c r="K47" s="127">
        <v>3</v>
      </c>
      <c r="L47" s="128">
        <f>IF(ISERROR(J47-K47),"n/a",J47-K47)</f>
        <v>-1</v>
      </c>
      <c r="M47" s="129">
        <f>IF(ISERROR(L47/K47),"n/a",(L47/K47))</f>
        <v>-0.33333333333333331</v>
      </c>
      <c r="N47" s="143">
        <v>2</v>
      </c>
      <c r="O47" s="144">
        <v>2</v>
      </c>
      <c r="P47" s="145">
        <f>IF(ISERROR(N47-O47),"n/a",N47-O47)</f>
        <v>0</v>
      </c>
      <c r="Q47" s="295">
        <f>IF(ISERROR(P47/O47),"n/a",(P47/O47))</f>
        <v>0</v>
      </c>
      <c r="R47" s="146">
        <v>2</v>
      </c>
      <c r="S47" s="147">
        <v>2</v>
      </c>
      <c r="T47" s="148">
        <f>IF(ISERROR(R47-S47),"n/a",R47-S47)</f>
        <v>0</v>
      </c>
      <c r="U47" s="207">
        <f>IF(ISERROR(T47/S47),"n/a",(T47/S47))</f>
        <v>0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182</v>
      </c>
      <c r="C50" s="65">
        <f>C51+C56+C54</f>
        <v>171</v>
      </c>
      <c r="D50" s="66">
        <f t="shared" si="87"/>
        <v>11</v>
      </c>
      <c r="E50" s="67">
        <f t="shared" si="88"/>
        <v>6.4327485380116955E-2</v>
      </c>
      <c r="F50" s="68">
        <f>F51+F56+F54</f>
        <v>99</v>
      </c>
      <c r="G50" s="69">
        <f>G51+G56+G54</f>
        <v>91</v>
      </c>
      <c r="H50" s="70">
        <f t="shared" si="89"/>
        <v>8</v>
      </c>
      <c r="I50" s="71">
        <f t="shared" si="90"/>
        <v>8.7912087912087919E-2</v>
      </c>
      <c r="J50" s="72">
        <f>J51+J56+J54</f>
        <v>57</v>
      </c>
      <c r="K50" s="73">
        <f>K51+K56+K54</f>
        <v>63</v>
      </c>
      <c r="L50" s="74">
        <f t="shared" si="91"/>
        <v>-6</v>
      </c>
      <c r="M50" s="75">
        <f t="shared" si="92"/>
        <v>-9.5238095238095233E-2</v>
      </c>
      <c r="N50" s="76">
        <f>N51+N56+N54</f>
        <v>55</v>
      </c>
      <c r="O50" s="77">
        <f>O51+O56+O54</f>
        <v>57</v>
      </c>
      <c r="P50" s="78">
        <f t="shared" si="93"/>
        <v>-2</v>
      </c>
      <c r="Q50" s="292">
        <f t="shared" si="94"/>
        <v>-3.5087719298245612E-2</v>
      </c>
      <c r="R50" s="136">
        <f>R51+R56+R54</f>
        <v>53</v>
      </c>
      <c r="S50" s="138">
        <f>S51+S56+S54</f>
        <v>52</v>
      </c>
      <c r="T50" s="139">
        <f t="shared" si="95"/>
        <v>1</v>
      </c>
      <c r="U50" s="204">
        <f t="shared" si="96"/>
        <v>1.9230769230769232E-2</v>
      </c>
      <c r="V50" s="300"/>
    </row>
    <row r="51" spans="1:22" ht="27.75" customHeight="1" x14ac:dyDescent="0.2">
      <c r="A51" s="192" t="s">
        <v>31</v>
      </c>
      <c r="B51" s="91">
        <f>SUM(B52:B53)</f>
        <v>174</v>
      </c>
      <c r="C51" s="92">
        <f>SUM(C52:C53)</f>
        <v>163</v>
      </c>
      <c r="D51" s="93">
        <f t="shared" si="87"/>
        <v>11</v>
      </c>
      <c r="E51" s="94">
        <f t="shared" si="88"/>
        <v>6.7484662576687116E-2</v>
      </c>
      <c r="F51" s="95">
        <f>SUM(F52:F53)</f>
        <v>97</v>
      </c>
      <c r="G51" s="96">
        <f>SUM(G52:G53)</f>
        <v>86</v>
      </c>
      <c r="H51" s="97">
        <f t="shared" si="89"/>
        <v>11</v>
      </c>
      <c r="I51" s="98">
        <f t="shared" si="90"/>
        <v>0.12790697674418605</v>
      </c>
      <c r="J51" s="99">
        <f>SUM(J52:J53)</f>
        <v>57</v>
      </c>
      <c r="K51" s="100">
        <f>SUM(K52:K53)</f>
        <v>62</v>
      </c>
      <c r="L51" s="101">
        <f t="shared" si="91"/>
        <v>-5</v>
      </c>
      <c r="M51" s="102">
        <f t="shared" si="92"/>
        <v>-8.0645161290322578E-2</v>
      </c>
      <c r="N51" s="103">
        <f>SUM(N52:N53)</f>
        <v>55</v>
      </c>
      <c r="O51" s="104">
        <f>SUM(O52:O53)</f>
        <v>56</v>
      </c>
      <c r="P51" s="105">
        <f t="shared" si="93"/>
        <v>-1</v>
      </c>
      <c r="Q51" s="293">
        <f t="shared" si="94"/>
        <v>-1.7857142857142856E-2</v>
      </c>
      <c r="R51" s="137">
        <f>SUM(R52:R53)</f>
        <v>53</v>
      </c>
      <c r="S51" s="140">
        <f>SUM(S52:S53)</f>
        <v>52</v>
      </c>
      <c r="T51" s="141">
        <f t="shared" si="95"/>
        <v>1</v>
      </c>
      <c r="U51" s="205">
        <f t="shared" si="96"/>
        <v>1.9230769230769232E-2</v>
      </c>
    </row>
    <row r="52" spans="1:22" ht="12" customHeight="1" x14ac:dyDescent="0.2">
      <c r="A52" s="41" t="s">
        <v>20</v>
      </c>
      <c r="B52" s="268">
        <v>174</v>
      </c>
      <c r="C52" s="269">
        <v>163</v>
      </c>
      <c r="D52" s="270">
        <f>IF(ISERROR(B52-C52),"n/a",B52-C52)</f>
        <v>11</v>
      </c>
      <c r="E52" s="271">
        <f>IF(ISERROR(D52/C52),"n/a",(D52/C52))</f>
        <v>6.7484662576687116E-2</v>
      </c>
      <c r="F52" s="272">
        <v>97</v>
      </c>
      <c r="G52" s="273">
        <v>86</v>
      </c>
      <c r="H52" s="274">
        <f>IF(ISERROR(F52-G52),"n/a",F52-G52)</f>
        <v>11</v>
      </c>
      <c r="I52" s="275">
        <f>IF(ISERROR(H52/G52),"n/a",(H52/G52))</f>
        <v>0.12790697674418605</v>
      </c>
      <c r="J52" s="276">
        <v>57</v>
      </c>
      <c r="K52" s="277">
        <v>62</v>
      </c>
      <c r="L52" s="278">
        <f>IF(ISERROR(J52-K52),"n/a",J52-K52)</f>
        <v>-5</v>
      </c>
      <c r="M52" s="279">
        <f>IF(ISERROR(L52/K52),"n/a",(L52/K52))</f>
        <v>-8.0645161290322578E-2</v>
      </c>
      <c r="N52" s="284">
        <v>55</v>
      </c>
      <c r="O52" s="285">
        <v>56</v>
      </c>
      <c r="P52" s="286">
        <f t="shared" ref="P52:P53" si="107">IF(ISERROR(N52-O52),"n/a",N52-O52)</f>
        <v>-1</v>
      </c>
      <c r="Q52" s="296">
        <f t="shared" ref="Q52:Q53" si="108">IF(ISERROR(P52/O52),"n/a",(P52/O52))</f>
        <v>-1.7857142857142856E-2</v>
      </c>
      <c r="R52" s="287">
        <v>53</v>
      </c>
      <c r="S52" s="288">
        <v>52</v>
      </c>
      <c r="T52" s="289">
        <f t="shared" ref="T52:T53" si="109">IF(ISERROR(R52-S52),"n/a",R52-S52)</f>
        <v>1</v>
      </c>
      <c r="U52" s="290">
        <f t="shared" ref="U52:U53" si="110">IF(ISERROR(T52/S52),"n/a",(T52/S52))</f>
        <v>1.9230769230769232E-2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1</v>
      </c>
      <c r="L54" s="112">
        <f>IF(ISERROR(J54-K54),"n/a",J54-K54)</f>
        <v>-1</v>
      </c>
      <c r="M54" s="113">
        <f>IF(ISERROR(L54/K54),"n/a",(L54/K54))</f>
        <v>-1</v>
      </c>
      <c r="N54" s="198">
        <f>N55</f>
        <v>0</v>
      </c>
      <c r="O54" s="199">
        <f>O55</f>
        <v>1</v>
      </c>
      <c r="P54" s="114">
        <f>IF(ISERROR(N54-O54),"n/a",N54-O54)</f>
        <v>-1</v>
      </c>
      <c r="Q54" s="294">
        <f>IF(ISERROR(P54/O54),"n/a",(P54/O54))</f>
        <v>-1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1</v>
      </c>
      <c r="L55" s="128">
        <f>IF(ISERROR(J55-K55),"n/a",J55-K55)</f>
        <v>-1</v>
      </c>
      <c r="M55" s="129">
        <f>IF(ISERROR(L55/K55),"n/a",(L55/K55))</f>
        <v>-1</v>
      </c>
      <c r="N55" s="143">
        <v>0</v>
      </c>
      <c r="O55" s="144">
        <v>1</v>
      </c>
      <c r="P55" s="145">
        <f>IF(ISERROR(N55-O55),"n/a",N55-O55)</f>
        <v>-1</v>
      </c>
      <c r="Q55" s="295">
        <f>IF(ISERROR(P55/O55),"n/a",(P55/O55))</f>
        <v>-1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1</v>
      </c>
      <c r="G56" s="195">
        <f>G57</f>
        <v>3</v>
      </c>
      <c r="H56" s="110">
        <f t="shared" si="89"/>
        <v>-2</v>
      </c>
      <c r="I56" s="111">
        <f t="shared" si="90"/>
        <v>-0.66666666666666663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1</v>
      </c>
      <c r="G57" s="123">
        <v>3</v>
      </c>
      <c r="H57" s="124">
        <f t="shared" si="89"/>
        <v>-2</v>
      </c>
      <c r="I57" s="125">
        <f t="shared" si="90"/>
        <v>-0.66666666666666663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19</v>
      </c>
      <c r="C58" s="65">
        <f>C59+C66</f>
        <v>25</v>
      </c>
      <c r="D58" s="66">
        <f t="shared" ref="D58:D61" si="111">IF(ISERROR(B58-C58),"n/a",B58-C58)</f>
        <v>-6</v>
      </c>
      <c r="E58" s="67">
        <f t="shared" ref="E58:E61" si="112">IF(ISERROR(D58/C58),"n/a",(D58/C58))</f>
        <v>-0.24</v>
      </c>
      <c r="F58" s="68">
        <f>F59+F66</f>
        <v>15</v>
      </c>
      <c r="G58" s="69">
        <f>G59+G66</f>
        <v>19</v>
      </c>
      <c r="H58" s="70">
        <f t="shared" ref="H58:H61" si="113">IF(ISERROR(F58-G58),"n/a",F58-G58)</f>
        <v>-4</v>
      </c>
      <c r="I58" s="71">
        <f t="shared" ref="I58:I61" si="114">IF(ISERROR(H58/G58),"n/a",(H58/G58))</f>
        <v>-0.21052631578947367</v>
      </c>
      <c r="J58" s="72">
        <f>J59+J66</f>
        <v>10</v>
      </c>
      <c r="K58" s="73">
        <f>K59+K66</f>
        <v>14</v>
      </c>
      <c r="L58" s="74">
        <f t="shared" ref="L58:L61" si="115">IF(ISERROR(J58-K58),"n/a",J58-K58)</f>
        <v>-4</v>
      </c>
      <c r="M58" s="75">
        <f t="shared" ref="M58:M61" si="116">IF(ISERROR(L58/K58),"n/a",(L58/K58))</f>
        <v>-0.2857142857142857</v>
      </c>
      <c r="N58" s="76">
        <f>N59+N66</f>
        <v>10</v>
      </c>
      <c r="O58" s="77">
        <f>O59+O66</f>
        <v>14</v>
      </c>
      <c r="P58" s="78">
        <f t="shared" ref="P58:P61" si="117">IF(ISERROR(N58-O58),"n/a",N58-O58)</f>
        <v>-4</v>
      </c>
      <c r="Q58" s="292">
        <f t="shared" ref="Q58:Q61" si="118">IF(ISERROR(P58/O58),"n/a",(P58/O58))</f>
        <v>-0.2857142857142857</v>
      </c>
      <c r="R58" s="136">
        <f>R59+R66</f>
        <v>10</v>
      </c>
      <c r="S58" s="138">
        <f>S59+S66</f>
        <v>11</v>
      </c>
      <c r="T58" s="139">
        <f t="shared" ref="T58:T61" si="119">IF(ISERROR(R58-S58),"n/a",R58-S58)</f>
        <v>-1</v>
      </c>
      <c r="U58" s="204">
        <f t="shared" ref="U58:U61" si="120">IF(ISERROR(T58/S58),"n/a",(T58/S58))</f>
        <v>-9.0909090909090912E-2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19</v>
      </c>
      <c r="C66" s="65">
        <f>C67+C72+C70</f>
        <v>25</v>
      </c>
      <c r="D66" s="66">
        <f t="shared" si="121"/>
        <v>-6</v>
      </c>
      <c r="E66" s="67">
        <f t="shared" si="122"/>
        <v>-0.24</v>
      </c>
      <c r="F66" s="68">
        <f>F67+F72+F70</f>
        <v>15</v>
      </c>
      <c r="G66" s="69">
        <f>G67+G72+G70</f>
        <v>19</v>
      </c>
      <c r="H66" s="70">
        <f t="shared" si="123"/>
        <v>-4</v>
      </c>
      <c r="I66" s="71">
        <f t="shared" si="124"/>
        <v>-0.21052631578947367</v>
      </c>
      <c r="J66" s="72">
        <f>J67+J72+J70</f>
        <v>10</v>
      </c>
      <c r="K66" s="73">
        <f>K67+K72+K70</f>
        <v>14</v>
      </c>
      <c r="L66" s="74">
        <f t="shared" si="125"/>
        <v>-4</v>
      </c>
      <c r="M66" s="75">
        <f t="shared" si="126"/>
        <v>-0.2857142857142857</v>
      </c>
      <c r="N66" s="76">
        <f>N67+N72+N70</f>
        <v>10</v>
      </c>
      <c r="O66" s="77">
        <f>O67+O72+O70</f>
        <v>14</v>
      </c>
      <c r="P66" s="78">
        <f t="shared" si="127"/>
        <v>-4</v>
      </c>
      <c r="Q66" s="292">
        <f t="shared" si="128"/>
        <v>-0.2857142857142857</v>
      </c>
      <c r="R66" s="136">
        <f>R67+R72+R70</f>
        <v>10</v>
      </c>
      <c r="S66" s="138">
        <f>S67+S72+S70</f>
        <v>11</v>
      </c>
      <c r="T66" s="139">
        <f t="shared" si="129"/>
        <v>-1</v>
      </c>
      <c r="U66" s="204">
        <f t="shared" si="130"/>
        <v>-9.0909090909090912E-2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18</v>
      </c>
      <c r="C67" s="92">
        <f>SUM(C68:C69)</f>
        <v>25</v>
      </c>
      <c r="D67" s="93">
        <f t="shared" si="121"/>
        <v>-7</v>
      </c>
      <c r="E67" s="94">
        <f t="shared" si="122"/>
        <v>-0.28000000000000003</v>
      </c>
      <c r="F67" s="95">
        <f>SUM(F68:F69)</f>
        <v>15</v>
      </c>
      <c r="G67" s="96">
        <f>SUM(G68:G69)</f>
        <v>19</v>
      </c>
      <c r="H67" s="97">
        <f t="shared" si="123"/>
        <v>-4</v>
      </c>
      <c r="I67" s="98">
        <f t="shared" si="124"/>
        <v>-0.21052631578947367</v>
      </c>
      <c r="J67" s="99">
        <f>SUM(J68:J69)</f>
        <v>10</v>
      </c>
      <c r="K67" s="100">
        <f>SUM(K68:K69)</f>
        <v>14</v>
      </c>
      <c r="L67" s="101">
        <f t="shared" si="125"/>
        <v>-4</v>
      </c>
      <c r="M67" s="102">
        <f t="shared" si="126"/>
        <v>-0.2857142857142857</v>
      </c>
      <c r="N67" s="103">
        <f>SUM(N68:N69)</f>
        <v>10</v>
      </c>
      <c r="O67" s="104">
        <f>SUM(O68:O69)</f>
        <v>14</v>
      </c>
      <c r="P67" s="105">
        <f t="shared" si="127"/>
        <v>-4</v>
      </c>
      <c r="Q67" s="293">
        <f t="shared" si="128"/>
        <v>-0.2857142857142857</v>
      </c>
      <c r="R67" s="137">
        <f>SUM(R68:R69)</f>
        <v>10</v>
      </c>
      <c r="S67" s="140">
        <f>SUM(S68:S69)</f>
        <v>11</v>
      </c>
      <c r="T67" s="141">
        <f t="shared" si="129"/>
        <v>-1</v>
      </c>
      <c r="U67" s="205">
        <f t="shared" si="130"/>
        <v>-9.0909090909090912E-2</v>
      </c>
      <c r="V67" s="301"/>
    </row>
    <row r="68" spans="1:22" s="82" customFormat="1" x14ac:dyDescent="0.2">
      <c r="A68" s="41" t="s">
        <v>20</v>
      </c>
      <c r="B68" s="268">
        <v>18</v>
      </c>
      <c r="C68" s="269">
        <v>25</v>
      </c>
      <c r="D68" s="270">
        <f>IF(ISERROR(B68-C68),"n/a",B68-C68)</f>
        <v>-7</v>
      </c>
      <c r="E68" s="271">
        <f>IF(ISERROR(D68/C68),"n/a",(D68/C68))</f>
        <v>-0.28000000000000003</v>
      </c>
      <c r="F68" s="272">
        <v>15</v>
      </c>
      <c r="G68" s="273">
        <v>19</v>
      </c>
      <c r="H68" s="274">
        <f>IF(ISERROR(F68-G68),"n/a",F68-G68)</f>
        <v>-4</v>
      </c>
      <c r="I68" s="275">
        <f>IF(ISERROR(H68/G68),"n/a",(H68/G68))</f>
        <v>-0.21052631578947367</v>
      </c>
      <c r="J68" s="276">
        <v>10</v>
      </c>
      <c r="K68" s="277">
        <v>14</v>
      </c>
      <c r="L68" s="278">
        <f>IF(ISERROR(J68-K68),"n/a",J68-K68)</f>
        <v>-4</v>
      </c>
      <c r="M68" s="279">
        <f>IF(ISERROR(L68/K68),"n/a",(L68/K68))</f>
        <v>-0.2857142857142857</v>
      </c>
      <c r="N68" s="284">
        <v>10</v>
      </c>
      <c r="O68" s="285">
        <v>14</v>
      </c>
      <c r="P68" s="286">
        <f t="shared" si="127"/>
        <v>-4</v>
      </c>
      <c r="Q68" s="296">
        <f t="shared" si="128"/>
        <v>-0.2857142857142857</v>
      </c>
      <c r="R68" s="287">
        <v>10</v>
      </c>
      <c r="S68" s="288">
        <v>11</v>
      </c>
      <c r="T68" s="289">
        <f t="shared" si="129"/>
        <v>-1</v>
      </c>
      <c r="U68" s="290">
        <f t="shared" si="130"/>
        <v>-9.0909090909090912E-2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169</v>
      </c>
      <c r="C74" s="65">
        <f>SUM(C75:C75)</f>
        <v>162</v>
      </c>
      <c r="D74" s="66">
        <f>IF(ISERROR(B74-C74),"n/a",B74-C74)</f>
        <v>7</v>
      </c>
      <c r="E74" s="67">
        <f>IF(ISERROR(D74/C74),"n/a",(D74/C74))</f>
        <v>4.3209876543209874E-2</v>
      </c>
      <c r="F74" s="68">
        <f>SUM(F75:F75)</f>
        <v>99</v>
      </c>
      <c r="G74" s="69">
        <f>SUM(G75:G75)</f>
        <v>113</v>
      </c>
      <c r="H74" s="70">
        <f>IF(ISERROR(F74-G74),"n/a",F74-G74)</f>
        <v>-14</v>
      </c>
      <c r="I74" s="71">
        <f>IF(ISERROR(H74/G74),"n/a",(H74/G74))</f>
        <v>-0.12389380530973451</v>
      </c>
      <c r="J74" s="72">
        <f>SUM(J75:J75)</f>
        <v>67</v>
      </c>
      <c r="K74" s="73">
        <f>SUM(K75:K75)</f>
        <v>86</v>
      </c>
      <c r="L74" s="74">
        <f>IF(ISERROR(J74-K74),"n/a",J74-K74)</f>
        <v>-19</v>
      </c>
      <c r="M74" s="75">
        <f>IF(ISERROR(L74/K74),"n/a",(L74/K74))</f>
        <v>-0.22093023255813954</v>
      </c>
      <c r="N74" s="76">
        <f>SUM(N75:N75)</f>
        <v>64</v>
      </c>
      <c r="O74" s="77">
        <f>SUM(O75:O75)</f>
        <v>84</v>
      </c>
      <c r="P74" s="78">
        <f>IF(ISERROR(N74-O74),"n/a",N74-O74)</f>
        <v>-20</v>
      </c>
      <c r="Q74" s="292">
        <f>IF(ISERROR(P74/O74),"n/a",(P74/O74))</f>
        <v>-0.23809523809523808</v>
      </c>
      <c r="R74" s="136">
        <f>SUM(R75:R75)</f>
        <v>61</v>
      </c>
      <c r="S74" s="138">
        <f>SUM(S75:S75)</f>
        <v>80</v>
      </c>
      <c r="T74" s="139">
        <f>IF(ISERROR(R74-S74),"n/a",R74-S74)</f>
        <v>-19</v>
      </c>
      <c r="U74" s="204">
        <f>IF(ISERROR(T74/S74),"n/a",(T74/S74))</f>
        <v>-0.23749999999999999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169</v>
      </c>
      <c r="C75" s="65">
        <f>C76+C81+C79</f>
        <v>162</v>
      </c>
      <c r="D75" s="66">
        <f t="shared" ref="D75:D86" si="141">IF(ISERROR(B75-C75),"n/a",B75-C75)</f>
        <v>7</v>
      </c>
      <c r="E75" s="67">
        <f t="shared" ref="E75:E86" si="142">IF(ISERROR(D75/C75),"n/a",(D75/C75))</f>
        <v>4.3209876543209874E-2</v>
      </c>
      <c r="F75" s="68">
        <f>F76+F81+F79</f>
        <v>99</v>
      </c>
      <c r="G75" s="69">
        <f>G76+G81+G79</f>
        <v>113</v>
      </c>
      <c r="H75" s="70">
        <f t="shared" ref="H75:H86" si="143">IF(ISERROR(F75-G75),"n/a",F75-G75)</f>
        <v>-14</v>
      </c>
      <c r="I75" s="71">
        <f t="shared" ref="I75:I86" si="144">IF(ISERROR(H75/G75),"n/a",(H75/G75))</f>
        <v>-0.12389380530973451</v>
      </c>
      <c r="J75" s="72">
        <f>J76+J81+J79</f>
        <v>67</v>
      </c>
      <c r="K75" s="73">
        <f>K76+K81+K79</f>
        <v>86</v>
      </c>
      <c r="L75" s="74">
        <f t="shared" ref="L75:L86" si="145">IF(ISERROR(J75-K75),"n/a",J75-K75)</f>
        <v>-19</v>
      </c>
      <c r="M75" s="75">
        <f t="shared" ref="M75:M86" si="146">IF(ISERROR(L75/K75),"n/a",(L75/K75))</f>
        <v>-0.22093023255813954</v>
      </c>
      <c r="N75" s="76">
        <f>N76+N81+N79</f>
        <v>64</v>
      </c>
      <c r="O75" s="77">
        <f>O76+O81+O79</f>
        <v>84</v>
      </c>
      <c r="P75" s="78">
        <f t="shared" ref="P75:P86" si="147">IF(ISERROR(N75-O75),"n/a",N75-O75)</f>
        <v>-20</v>
      </c>
      <c r="Q75" s="292">
        <f t="shared" ref="Q75:Q86" si="148">IF(ISERROR(P75/O75),"n/a",(P75/O75))</f>
        <v>-0.23809523809523808</v>
      </c>
      <c r="R75" s="136">
        <f>R76+R81+R79</f>
        <v>61</v>
      </c>
      <c r="S75" s="138">
        <f>S76+S81+S79</f>
        <v>80</v>
      </c>
      <c r="T75" s="139">
        <f t="shared" ref="T75:T86" si="149">IF(ISERROR(R75-S75),"n/a",R75-S75)</f>
        <v>-19</v>
      </c>
      <c r="U75" s="204">
        <f t="shared" ref="U75:U86" si="150">IF(ISERROR(T75/S75),"n/a",(T75/S75))</f>
        <v>-0.23749999999999999</v>
      </c>
      <c r="V75" s="300"/>
    </row>
    <row r="76" spans="1:22" ht="27.75" customHeight="1" x14ac:dyDescent="0.2">
      <c r="A76" s="192" t="s">
        <v>31</v>
      </c>
      <c r="B76" s="91">
        <f>SUM(B77:B78)</f>
        <v>162</v>
      </c>
      <c r="C76" s="92">
        <f>SUM(C77:C78)</f>
        <v>144</v>
      </c>
      <c r="D76" s="93">
        <f t="shared" si="141"/>
        <v>18</v>
      </c>
      <c r="E76" s="94">
        <f t="shared" si="142"/>
        <v>0.125</v>
      </c>
      <c r="F76" s="95">
        <f>SUM(F77:F78)</f>
        <v>95</v>
      </c>
      <c r="G76" s="96">
        <f>SUM(G77:G78)</f>
        <v>99</v>
      </c>
      <c r="H76" s="97">
        <f t="shared" si="143"/>
        <v>-4</v>
      </c>
      <c r="I76" s="98">
        <f t="shared" si="144"/>
        <v>-4.0404040404040407E-2</v>
      </c>
      <c r="J76" s="99">
        <f>SUM(J77:J78)</f>
        <v>63</v>
      </c>
      <c r="K76" s="100">
        <f>SUM(K77:K78)</f>
        <v>75</v>
      </c>
      <c r="L76" s="101">
        <f t="shared" si="145"/>
        <v>-12</v>
      </c>
      <c r="M76" s="102">
        <f t="shared" si="146"/>
        <v>-0.16</v>
      </c>
      <c r="N76" s="103">
        <f>SUM(N77:N78)</f>
        <v>60</v>
      </c>
      <c r="O76" s="104">
        <f>SUM(O77:O78)</f>
        <v>73</v>
      </c>
      <c r="P76" s="105">
        <f t="shared" si="147"/>
        <v>-13</v>
      </c>
      <c r="Q76" s="293">
        <f t="shared" si="148"/>
        <v>-0.17808219178082191</v>
      </c>
      <c r="R76" s="137">
        <f>SUM(R77:R78)</f>
        <v>57</v>
      </c>
      <c r="S76" s="140">
        <f>SUM(S77:S78)</f>
        <v>69</v>
      </c>
      <c r="T76" s="141">
        <f t="shared" si="149"/>
        <v>-12</v>
      </c>
      <c r="U76" s="205">
        <f t="shared" si="150"/>
        <v>-0.17391304347826086</v>
      </c>
    </row>
    <row r="77" spans="1:22" ht="12.75" customHeight="1" x14ac:dyDescent="0.2">
      <c r="A77" s="41" t="s">
        <v>20</v>
      </c>
      <c r="B77" s="268">
        <v>162</v>
      </c>
      <c r="C77" s="269">
        <v>144</v>
      </c>
      <c r="D77" s="270">
        <f>IF(ISERROR(B77-C77),"n/a",B77-C77)</f>
        <v>18</v>
      </c>
      <c r="E77" s="271">
        <f>IF(ISERROR(D77/C77),"n/a",(D77/C77))</f>
        <v>0.125</v>
      </c>
      <c r="F77" s="272">
        <v>95</v>
      </c>
      <c r="G77" s="273">
        <v>99</v>
      </c>
      <c r="H77" s="274">
        <f>IF(ISERROR(F77-G77),"n/a",F77-G77)</f>
        <v>-4</v>
      </c>
      <c r="I77" s="275">
        <f>IF(ISERROR(H77/G77),"n/a",(H77/G77))</f>
        <v>-4.0404040404040407E-2</v>
      </c>
      <c r="J77" s="276">
        <v>63</v>
      </c>
      <c r="K77" s="277">
        <v>75</v>
      </c>
      <c r="L77" s="278">
        <f>IF(ISERROR(J77-K77),"n/a",J77-K77)</f>
        <v>-12</v>
      </c>
      <c r="M77" s="279">
        <f>IF(ISERROR(L77/K77),"n/a",(L77/K77))</f>
        <v>-0.16</v>
      </c>
      <c r="N77" s="284">
        <v>60</v>
      </c>
      <c r="O77" s="285">
        <v>73</v>
      </c>
      <c r="P77" s="286">
        <f t="shared" ref="P77:P78" si="151">IF(ISERROR(N77-O77),"n/a",N77-O77)</f>
        <v>-13</v>
      </c>
      <c r="Q77" s="296">
        <f t="shared" ref="Q77:Q78" si="152">IF(ISERROR(P77/O77),"n/a",(P77/O77))</f>
        <v>-0.17808219178082191</v>
      </c>
      <c r="R77" s="287">
        <v>57</v>
      </c>
      <c r="S77" s="288">
        <v>69</v>
      </c>
      <c r="T77" s="289">
        <f t="shared" ref="T77:T78" si="153">IF(ISERROR(R77-S77),"n/a",R77-S77)</f>
        <v>-12</v>
      </c>
      <c r="U77" s="290">
        <f t="shared" ref="U77:U78" si="154">IF(ISERROR(T77/S77),"n/a",(T77/S77))</f>
        <v>-0.17391304347826086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6</v>
      </c>
      <c r="C79" s="107">
        <f>C80</f>
        <v>16</v>
      </c>
      <c r="D79" s="108">
        <f>IF(ISERROR(B79-C79),"n/a",B79-C79)</f>
        <v>-10</v>
      </c>
      <c r="E79" s="109">
        <f>IF(ISERROR(D79/C79),"n/a",(D79/C79))</f>
        <v>-0.625</v>
      </c>
      <c r="F79" s="194">
        <f>F80</f>
        <v>4</v>
      </c>
      <c r="G79" s="195">
        <f>G80</f>
        <v>13</v>
      </c>
      <c r="H79" s="110">
        <f>IF(ISERROR(F79-G79),"n/a",F79-G79)</f>
        <v>-9</v>
      </c>
      <c r="I79" s="111">
        <f>IF(ISERROR(H79/G79),"n/a",(H79/G79))</f>
        <v>-0.69230769230769229</v>
      </c>
      <c r="J79" s="196">
        <f>J80</f>
        <v>4</v>
      </c>
      <c r="K79" s="197">
        <f>K80</f>
        <v>11</v>
      </c>
      <c r="L79" s="112">
        <f>IF(ISERROR(J79-K79),"n/a",J79-K79)</f>
        <v>-7</v>
      </c>
      <c r="M79" s="113">
        <f>IF(ISERROR(L79/K79),"n/a",(L79/K79))</f>
        <v>-0.63636363636363635</v>
      </c>
      <c r="N79" s="198">
        <f>N80</f>
        <v>4</v>
      </c>
      <c r="O79" s="199">
        <f>O80</f>
        <v>11</v>
      </c>
      <c r="P79" s="114">
        <f>IF(ISERROR(N79-O79),"n/a",N79-O79)</f>
        <v>-7</v>
      </c>
      <c r="Q79" s="294">
        <f>IF(ISERROR(P79/O79),"n/a",(P79/O79))</f>
        <v>-0.63636363636363635</v>
      </c>
      <c r="R79" s="200">
        <f>R80</f>
        <v>4</v>
      </c>
      <c r="S79" s="201">
        <f>S80</f>
        <v>11</v>
      </c>
      <c r="T79" s="142">
        <f>IF(ISERROR(R79-S79),"n/a",R79-S79)</f>
        <v>-7</v>
      </c>
      <c r="U79" s="206">
        <f>IF(ISERROR(T79/S79),"n/a",(T79/S79))</f>
        <v>-0.63636363636363635</v>
      </c>
    </row>
    <row r="80" spans="1:22" s="82" customFormat="1" x14ac:dyDescent="0.2">
      <c r="A80" s="41" t="s">
        <v>20</v>
      </c>
      <c r="B80" s="118">
        <v>6</v>
      </c>
      <c r="C80" s="119">
        <v>16</v>
      </c>
      <c r="D80" s="120">
        <f>IF(ISERROR(B80-C80),"n/a",B80-C80)</f>
        <v>-10</v>
      </c>
      <c r="E80" s="121">
        <f>IF(ISERROR(D80/C80),"n/a",(D80/C80))</f>
        <v>-0.625</v>
      </c>
      <c r="F80" s="122">
        <v>4</v>
      </c>
      <c r="G80" s="123">
        <v>13</v>
      </c>
      <c r="H80" s="124">
        <f>IF(ISERROR(F80-G80),"n/a",F80-G80)</f>
        <v>-9</v>
      </c>
      <c r="I80" s="125">
        <f>IF(ISERROR(H80/G80),"n/a",(H80/G80))</f>
        <v>-0.69230769230769229</v>
      </c>
      <c r="J80" s="126">
        <v>4</v>
      </c>
      <c r="K80" s="127">
        <v>11</v>
      </c>
      <c r="L80" s="128">
        <f>IF(ISERROR(J80-K80),"n/a",J80-K80)</f>
        <v>-7</v>
      </c>
      <c r="M80" s="129">
        <f>IF(ISERROR(L80/K80),"n/a",(L80/K80))</f>
        <v>-0.63636363636363635</v>
      </c>
      <c r="N80" s="143">
        <v>4</v>
      </c>
      <c r="O80" s="144">
        <v>11</v>
      </c>
      <c r="P80" s="145">
        <f>IF(ISERROR(N80-O80),"n/a",N80-O80)</f>
        <v>-7</v>
      </c>
      <c r="Q80" s="295">
        <f>IF(ISERROR(P80/O80),"n/a",(P80/O80))</f>
        <v>-0.63636363636363635</v>
      </c>
      <c r="R80" s="146">
        <v>4</v>
      </c>
      <c r="S80" s="147">
        <v>11</v>
      </c>
      <c r="T80" s="148">
        <f>IF(ISERROR(R80-S80),"n/a",R80-S80)</f>
        <v>-7</v>
      </c>
      <c r="U80" s="207">
        <f>IF(ISERROR(T80/S80),"n/a",(T80/S80))</f>
        <v>-0.63636363636363635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14</v>
      </c>
      <c r="G83" s="69">
        <f>G84+G91</f>
        <v>12</v>
      </c>
      <c r="H83" s="70">
        <f t="shared" si="143"/>
        <v>2</v>
      </c>
      <c r="I83" s="71">
        <f t="shared" si="144"/>
        <v>0.16666666666666666</v>
      </c>
      <c r="J83" s="72">
        <f>J84+J91</f>
        <v>6</v>
      </c>
      <c r="K83" s="73">
        <f>K84+K91</f>
        <v>10</v>
      </c>
      <c r="L83" s="74">
        <f t="shared" si="145"/>
        <v>-4</v>
      </c>
      <c r="M83" s="75">
        <f t="shared" si="146"/>
        <v>-0.4</v>
      </c>
      <c r="N83" s="76">
        <f>N84+N91</f>
        <v>5</v>
      </c>
      <c r="O83" s="77">
        <f>O84+O91</f>
        <v>10</v>
      </c>
      <c r="P83" s="78">
        <f t="shared" si="147"/>
        <v>-5</v>
      </c>
      <c r="Q83" s="292">
        <f t="shared" si="148"/>
        <v>-0.5</v>
      </c>
      <c r="R83" s="136">
        <f>R84+R91</f>
        <v>4</v>
      </c>
      <c r="S83" s="138">
        <f>S84+S91</f>
        <v>7</v>
      </c>
      <c r="T83" s="139">
        <f t="shared" si="149"/>
        <v>-3</v>
      </c>
      <c r="U83" s="204">
        <f t="shared" si="150"/>
        <v>-0.42857142857142855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14</v>
      </c>
      <c r="G91" s="69">
        <f>G92+G97+G95</f>
        <v>12</v>
      </c>
      <c r="H91" s="70">
        <f t="shared" si="157"/>
        <v>2</v>
      </c>
      <c r="I91" s="71">
        <f t="shared" si="158"/>
        <v>0.16666666666666666</v>
      </c>
      <c r="J91" s="72">
        <f>J92+J97+J95</f>
        <v>6</v>
      </c>
      <c r="K91" s="73">
        <f>K92+K97+K95</f>
        <v>10</v>
      </c>
      <c r="L91" s="74">
        <f t="shared" si="159"/>
        <v>-4</v>
      </c>
      <c r="M91" s="75">
        <f t="shared" si="160"/>
        <v>-0.4</v>
      </c>
      <c r="N91" s="76">
        <f>N92+N97+N95</f>
        <v>5</v>
      </c>
      <c r="O91" s="77">
        <f>O92+O97+O95</f>
        <v>10</v>
      </c>
      <c r="P91" s="78">
        <f t="shared" si="161"/>
        <v>-5</v>
      </c>
      <c r="Q91" s="292">
        <f t="shared" si="162"/>
        <v>-0.5</v>
      </c>
      <c r="R91" s="136">
        <f>R92+R97+R95</f>
        <v>4</v>
      </c>
      <c r="S91" s="138">
        <f>S92+S97+S95</f>
        <v>7</v>
      </c>
      <c r="T91" s="139">
        <f t="shared" si="163"/>
        <v>-3</v>
      </c>
      <c r="U91" s="204">
        <f t="shared" si="164"/>
        <v>-0.42857142857142855</v>
      </c>
      <c r="V91" s="300"/>
    </row>
    <row r="92" spans="1:22" ht="27.75" customHeight="1" x14ac:dyDescent="0.2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14</v>
      </c>
      <c r="G92" s="96">
        <f>SUM(G93:G94)</f>
        <v>12</v>
      </c>
      <c r="H92" s="97">
        <f t="shared" si="157"/>
        <v>2</v>
      </c>
      <c r="I92" s="98">
        <f t="shared" si="158"/>
        <v>0.16666666666666666</v>
      </c>
      <c r="J92" s="99">
        <f>SUM(J93:J94)</f>
        <v>6</v>
      </c>
      <c r="K92" s="100">
        <f>SUM(K93:K94)</f>
        <v>10</v>
      </c>
      <c r="L92" s="101">
        <f t="shared" si="159"/>
        <v>-4</v>
      </c>
      <c r="M92" s="102">
        <f t="shared" si="160"/>
        <v>-0.4</v>
      </c>
      <c r="N92" s="103">
        <f>SUM(N93:N94)</f>
        <v>5</v>
      </c>
      <c r="O92" s="104">
        <f>SUM(O93:O94)</f>
        <v>10</v>
      </c>
      <c r="P92" s="105">
        <f t="shared" si="161"/>
        <v>-5</v>
      </c>
      <c r="Q92" s="293">
        <f t="shared" si="162"/>
        <v>-0.5</v>
      </c>
      <c r="R92" s="137">
        <f>SUM(R93:R94)</f>
        <v>4</v>
      </c>
      <c r="S92" s="140">
        <f>SUM(S93:S94)</f>
        <v>7</v>
      </c>
      <c r="T92" s="141">
        <f t="shared" si="163"/>
        <v>-3</v>
      </c>
      <c r="U92" s="205">
        <f t="shared" si="164"/>
        <v>-0.42857142857142855</v>
      </c>
    </row>
    <row r="93" spans="1:22" x14ac:dyDescent="0.2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14</v>
      </c>
      <c r="G93" s="273">
        <v>12</v>
      </c>
      <c r="H93" s="274">
        <v>0</v>
      </c>
      <c r="I93" s="275">
        <f>IF(ISERROR(H93/G93),"n/a",(H93/G93))</f>
        <v>0</v>
      </c>
      <c r="J93" s="276">
        <v>6</v>
      </c>
      <c r="K93" s="277">
        <v>10</v>
      </c>
      <c r="L93" s="278">
        <f>IF(ISERROR(J93-K93),"n/a",J93-K93)</f>
        <v>-4</v>
      </c>
      <c r="M93" s="279">
        <f>IF(ISERROR(L93/K93),"n/a",(L93/K93))</f>
        <v>-0.4</v>
      </c>
      <c r="N93" s="284">
        <v>5</v>
      </c>
      <c r="O93" s="285">
        <v>10</v>
      </c>
      <c r="P93" s="286">
        <f t="shared" si="161"/>
        <v>-5</v>
      </c>
      <c r="Q93" s="296">
        <f t="shared" si="162"/>
        <v>-0.5</v>
      </c>
      <c r="R93" s="287">
        <v>4</v>
      </c>
      <c r="S93" s="288">
        <v>7</v>
      </c>
      <c r="T93" s="289">
        <f t="shared" si="163"/>
        <v>-3</v>
      </c>
      <c r="U93" s="290">
        <f t="shared" si="164"/>
        <v>-0.42857142857142855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  <mergeCell ref="D7:D8"/>
    <mergeCell ref="E7:E8"/>
    <mergeCell ref="H7:H8"/>
    <mergeCell ref="I7:I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1/24/2022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Saturday, January 22, 2022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1/22/22</v>
      </c>
      <c r="C8" s="349" t="str">
        <f>Summary!C7</f>
        <v>as of 1/22/21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1</v>
      </c>
      <c r="C11" s="10">
        <f>IF(ISERROR(Summary!C67/Summary!C48),"n/a",Summary!C67/Summary!C48)</f>
        <v>0.33333333333333331</v>
      </c>
      <c r="D11" s="12">
        <f>IF(ISERROR(B11-C11),"n/a",B11-C11)</f>
        <v>0.66666666666666674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1</v>
      </c>
      <c r="C12" s="10">
        <f>IF(ISERROR(Summary!C110/Summary!C48),"n/a",Summary!C110/Summary!C48)</f>
        <v>0.33333333333333331</v>
      </c>
      <c r="D12" s="12">
        <f>IF(ISERROR(B12-C12),"n/a",B12-C12)</f>
        <v>0.66666666666666674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1</v>
      </c>
      <c r="C13" s="10">
        <f>IF(ISERROR(Summary!C110/Summary!C67),"n/a",Summary!C110/Summary!C67)</f>
        <v>1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1</v>
      </c>
      <c r="C14" s="10">
        <f>IF(ISERROR(Summary!C129/Summary!C110), "n/a",Summary!C129/Summary!C110)</f>
        <v>1</v>
      </c>
      <c r="D14" s="12">
        <f>IF(ISERROR(B14-C14),"n/a",B14-C14)</f>
        <v>0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>
        <f>IF(ISERROR(Summary!C53/Summary!C15),"n/a",Summary!C53/Summary!C15)</f>
        <v>1</v>
      </c>
      <c r="D16" s="12">
        <f>IF(ISERROR(B16-C16),"n/a",B16-C16)</f>
        <v>0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1</v>
      </c>
      <c r="C17" s="10">
        <f>IF(ISERROR(Summary!C72/Summary!C53),"n/a",Summary!C72/Summary!C53)</f>
        <v>0.5</v>
      </c>
      <c r="D17" s="12">
        <f>IF(ISERROR(B17-C17),"n/a",B17-C17)</f>
        <v>0.5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1</v>
      </c>
      <c r="C18" s="10">
        <f>IF(ISERROR(Summary!C115/Summary!C53),"n/a",Summary!C115/Summary!C53)</f>
        <v>0</v>
      </c>
      <c r="D18" s="12">
        <f>IF(ISERROR(B18-C18),"n/a",B18-C18)</f>
        <v>1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1</v>
      </c>
      <c r="C19" s="10">
        <f>IF(ISERROR(Summary!C115/Summary!C72),"n/a",Summary!C115/Summary!C72)</f>
        <v>0</v>
      </c>
      <c r="D19" s="12">
        <f>IF(ISERROR(B19-C19),"n/a",B19-C19)</f>
        <v>1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1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1</v>
      </c>
      <c r="C22" s="10">
        <f>IF(ISERROR(Summary!C51/Summary!C13),"n/a",Summary!C51/Summary!C13)</f>
        <v>0.875</v>
      </c>
      <c r="D22" s="12">
        <f>IF(ISERROR(B22-C22),"n/a",B22-C22)</f>
        <v>0.125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0.81481481481481477</v>
      </c>
      <c r="C23" s="10">
        <f>IF(ISERROR(Summary!C70/Summary!C51),"n/a",Summary!C70/Summary!C51)</f>
        <v>0.62857142857142856</v>
      </c>
      <c r="D23" s="12">
        <f>IF(ISERROR(B23-C23),"n/a",B23-C23)</f>
        <v>0.18624338624338621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0.59259259259259256</v>
      </c>
      <c r="C24" s="10">
        <f>IF(ISERROR(Summary!C113/Summary!C51),"n/a",Summary!C113/Summary!C51)</f>
        <v>0.4</v>
      </c>
      <c r="D24" s="12">
        <f>IF(ISERROR(B24-C24),"n/a",B24-C24)</f>
        <v>0.19259259259259254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0.72727272727272729</v>
      </c>
      <c r="C25" s="10">
        <f>IF(ISERROR(Summary!C113/Summary!C70),"n/a",Summary!C113/Summary!C70)</f>
        <v>0.63636363636363635</v>
      </c>
      <c r="D25" s="12">
        <f>IF(ISERROR(B25-C25),"n/a",B25-C25)</f>
        <v>9.0909090909090939E-2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0.8125</v>
      </c>
      <c r="C26" s="10">
        <f>IF(ISERROR(Summary!C132/Summary!C113), "n/a",Summary!C132/Summary!C113)</f>
        <v>0.9285714285714286</v>
      </c>
      <c r="D26" s="12">
        <f>IF(ISERROR(B26-C26),"n/a",B26-C26)</f>
        <v>-0.1160714285714286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1</v>
      </c>
      <c r="C28" s="10">
        <f>IF(ISERROR(Summary!C47/Summary!C9),"n/a",Summary!C47/Summary!C9)</f>
        <v>0.88888888888888884</v>
      </c>
      <c r="D28" s="12">
        <f>IF(ISERROR(B28-C28),"n/a",B28-C28)</f>
        <v>0.11111111111111116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0.82758620689655171</v>
      </c>
      <c r="C29" s="10">
        <f>IF(ISERROR(Summary!C66/Summary!C47),"n/a",Summary!C66/Summary!C47)</f>
        <v>0.6</v>
      </c>
      <c r="D29" s="12">
        <f>IF(ISERROR(B29-C29),"n/a",B29-C29)</f>
        <v>0.22758620689655173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0.62068965517241381</v>
      </c>
      <c r="C30" s="10">
        <f>IF(ISERROR(Summary!C109/Summary!C47),"n/a",Summary!C109/Summary!C47)</f>
        <v>0.375</v>
      </c>
      <c r="D30" s="12">
        <f>IF(ISERROR(B30-C30),"n/a",B30-C30)</f>
        <v>0.24568965517241381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0.75</v>
      </c>
      <c r="C31" s="10">
        <f>IF(ISERROR(Summary!C109/Summary!C66),"n/a",Summary!C109/Summary!C66)</f>
        <v>0.625</v>
      </c>
      <c r="D31" s="12">
        <f>IF(ISERROR(B31-C31),"n/a",B31-C31)</f>
        <v>0.125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0.83333333333333337</v>
      </c>
      <c r="C32" s="11">
        <f>IF(ISERROR(Summary!C128/Summary!C109), "n/a",Summary!C128/Summary!C109)</f>
        <v>0.93333333333333335</v>
      </c>
      <c r="D32" s="13">
        <f>IF(ISERROR(B32-C32),"n/a",B32-C32)</f>
        <v>-9.9999999999999978E-2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1/22/22</v>
      </c>
      <c r="C36" s="349" t="str">
        <f>Summary!C7</f>
        <v>as of 1/22/21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0.66666666666666663</v>
      </c>
      <c r="C39" s="10">
        <f>IF(ISERROR(Summary!C56/Summary!C18),"n/a",Summary!C56/Summary!C18)</f>
        <v>0.62747035573122534</v>
      </c>
      <c r="D39" s="12">
        <f>IF(ISERROR(B39-C39),"n/a",B39-C39)</f>
        <v>3.9196310935441292E-2</v>
      </c>
    </row>
    <row r="40" spans="1:4" ht="15" x14ac:dyDescent="0.2">
      <c r="A40" s="14" t="s">
        <v>14</v>
      </c>
      <c r="B40" s="10">
        <f>IF(ISERROR(Summary!B75/Summary!B56),"n/a",Summary!B75/Summary!B56)</f>
        <v>0.73255813953488369</v>
      </c>
      <c r="C40" s="10">
        <f>IF(ISERROR(Summary!C75/Summary!C56),"n/a",Summary!C75/Summary!C56)</f>
        <v>0.79527559055118113</v>
      </c>
      <c r="D40" s="12">
        <f>IF(ISERROR(B40-C40),"n/a",B40-C40)</f>
        <v>-6.2717451016297443E-2</v>
      </c>
    </row>
    <row r="41" spans="1:4" ht="15" x14ac:dyDescent="0.2">
      <c r="A41" s="14" t="s">
        <v>15</v>
      </c>
      <c r="B41" s="10">
        <f>IF(ISERROR(Summary!B118/Summary!B56),"n/a",Summary!B118/Summary!B56)</f>
        <v>0.55038759689922478</v>
      </c>
      <c r="C41" s="10">
        <f>IF(ISERROR(Summary!C118/Summary!C56),"n/a",Summary!C118/Summary!C56)</f>
        <v>0.65354330708661412</v>
      </c>
      <c r="D41" s="12">
        <f>IF(ISERROR(B41-C41),"n/a",B41-C41)</f>
        <v>-0.10315571018738934</v>
      </c>
    </row>
    <row r="42" spans="1:4" ht="15" x14ac:dyDescent="0.2">
      <c r="A42" s="14" t="s">
        <v>16</v>
      </c>
      <c r="B42" s="10">
        <f>IF(ISERROR(Summary!B118/Summary!B75),"n/a",Summary!B118/Summary!B75)</f>
        <v>0.75132275132275128</v>
      </c>
      <c r="C42" s="10">
        <f>IF(ISERROR(Summary!C118/Summary!C75),"n/a",Summary!C118/Summary!C75)</f>
        <v>0.82178217821782173</v>
      </c>
      <c r="D42" s="12">
        <f>IF(ISERROR(B42-C42),"n/a",B42-C42)</f>
        <v>-7.0459426895070454E-2</v>
      </c>
    </row>
    <row r="43" spans="1:4" ht="15" x14ac:dyDescent="0.2">
      <c r="A43" s="14" t="s">
        <v>17</v>
      </c>
      <c r="B43" s="10">
        <f>IF(ISERROR(Summary!B137/Summary!B118), "n/a",Summary!B137/Summary!B118)</f>
        <v>0.97535211267605637</v>
      </c>
      <c r="C43" s="10">
        <f>IF(ISERROR(Summary!C137/Summary!C118), "n/a",Summary!C137/Summary!C118)</f>
        <v>0.89879518072289155</v>
      </c>
      <c r="D43" s="12">
        <f>IF(ISERROR(B43-C43),"n/a",B43-C43)</f>
        <v>7.655693195316482E-2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0.45</v>
      </c>
      <c r="C51" s="10">
        <f>IF(ISERROR(Summary!C62/Summary!C24),"n/a",Summary!C62/Summary!C24)</f>
        <v>0.47058823529411764</v>
      </c>
      <c r="D51" s="12">
        <f>IF(ISERROR(B51-C51),"n/a",B51-C51)</f>
        <v>-2.0588235294117629E-2</v>
      </c>
    </row>
    <row r="52" spans="1:4" ht="15" x14ac:dyDescent="0.2">
      <c r="A52" s="14" t="s">
        <v>14</v>
      </c>
      <c r="B52" s="10">
        <f>IF(ISERROR(Summary!B81/Summary!B62),"n/a",Summary!B81/Summary!B62)</f>
        <v>0.44444444444444442</v>
      </c>
      <c r="C52" s="10">
        <f>IF(ISERROR(Summary!C81/Summary!C62),"n/a",Summary!C81/Summary!C62)</f>
        <v>0.25</v>
      </c>
      <c r="D52" s="12">
        <f>IF(ISERROR(B52-C52),"n/a",B52-C52)</f>
        <v>0.19444444444444442</v>
      </c>
    </row>
    <row r="53" spans="1:4" ht="15" x14ac:dyDescent="0.2">
      <c r="A53" s="14" t="s">
        <v>15</v>
      </c>
      <c r="B53" s="10">
        <f>IF(ISERROR(Summary!B124/Summary!B62),"n/a",Summary!B124/Summary!B62)</f>
        <v>0.1111111111111111</v>
      </c>
      <c r="C53" s="10">
        <f>IF(ISERROR(Summary!C124/Summary!C62),"n/a",Summary!C124/Summary!C62)</f>
        <v>0</v>
      </c>
      <c r="D53" s="12">
        <f>IF(ISERROR(B53-C53),"n/a",B53-C53)</f>
        <v>0.1111111111111111</v>
      </c>
    </row>
    <row r="54" spans="1:4" ht="15" x14ac:dyDescent="0.2">
      <c r="A54" s="14" t="s">
        <v>16</v>
      </c>
      <c r="B54" s="10">
        <f>IF(ISERROR(Summary!B124/Summary!B81),"n/a",Summary!B124/Summary!B81)</f>
        <v>0.25</v>
      </c>
      <c r="C54" s="10">
        <f>IF(ISERROR(Summary!C124/Summary!C81),"n/a",Summary!C124/Summary!C81)</f>
        <v>0</v>
      </c>
      <c r="D54" s="12">
        <f>IF(ISERROR(B54-C54),"n/a",B54-C54)</f>
        <v>0.25</v>
      </c>
    </row>
    <row r="55" spans="1:4" ht="15" x14ac:dyDescent="0.2">
      <c r="A55" s="14" t="s">
        <v>17</v>
      </c>
      <c r="B55" s="10">
        <f>IF(ISERROR(Summary!B143/Summary!B124), "n/a",Summary!B143/Summary!B124)</f>
        <v>1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0.66153846153846152</v>
      </c>
      <c r="C57" s="10">
        <f>IF(ISERROR(Summary!C59/Summary!C21),"n/a",Summary!C59/Summary!C21)</f>
        <v>0.75714285714285712</v>
      </c>
      <c r="D57" s="12">
        <f>IF(ISERROR(B57-C57),"n/a",B57-C57)</f>
        <v>-9.5604395604395598E-2</v>
      </c>
    </row>
    <row r="58" spans="1:4" ht="15" x14ac:dyDescent="0.2">
      <c r="A58" s="14" t="s">
        <v>14</v>
      </c>
      <c r="B58" s="10">
        <f>IF(ISERROR(Summary!B78/Summary!B59),"n/a",Summary!B78/Summary!B59)</f>
        <v>0.86046511627906974</v>
      </c>
      <c r="C58" s="10">
        <f>IF(ISERROR(Summary!C78/Summary!C59),"n/a",Summary!C78/Summary!C59)</f>
        <v>0.77358490566037741</v>
      </c>
      <c r="D58" s="12">
        <f>IF(ISERROR(B58-C58),"n/a",B58-C58)</f>
        <v>8.6880210618692333E-2</v>
      </c>
    </row>
    <row r="59" spans="1:4" ht="15" x14ac:dyDescent="0.2">
      <c r="A59" s="14" t="s">
        <v>15</v>
      </c>
      <c r="B59" s="10">
        <f>IF(ISERROR(Summary!B121/Summary!B59),"n/a",Summary!B121/Summary!B59)</f>
        <v>0.69767441860465118</v>
      </c>
      <c r="C59" s="10">
        <f>IF(ISERROR(Summary!C121/Summary!C59),"n/a",Summary!C121/Summary!C59)</f>
        <v>0.60377358490566035</v>
      </c>
      <c r="D59" s="12">
        <f>IF(ISERROR(B59-C59),"n/a",B59-C59)</f>
        <v>9.3900833698990827E-2</v>
      </c>
    </row>
    <row r="60" spans="1:4" ht="15" x14ac:dyDescent="0.2">
      <c r="A60" s="14" t="s">
        <v>16</v>
      </c>
      <c r="B60" s="10">
        <f>IF(ISERROR(Summary!B121/Summary!B78),"n/a",Summary!B121/Summary!B78)</f>
        <v>0.81081081081081086</v>
      </c>
      <c r="C60" s="10">
        <f>IF(ISERROR(Summary!C121/Summary!C78),"n/a",Summary!C121/Summary!C78)</f>
        <v>0.78048780487804881</v>
      </c>
      <c r="D60" s="12">
        <f>IF(ISERROR(B60-C60),"n/a",B60-C60)</f>
        <v>3.0323005932762048E-2</v>
      </c>
    </row>
    <row r="61" spans="1:4" ht="15" x14ac:dyDescent="0.2">
      <c r="A61" s="14" t="s">
        <v>17</v>
      </c>
      <c r="B61" s="10">
        <f>IF(ISERROR(Summary!B140/Summary!B121), "n/a",Summary!B140/Summary!B121)</f>
        <v>0.96666666666666667</v>
      </c>
      <c r="C61" s="10">
        <f>IF(ISERROR(Summary!C140/Summary!C121), "n/a",Summary!C140/Summary!C121)</f>
        <v>0.84375</v>
      </c>
      <c r="D61" s="12">
        <f>IF(ISERROR(B61-C61),"n/a",B61-C61)</f>
        <v>0.12291666666666667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0.66123399301513386</v>
      </c>
      <c r="C63" s="10">
        <f>IF(ISERROR(Summary!C54/Summary!C16),"n/a",Summary!C54/Summary!C16)</f>
        <v>0.63330300272975437</v>
      </c>
      <c r="D63" s="12">
        <f>IF(ISERROR(B63-C63),"n/a",B63-C63)</f>
        <v>2.7930990285379487E-2</v>
      </c>
    </row>
    <row r="64" spans="1:4" ht="15" x14ac:dyDescent="0.2">
      <c r="A64" s="14" t="s">
        <v>14</v>
      </c>
      <c r="B64" s="10">
        <f>IF(ISERROR(Summary!B73/Summary!B54),"n/a",Summary!B73/Summary!B54)</f>
        <v>0.73767605633802813</v>
      </c>
      <c r="C64" s="10">
        <f>IF(ISERROR(Summary!C73/Summary!C54),"n/a",Summary!C73/Summary!C54)</f>
        <v>0.78735632183908044</v>
      </c>
      <c r="D64" s="12">
        <f>IF(ISERROR(B64-C64),"n/a",B64-C64)</f>
        <v>-4.9680265501052312E-2</v>
      </c>
    </row>
    <row r="65" spans="1:4" ht="15" x14ac:dyDescent="0.2">
      <c r="A65" s="14" t="s">
        <v>15</v>
      </c>
      <c r="B65" s="10">
        <f>IF(ISERROR(Summary!B116/Summary!B54),"n/a",Summary!B116/Summary!B54)</f>
        <v>0.55457746478873238</v>
      </c>
      <c r="C65" s="10">
        <f>IF(ISERROR(Summary!C116/Summary!C54),"n/a",Summary!C116/Summary!C54)</f>
        <v>0.64224137931034486</v>
      </c>
      <c r="D65" s="12">
        <f>IF(ISERROR(B65-C65),"n/a",B65-C65)</f>
        <v>-8.7663914521612485E-2</v>
      </c>
    </row>
    <row r="66" spans="1:4" ht="15" x14ac:dyDescent="0.2">
      <c r="A66" s="14" t="s">
        <v>16</v>
      </c>
      <c r="B66" s="10">
        <f>IF(ISERROR(Summary!B116/Summary!B73),"n/a",Summary!B116/Summary!B73)</f>
        <v>0.75178997613365151</v>
      </c>
      <c r="C66" s="10">
        <f>IF(ISERROR(Summary!C116/Summary!C73),"n/a",Summary!C116/Summary!C73)</f>
        <v>0.81569343065693434</v>
      </c>
      <c r="D66" s="12">
        <f>IF(ISERROR(B66-C66),"n/a",B66-C66)</f>
        <v>-6.3903454523282832E-2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0.97460317460317458</v>
      </c>
      <c r="C67" s="11">
        <f>IF(ISERROR(Summary!C135/Summary!C116), "n/a",Summary!C135/Summary!C116)</f>
        <v>0.89485458612975388</v>
      </c>
      <c r="D67" s="13">
        <f>IF(ISERROR(B67-C67),"n/a",B67-C67)</f>
        <v>7.9748588473420701E-2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1/24/2022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Saturday, January 22, 2022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1/22/22</v>
      </c>
      <c r="C9" s="351" t="str">
        <f>Summary!C7</f>
        <v>as of 1/22/21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1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>
        <f>IF(ISERROR(College!N13/College!F13),"n/a",College!N13/College!F13)</f>
        <v>1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>
        <f>IF(ISERROR(College!N13/College!J13),"n/a",College!N13/College!J13)</f>
        <v>1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>
        <f>IF(ISERROR(College!R13/College!N13), "n/a",College!R13/College!N13)</f>
        <v>1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>
        <f>IF(ISERROR(College!K17/College!G17),"n/a",College!K17/College!G17)</f>
        <v>0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>
        <f>IF(ISERROR(College!O17/College!G17),"n/a",College!O17/College!G17)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IF(ISERROR(College!J15/College!F15),"n/a",College!J15/College!F15)</f>
        <v>0.8</v>
      </c>
      <c r="C24" s="10">
        <f>IF(ISERROR(College!K15/College!G15),"n/a",College!K15/College!G15)</f>
        <v>0.33333333333333331</v>
      </c>
      <c r="D24" s="12">
        <f>IF(ISERROR(B24-C24),"n/a",B24-C24)</f>
        <v>0.46666666666666673</v>
      </c>
    </row>
    <row r="25" spans="1:4" ht="15" x14ac:dyDescent="0.2">
      <c r="A25" s="14" t="s">
        <v>15</v>
      </c>
      <c r="B25" s="10">
        <f>IF(ISERROR(College!N15/College!F15),"n/a",College!N15/College!F15)</f>
        <v>0.6</v>
      </c>
      <c r="C25" s="10">
        <f>IF(ISERROR(College!O15/College!G15),"n/a",College!O15/College!G15)</f>
        <v>0.33333333333333331</v>
      </c>
      <c r="D25" s="12">
        <f>IF(ISERROR(B25-C25),"n/a",B25-C25)</f>
        <v>0.26666666666666666</v>
      </c>
    </row>
    <row r="26" spans="1:4" ht="15" x14ac:dyDescent="0.2">
      <c r="A26" s="14" t="s">
        <v>16</v>
      </c>
      <c r="B26" s="10">
        <f>IF(ISERROR(College!N15/College!J15),"n/a",College!N15/College!J15)</f>
        <v>0.75</v>
      </c>
      <c r="C26" s="10">
        <f>IF(ISERROR(College!O15/College!K15),"n/a",College!O15/College!K15)</f>
        <v>1</v>
      </c>
      <c r="D26" s="12">
        <f>IF(ISERROR(B26-C26),"n/a",B26-C26)</f>
        <v>-0.25</v>
      </c>
    </row>
    <row r="27" spans="1:4" ht="15" x14ac:dyDescent="0.2">
      <c r="A27" s="14" t="s">
        <v>17</v>
      </c>
      <c r="B27" s="10">
        <f>IF(ISERROR(College!R15/College!N15), "n/a",College!R15/College!N15)</f>
        <v>0.66666666666666663</v>
      </c>
      <c r="C27" s="10">
        <f>IF(ISERROR(College!S15/College!O15), "n/a",College!S15/College!O15)</f>
        <v>1</v>
      </c>
      <c r="D27" s="12">
        <f>IF(ISERROR(B27-C27),"n/a",B27-C27)</f>
        <v>-0.33333333333333337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IF(ISERROR(College!J11/College!F11),"n/a",College!J11/College!F11)</f>
        <v>0.83333333333333337</v>
      </c>
      <c r="C30" s="10">
        <f>IF(ISERROR(College!K11/College!G11),"n/a",College!K11/College!G11)</f>
        <v>0.3</v>
      </c>
      <c r="D30" s="12">
        <f>IF(ISERROR(B30-C30),"n/a",B30-C30)</f>
        <v>0.53333333333333344</v>
      </c>
    </row>
    <row r="31" spans="1:4" ht="15" x14ac:dyDescent="0.2">
      <c r="A31" s="14" t="s">
        <v>15</v>
      </c>
      <c r="B31" s="10">
        <f>IF(ISERROR(College!N11/College!F11),"n/a",College!N11/College!F11)</f>
        <v>0.66666666666666663</v>
      </c>
      <c r="C31" s="10">
        <f>IF(ISERROR(College!O11/College!G11),"n/a",College!O11/College!G11)</f>
        <v>0.3</v>
      </c>
      <c r="D31" s="12">
        <f>IF(ISERROR(B31-C31),"n/a",B31-C31)</f>
        <v>0.36666666666666664</v>
      </c>
    </row>
    <row r="32" spans="1:4" ht="15" x14ac:dyDescent="0.2">
      <c r="A32" s="14" t="s">
        <v>16</v>
      </c>
      <c r="B32" s="10">
        <f>IF(ISERROR(College!N11/College!J11),"n/a",College!N11/College!J11)</f>
        <v>0.8</v>
      </c>
      <c r="C32" s="10">
        <f>IF(ISERROR(College!O11/College!K11),"n/a",College!O11/College!K11)</f>
        <v>1</v>
      </c>
      <c r="D32" s="12">
        <f>IF(ISERROR(B32-C32),"n/a",B32-C32)</f>
        <v>-0.19999999999999996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0.75</v>
      </c>
      <c r="C33" s="11">
        <f>IF(ISERROR(College!S11/College!O11), "n/a",College!S11/College!O11)</f>
        <v>1</v>
      </c>
      <c r="D33" s="13">
        <f>IF(ISERROR(B33-C33),"n/a",B33-C33)</f>
        <v>-0.25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1/22/22</v>
      </c>
      <c r="C36" s="349" t="str">
        <f>(Summary!C7)</f>
        <v>as of 1/22/21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0.5859375</v>
      </c>
      <c r="C39" s="10">
        <f>IF(ISERROR(College!G20/College!C20),"n/a",College!G20/College!C20)</f>
        <v>0.36318407960199006</v>
      </c>
      <c r="D39" s="12">
        <f>IF(ISERROR(B39-C39),"n/a",B39-C39)</f>
        <v>0.22275342039800994</v>
      </c>
    </row>
    <row r="40" spans="1:4" ht="15" x14ac:dyDescent="0.2">
      <c r="A40" s="14" t="s">
        <v>14</v>
      </c>
      <c r="B40" s="10">
        <f>IF(ISERROR(College!J20/College!F20),"n/a",College!J20/College!F20)</f>
        <v>0.69333333333333336</v>
      </c>
      <c r="C40" s="10">
        <f>IF(ISERROR(College!K20/College!G20),"n/a",College!K20/College!G20)</f>
        <v>0.69863013698630139</v>
      </c>
      <c r="D40" s="12">
        <f>IF(ISERROR(B40-C40),"n/a",B40-C40)</f>
        <v>-5.2968036529680296E-3</v>
      </c>
    </row>
    <row r="41" spans="1:4" ht="15" x14ac:dyDescent="0.2">
      <c r="A41" s="14" t="s">
        <v>15</v>
      </c>
      <c r="B41" s="10">
        <f>IF(ISERROR(College!N20/College!F20),"n/a",College!N20/College!F20)</f>
        <v>0.65333333333333332</v>
      </c>
      <c r="C41" s="10">
        <f>IF(ISERROR(College!O20/College!G20),"n/a",College!O20/College!G20)</f>
        <v>0.69863013698630139</v>
      </c>
      <c r="D41" s="12">
        <f>IF(ISERROR(B41-C41),"n/a",B41-C41)</f>
        <v>-4.5296803652968065E-2</v>
      </c>
    </row>
    <row r="42" spans="1:4" ht="15" x14ac:dyDescent="0.2">
      <c r="A42" s="14" t="s">
        <v>16</v>
      </c>
      <c r="B42" s="10">
        <f>IF(ISERROR(College!N20/College!J20),"n/a",College!N20/College!J20)</f>
        <v>0.94230769230769229</v>
      </c>
      <c r="C42" s="10">
        <f>IF(ISERROR(College!O20/College!K20),"n/a",College!O20/College!K20)</f>
        <v>1</v>
      </c>
      <c r="D42" s="12">
        <f>IF(ISERROR(B42-C42),"n/a",B42-C42)</f>
        <v>-5.7692307692307709E-2</v>
      </c>
    </row>
    <row r="43" spans="1:4" ht="15" x14ac:dyDescent="0.2">
      <c r="A43" s="14" t="s">
        <v>17</v>
      </c>
      <c r="B43" s="10">
        <f>IF(ISERROR(College!R20/College!N20), "n/a",College!R20/College!N20)</f>
        <v>1</v>
      </c>
      <c r="C43" s="10">
        <f>IF(ISERROR(College!S20/College!O20), "n/a",College!S20/College!O20)</f>
        <v>0.90196078431372551</v>
      </c>
      <c r="D43" s="12">
        <f>IF(ISERROR(B43-C43),"n/a",B43-C43)</f>
        <v>9.8039215686274495E-2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0.2</v>
      </c>
      <c r="D51" s="12">
        <f>IF(ISERROR(B51-C51),"n/a",B51-C51)</f>
        <v>0.1333333333333333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0.68181818181818177</v>
      </c>
      <c r="C57" s="10">
        <f>IF(ISERROR(College!G23/College!C23),"n/a",College!G23/College!C23)</f>
        <v>0.52631578947368418</v>
      </c>
      <c r="D57" s="12">
        <f>IF(ISERROR(B57-C57),"n/a",B57-C57)</f>
        <v>0.15550239234449759</v>
      </c>
    </row>
    <row r="58" spans="1:4" ht="15" x14ac:dyDescent="0.2">
      <c r="A58" s="14" t="s">
        <v>14</v>
      </c>
      <c r="B58" s="10">
        <f>IF(ISERROR(College!J23/College!F23),"n/a",College!J23/College!F23)</f>
        <v>0.8</v>
      </c>
      <c r="C58" s="10">
        <f>IF(ISERROR(College!K23/College!G23),"n/a",College!K23/College!G23)</f>
        <v>0.6</v>
      </c>
      <c r="D58" s="12">
        <f>IF(ISERROR(B58-C58),"n/a",B58-C58)</f>
        <v>0.20000000000000007</v>
      </c>
    </row>
    <row r="59" spans="1:4" ht="15" x14ac:dyDescent="0.2">
      <c r="A59" s="14" t="s">
        <v>15</v>
      </c>
      <c r="B59" s="10">
        <f>IF(ISERROR(College!N23/College!F23),"n/a",College!N23/College!F23)</f>
        <v>0.66666666666666663</v>
      </c>
      <c r="C59" s="10">
        <f>IF(ISERROR(College!O23/College!G23),"n/a",College!O23/College!G23)</f>
        <v>0.6</v>
      </c>
      <c r="D59" s="12">
        <f>IF(ISERROR(B59-C59),"n/a",B59-C59)</f>
        <v>6.6666666666666652E-2</v>
      </c>
    </row>
    <row r="60" spans="1:4" ht="15" x14ac:dyDescent="0.2">
      <c r="A60" s="14" t="s">
        <v>16</v>
      </c>
      <c r="B60" s="10">
        <f>IF(ISERROR(College!N23/College!J23),"n/a",College!N23/College!J23)</f>
        <v>0.83333333333333337</v>
      </c>
      <c r="C60" s="10">
        <f>IF(ISERROR(College!O23/College!K23),"n/a",College!O23/College!K23)</f>
        <v>1</v>
      </c>
      <c r="D60" s="12">
        <f>IF(ISERROR(B60-C60),"n/a",B60-C60)</f>
        <v>-0.16666666666666663</v>
      </c>
    </row>
    <row r="61" spans="1:4" ht="15" x14ac:dyDescent="0.2">
      <c r="A61" s="14" t="s">
        <v>17</v>
      </c>
      <c r="B61" s="10">
        <f>IF(ISERROR(College!R23/College!N23), "n/a",College!R23/College!N23)</f>
        <v>1</v>
      </c>
      <c r="C61" s="10">
        <f>IF(ISERROR(College!S23/College!O23), "n/a",College!S23/College!O23)</f>
        <v>0.83333333333333337</v>
      </c>
      <c r="D61" s="12">
        <f>IF(ISERROR(B61-C61),"n/a",B61-C61)</f>
        <v>0.16666666666666663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0.59477124183006536</v>
      </c>
      <c r="C63" s="10">
        <f>IF(ISERROR(College!G18/College!C18),"n/a",College!G18/College!C18)</f>
        <v>0.37333333333333335</v>
      </c>
      <c r="D63" s="12">
        <f>IF(ISERROR(B63-C63),"n/a",B63-C63)</f>
        <v>0.22143790849673201</v>
      </c>
    </row>
    <row r="64" spans="1:4" ht="15" x14ac:dyDescent="0.2">
      <c r="A64" s="14" t="s">
        <v>14</v>
      </c>
      <c r="B64" s="10">
        <f>IF(ISERROR(College!J18/College!F18),"n/a",College!J18/College!F18)</f>
        <v>0.70329670329670335</v>
      </c>
      <c r="C64" s="10">
        <f>IF(ISERROR(College!K18/College!G18),"n/a",College!K18/College!G18)</f>
        <v>0.6785714285714286</v>
      </c>
      <c r="D64" s="12">
        <f>IF(ISERROR(B64-C64),"n/a",B64-C64)</f>
        <v>2.4725274725274748E-2</v>
      </c>
    </row>
    <row r="65" spans="1:4" ht="15" x14ac:dyDescent="0.2">
      <c r="A65" s="14" t="s">
        <v>15</v>
      </c>
      <c r="B65" s="10">
        <f>IF(ISERROR(College!N18/College!F18),"n/a",College!N18/College!F18)</f>
        <v>0.64835164835164838</v>
      </c>
      <c r="C65" s="10">
        <f>IF(ISERROR(College!O18/College!G18),"n/a",College!O18/College!G18)</f>
        <v>0.6785714285714286</v>
      </c>
      <c r="D65" s="12">
        <f>IF(ISERROR(B65-C65),"n/a",B65-C65)</f>
        <v>-3.0219780219780223E-2</v>
      </c>
    </row>
    <row r="66" spans="1:4" ht="15" x14ac:dyDescent="0.2">
      <c r="A66" s="14" t="s">
        <v>16</v>
      </c>
      <c r="B66" s="10">
        <f>IF(ISERROR(College!N18/College!J18),"n/a",College!N18/College!J18)</f>
        <v>0.921875</v>
      </c>
      <c r="C66" s="10">
        <f>IF(ISERROR(College!O18/College!K18),"n/a",College!O18/College!K18)</f>
        <v>1</v>
      </c>
      <c r="D66" s="12">
        <f>IF(ISERROR(B66-C66),"n/a",B66-C66)</f>
        <v>-7.8125E-2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1</v>
      </c>
      <c r="C67" s="11">
        <f>IF(ISERROR(College!S18/College!O18), "n/a",College!S18/College!O18)</f>
        <v>0.89473684210526316</v>
      </c>
      <c r="D67" s="13">
        <f>IF(ISERROR(B67-C67),"n/a",B67-C67)</f>
        <v>0.10526315789473684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1/24/2022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Saturday, January 22,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1/22/22</v>
      </c>
      <c r="C9" s="351" t="str">
        <f>Summary!C7</f>
        <v>as of 1/22/21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1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0.33333333333333331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0.33333333333333331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>
        <f>IF(ISERROR(College!O29/College!K29),"n/a",College!O29/College!K29)</f>
        <v>1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>
        <f>IF(ISERROR(College!S29/College!O29), "n/a",College!S29/College!O29)</f>
        <v>1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>
        <f>IF(ISERROR(College!G33/College!C33),"n/a",College!G33/College!C33)</f>
        <v>1</v>
      </c>
      <c r="D17" s="12">
        <f>IF(ISERROR(B17-C17),"n/a",B17-C17)</f>
        <v>0</v>
      </c>
    </row>
    <row r="18" spans="1:4" ht="15" x14ac:dyDescent="0.2">
      <c r="A18" s="14" t="s">
        <v>14</v>
      </c>
      <c r="B18" s="10">
        <f>IF(ISERROR(College!J33/College!F33),"n/a",College!J33/College!F33)</f>
        <v>1</v>
      </c>
      <c r="C18" s="10">
        <f>IF(ISERROR(College!K33/College!G33),"n/a",College!K33/College!G33)</f>
        <v>0</v>
      </c>
      <c r="D18" s="12">
        <f>IF(ISERROR(B18-C18),"n/a",B18-C18)</f>
        <v>1</v>
      </c>
    </row>
    <row r="19" spans="1:4" ht="15" x14ac:dyDescent="0.2">
      <c r="A19" s="14" t="s">
        <v>15</v>
      </c>
      <c r="B19" s="10">
        <f>IF(ISERROR(College!N33/College!F33),"n/a",College!N33/College!F33)</f>
        <v>1</v>
      </c>
      <c r="C19" s="10">
        <f>IF(ISERROR(College!O33/College!G33),"n/a",College!O33/College!G33)</f>
        <v>0</v>
      </c>
      <c r="D19" s="12">
        <f>IF(ISERROR(B19-C19),"n/a",B19-C19)</f>
        <v>1</v>
      </c>
    </row>
    <row r="20" spans="1:4" ht="15" x14ac:dyDescent="0.2">
      <c r="A20" s="14" t="s">
        <v>16</v>
      </c>
      <c r="B20" s="10">
        <f>IF(ISERROR(College!N33/College!J33),"n/a",College!N33/College!J33)</f>
        <v>1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>
        <f>IF(ISERROR(College!R33/College!N33), "n/a",College!R33/College!N33)</f>
        <v>1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1</v>
      </c>
      <c r="C23" s="10">
        <f>IF(ISERROR(College!G31/College!C31),"n/a",College!G31/College!C31)</f>
        <v>0.8</v>
      </c>
      <c r="D23" s="12">
        <f>IF(ISERROR(B23-C23),"n/a",B23-C23)</f>
        <v>0.19999999999999996</v>
      </c>
    </row>
    <row r="24" spans="1:4" ht="15" x14ac:dyDescent="0.2">
      <c r="A24" s="14" t="s">
        <v>14</v>
      </c>
      <c r="B24" s="10">
        <f>IF(ISERROR(College!J31/College!F31),"n/a",College!J31/College!F31)</f>
        <v>0.73684210526315785</v>
      </c>
      <c r="C24" s="10">
        <f>IF(ISERROR(College!K31/College!G31),"n/a",College!K31/College!G31)</f>
        <v>0.55000000000000004</v>
      </c>
      <c r="D24" s="12">
        <f>IF(ISERROR(B24-C24),"n/a",B24-C24)</f>
        <v>0.18684210526315781</v>
      </c>
    </row>
    <row r="25" spans="1:4" ht="15" x14ac:dyDescent="0.2">
      <c r="A25" s="14" t="s">
        <v>15</v>
      </c>
      <c r="B25" s="10">
        <f>IF(ISERROR(College!N31/College!F31),"n/a",College!N31/College!F31)</f>
        <v>0.57894736842105265</v>
      </c>
      <c r="C25" s="10">
        <f>IF(ISERROR(College!O31/College!G31),"n/a",College!O31/College!G31)</f>
        <v>0.45</v>
      </c>
      <c r="D25" s="12">
        <f>IF(ISERROR(B25-C25),"n/a",B25-C25)</f>
        <v>0.12894736842105264</v>
      </c>
    </row>
    <row r="26" spans="1:4" ht="15" x14ac:dyDescent="0.2">
      <c r="A26" s="14" t="s">
        <v>16</v>
      </c>
      <c r="B26" s="10">
        <f>IF(ISERROR(College!N31/College!J31),"n/a",College!N31/College!J31)</f>
        <v>0.7857142857142857</v>
      </c>
      <c r="C26" s="10">
        <f>IF(ISERROR(College!O31/College!K31),"n/a",College!O31/College!K31)</f>
        <v>0.81818181818181823</v>
      </c>
      <c r="D26" s="12">
        <f>IF(ISERROR(B26-C26),"n/a",B26-C26)</f>
        <v>-3.2467532467532534E-2</v>
      </c>
    </row>
    <row r="27" spans="1:4" ht="15" x14ac:dyDescent="0.2">
      <c r="A27" s="14" t="s">
        <v>17</v>
      </c>
      <c r="B27" s="10">
        <f>IF(ISERROR(College!R31/College!N31), "n/a",College!R31/College!N31)</f>
        <v>0.81818181818181823</v>
      </c>
      <c r="C27" s="10">
        <f>IF(ISERROR(College!S31/College!O31), "n/a",College!S31/College!O31)</f>
        <v>0.88888888888888884</v>
      </c>
      <c r="D27" s="12">
        <f>IF(ISERROR(B27-C27),"n/a",B27-C27)</f>
        <v>-7.0707070707070607E-2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1</v>
      </c>
      <c r="C29" s="10">
        <f>IF(ISERROR(College!G27/College!C27),"n/a",College!G27/College!C27)</f>
        <v>0.82758620689655171</v>
      </c>
      <c r="D29" s="12">
        <f>IF(ISERROR(B29-C29),"n/a",B29-C29)</f>
        <v>0.17241379310344829</v>
      </c>
    </row>
    <row r="30" spans="1:4" ht="15" x14ac:dyDescent="0.2">
      <c r="A30" s="14" t="s">
        <v>14</v>
      </c>
      <c r="B30" s="10">
        <f>IF(ISERROR(College!J27/College!F27),"n/a",College!J27/College!F27)</f>
        <v>0.75</v>
      </c>
      <c r="C30" s="10">
        <f>IF(ISERROR(College!K27/College!G27),"n/a",College!K27/College!G27)</f>
        <v>0.5</v>
      </c>
      <c r="D30" s="12">
        <f>IF(ISERROR(B30-C30),"n/a",B30-C30)</f>
        <v>0.25</v>
      </c>
    </row>
    <row r="31" spans="1:4" ht="15" x14ac:dyDescent="0.2">
      <c r="A31" s="14" t="s">
        <v>15</v>
      </c>
      <c r="B31" s="10">
        <f>IF(ISERROR(College!N27/College!F27),"n/a",College!N27/College!F27)</f>
        <v>0.6</v>
      </c>
      <c r="C31" s="10">
        <f>IF(ISERROR(College!O27/College!G27),"n/a",College!O27/College!G27)</f>
        <v>0.41666666666666669</v>
      </c>
      <c r="D31" s="12">
        <f>IF(ISERROR(B31-C31),"n/a",B31-C31)</f>
        <v>0.18333333333333329</v>
      </c>
    </row>
    <row r="32" spans="1:4" ht="15" x14ac:dyDescent="0.2">
      <c r="A32" s="14" t="s">
        <v>16</v>
      </c>
      <c r="B32" s="10">
        <f>IF(ISERROR(College!N27/College!J27),"n/a",College!N27/College!J27)</f>
        <v>0.8</v>
      </c>
      <c r="C32" s="10">
        <f>IF(ISERROR(College!O27/College!K27),"n/a",College!O27/College!K27)</f>
        <v>0.83333333333333337</v>
      </c>
      <c r="D32" s="12">
        <f>IF(ISERROR(B32-C32),"n/a",B32-C32)</f>
        <v>-3.3333333333333326E-2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0.83333333333333337</v>
      </c>
      <c r="C33" s="11">
        <f>IF(ISERROR(College!S27/College!O27), "n/a",College!S27/College!O27)</f>
        <v>0.9</v>
      </c>
      <c r="D33" s="13">
        <f>IF(ISERROR(B33-C33),"n/a",B33-C33)</f>
        <v>-6.6666666666666652E-2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1/22/22</v>
      </c>
      <c r="C36" s="349" t="str">
        <f>(Summary!C7)</f>
        <v>as of 1/22/21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0.8</v>
      </c>
      <c r="C39" s="10">
        <f>IF(ISERROR(College!G36/College!C36),"n/a",College!G36/College!C36)</f>
        <v>0.73931623931623935</v>
      </c>
      <c r="D39" s="12">
        <f>IF(ISERROR(B39-C39),"n/a",B39-C39)</f>
        <v>6.068376068376069E-2</v>
      </c>
    </row>
    <row r="40" spans="1:4" ht="15" x14ac:dyDescent="0.2">
      <c r="A40" s="14" t="s">
        <v>14</v>
      </c>
      <c r="B40" s="10">
        <f>IF(ISERROR(College!J36/College!F36),"n/a",College!J36/College!F36)</f>
        <v>0.50909090909090904</v>
      </c>
      <c r="C40" s="10">
        <f>IF(ISERROR(College!K36/College!G36),"n/a",College!K36/College!G36)</f>
        <v>0.67052023121387283</v>
      </c>
      <c r="D40" s="12">
        <f>IF(ISERROR(B40-C40),"n/a",B40-C40)</f>
        <v>-0.16142932212296379</v>
      </c>
    </row>
    <row r="41" spans="1:4" ht="15" x14ac:dyDescent="0.2">
      <c r="A41" s="14" t="s">
        <v>15</v>
      </c>
      <c r="B41" s="10">
        <f>IF(ISERROR(College!N36/College!F36),"n/a",College!N36/College!F36)</f>
        <v>0.47727272727272729</v>
      </c>
      <c r="C41" s="10">
        <f>IF(ISERROR(College!O36/College!G36),"n/a",College!O36/College!G36)</f>
        <v>0.60982658959537572</v>
      </c>
      <c r="D41" s="12">
        <f>IF(ISERROR(B41-C41),"n/a",B41-C41)</f>
        <v>-0.13255386232264843</v>
      </c>
    </row>
    <row r="42" spans="1:4" ht="15" x14ac:dyDescent="0.2">
      <c r="A42" s="14" t="s">
        <v>16</v>
      </c>
      <c r="B42" s="10">
        <f>IF(ISERROR(College!N36/College!J36),"n/a",College!N36/College!J36)</f>
        <v>0.9375</v>
      </c>
      <c r="C42" s="10">
        <f>IF(ISERROR(College!O36/College!K36),"n/a",College!O36/College!K36)</f>
        <v>0.90948275862068961</v>
      </c>
      <c r="D42" s="12">
        <f>IF(ISERROR(B42-C42),"n/a",B42-C42)</f>
        <v>2.8017241379310387E-2</v>
      </c>
    </row>
    <row r="43" spans="1:4" ht="15" x14ac:dyDescent="0.2">
      <c r="A43" s="14" t="s">
        <v>17</v>
      </c>
      <c r="B43" s="10">
        <f>IF(ISERROR(College!R36/College!N36), "n/a",College!R36/College!N36)</f>
        <v>0.99047619047619051</v>
      </c>
      <c r="C43" s="10">
        <f>IF(ISERROR(College!S36/College!O36), "n/a",College!S36/College!O36)</f>
        <v>0.89099526066350709</v>
      </c>
      <c r="D43" s="12">
        <f>IF(ISERROR(B43-C43),"n/a",B43-C43)</f>
        <v>9.9480929812683416E-2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IF(ISERROR(College!J41/College!F41),"n/a",College!J41/College!F41)</f>
        <v>0.14285714285714285</v>
      </c>
      <c r="C52" s="10">
        <f>IF(ISERROR(College!K41/College!G41),"n/a",College!K41/College!G41)</f>
        <v>0</v>
      </c>
      <c r="D52" s="12">
        <f>IF(ISERROR(B52-C52),"n/a",B52-C52)</f>
        <v>0.14285714285714285</v>
      </c>
    </row>
    <row r="53" spans="1:4" ht="15" x14ac:dyDescent="0.2">
      <c r="A53" s="14" t="s">
        <v>15</v>
      </c>
      <c r="B53" s="10">
        <f>IF(ISERROR(College!N41/College!F41),"n/a",College!N41/College!F41)</f>
        <v>0.14285714285714285</v>
      </c>
      <c r="C53" s="10">
        <f>IF(ISERROR(College!O41/College!G41),"n/a",College!O41/College!G41)</f>
        <v>0</v>
      </c>
      <c r="D53" s="12">
        <f>IF(ISERROR(B53-C53),"n/a",B53-C53)</f>
        <v>0.14285714285714285</v>
      </c>
    </row>
    <row r="54" spans="1:4" ht="15" x14ac:dyDescent="0.2">
      <c r="A54" s="14" t="s">
        <v>16</v>
      </c>
      <c r="B54" s="10">
        <f>IF(ISERROR(College!N41/College!J41),"n/a",College!N41/College!J41)</f>
        <v>1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>
        <f>IF(ISERROR(College!R41/College!N41), "n/a",College!R41/College!N41)</f>
        <v>1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0.67647058823529416</v>
      </c>
      <c r="C57" s="10">
        <f>IF(ISERROR(College!G39/College!C39),"n/a",College!G39/College!C39)</f>
        <v>0.90322580645161288</v>
      </c>
      <c r="D57" s="12">
        <f>IF(ISERROR(B57-C57),"n/a",B57-C57)</f>
        <v>-0.22675521821631872</v>
      </c>
    </row>
    <row r="58" spans="1:4" ht="15" x14ac:dyDescent="0.2">
      <c r="A58" s="14" t="s">
        <v>14</v>
      </c>
      <c r="B58" s="10">
        <f>IF(ISERROR(College!J39/College!F39),"n/a",College!J39/College!F39)</f>
        <v>0.78260869565217395</v>
      </c>
      <c r="C58" s="10">
        <f>IF(ISERROR(College!K39/College!G39),"n/a",College!K39/College!G39)</f>
        <v>0.5357142857142857</v>
      </c>
      <c r="D58" s="12">
        <f>IF(ISERROR(B58-C58),"n/a",B58-C58)</f>
        <v>0.24689440993788825</v>
      </c>
    </row>
    <row r="59" spans="1:4" ht="15" x14ac:dyDescent="0.2">
      <c r="A59" s="14" t="s">
        <v>15</v>
      </c>
      <c r="B59" s="10">
        <f>IF(ISERROR(College!N39/College!F39),"n/a",College!N39/College!F39)</f>
        <v>0.69565217391304346</v>
      </c>
      <c r="C59" s="10">
        <f>IF(ISERROR(College!O39/College!G39),"n/a",College!O39/College!G39)</f>
        <v>0.5</v>
      </c>
      <c r="D59" s="12">
        <f>IF(ISERROR(B59-C59),"n/a",B59-C59)</f>
        <v>0.19565217391304346</v>
      </c>
    </row>
    <row r="60" spans="1:4" ht="15" x14ac:dyDescent="0.2">
      <c r="A60" s="14" t="s">
        <v>16</v>
      </c>
      <c r="B60" s="10">
        <f>IF(ISERROR(College!N39/College!J39),"n/a",College!N39/College!J39)</f>
        <v>0.88888888888888884</v>
      </c>
      <c r="C60" s="10">
        <f>IF(ISERROR(College!O39/College!K39),"n/a",College!O39/College!K39)</f>
        <v>0.93333333333333335</v>
      </c>
      <c r="D60" s="12">
        <f>IF(ISERROR(B60-C60),"n/a",B60-C60)</f>
        <v>-4.4444444444444509E-2</v>
      </c>
    </row>
    <row r="61" spans="1:4" ht="15" x14ac:dyDescent="0.2">
      <c r="A61" s="14" t="s">
        <v>17</v>
      </c>
      <c r="B61" s="10">
        <f>IF(ISERROR(College!R39/College!N39), "n/a",College!R39/College!N39)</f>
        <v>0.9375</v>
      </c>
      <c r="C61" s="10">
        <f>IF(ISERROR(College!S39/College!O39), "n/a",College!S39/College!O39)</f>
        <v>0.7857142857142857</v>
      </c>
      <c r="D61" s="12">
        <f>IF(ISERROR(B61-C61),"n/a",B61-C61)</f>
        <v>0.1517857142857143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0.78369905956112851</v>
      </c>
      <c r="C63" s="10">
        <f>IF(ISERROR(College!G34/College!C34),"n/a",College!G34/College!C34)</f>
        <v>0.74653465346534653</v>
      </c>
      <c r="D63" s="12">
        <f>IF(ISERROR(B63-C63),"n/a",B63-C63)</f>
        <v>3.7164406095781977E-2</v>
      </c>
    </row>
    <row r="64" spans="1:4" ht="15" x14ac:dyDescent="0.2">
      <c r="A64" s="14" t="s">
        <v>14</v>
      </c>
      <c r="B64" s="10">
        <f>IF(ISERROR(College!J34/College!F34),"n/a",College!J34/College!F34)</f>
        <v>0.52400000000000002</v>
      </c>
      <c r="C64" s="10">
        <f>IF(ISERROR(College!K34/College!G34),"n/a",College!K34/College!G34)</f>
        <v>0.65517241379310343</v>
      </c>
      <c r="D64" s="12">
        <f>IF(ISERROR(B64-C64),"n/a",B64-C64)</f>
        <v>-0.1311724137931034</v>
      </c>
    </row>
    <row r="65" spans="1:4" ht="15" x14ac:dyDescent="0.2">
      <c r="A65" s="14" t="s">
        <v>15</v>
      </c>
      <c r="B65" s="10">
        <f>IF(ISERROR(College!N34/College!F34),"n/a",College!N34/College!F34)</f>
        <v>0.48799999999999999</v>
      </c>
      <c r="C65" s="10">
        <f>IF(ISERROR(College!O34/College!G34),"n/a",College!O34/College!G34)</f>
        <v>0.59681697612732099</v>
      </c>
      <c r="D65" s="12">
        <f>IF(ISERROR(B65-C65),"n/a",B65-C65)</f>
        <v>-0.108816976127321</v>
      </c>
    </row>
    <row r="66" spans="1:4" ht="15" x14ac:dyDescent="0.2">
      <c r="A66" s="14" t="s">
        <v>16</v>
      </c>
      <c r="B66" s="10">
        <f>IF(ISERROR(College!N34/College!J34),"n/a",College!N34/College!J34)</f>
        <v>0.93129770992366412</v>
      </c>
      <c r="C66" s="10">
        <f>IF(ISERROR(College!O34/College!K34),"n/a",College!O34/College!K34)</f>
        <v>0.91093117408906887</v>
      </c>
      <c r="D66" s="12">
        <f>IF(ISERROR(B66-C66),"n/a",B66-C66)</f>
        <v>2.0366535834595245E-2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0.98360655737704916</v>
      </c>
      <c r="C67" s="11">
        <f>IF(ISERROR(College!S34/College!O34), "n/a",College!S34/College!O34)</f>
        <v>0.88444444444444448</v>
      </c>
      <c r="D67" s="13">
        <f>IF(ISERROR(B67-C67),"n/a",B67-C67)</f>
        <v>9.9162112932604685E-2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1/24/2022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Saturday, January 22,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1/22/22</v>
      </c>
      <c r="C9" s="351" t="str">
        <f>Summary!C7</f>
        <v>as of 1/22/21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IF(ISERROR(College!J47/College!F47),"n/a",College!J47/College!F47)</f>
        <v>0.66666666666666663</v>
      </c>
      <c r="C24" s="10">
        <f>IF(ISERROR(College!K47/College!G47),"n/a",College!K47/College!G47)</f>
        <v>0.5</v>
      </c>
      <c r="D24" s="12">
        <f>IF(ISERROR(B24-C24),"n/a",B24-C24)</f>
        <v>0.16666666666666663</v>
      </c>
    </row>
    <row r="25" spans="1:4" ht="15" x14ac:dyDescent="0.2">
      <c r="A25" s="14" t="s">
        <v>15</v>
      </c>
      <c r="B25" s="10">
        <f>IF(ISERROR(College!N47/College!F47),"n/a",College!N47/College!F47)</f>
        <v>0.66666666666666663</v>
      </c>
      <c r="C25" s="10">
        <f>IF(ISERROR(College!O47/College!G47),"n/a",College!O47/College!G47)</f>
        <v>0.33333333333333331</v>
      </c>
      <c r="D25" s="12">
        <f>IF(ISERROR(B25-C25),"n/a",B25-C25)</f>
        <v>0.33333333333333331</v>
      </c>
    </row>
    <row r="26" spans="1:4" ht="15" x14ac:dyDescent="0.2">
      <c r="A26" s="14" t="s">
        <v>16</v>
      </c>
      <c r="B26" s="10">
        <f>IF(ISERROR(College!N47/College!J47),"n/a",College!N47/College!J47)</f>
        <v>1</v>
      </c>
      <c r="C26" s="10">
        <f>IF(ISERROR(College!O47/College!K47),"n/a",College!O47/College!K47)</f>
        <v>0.66666666666666663</v>
      </c>
      <c r="D26" s="12">
        <f>IF(ISERROR(B26-C26),"n/a",B26-C26)</f>
        <v>0.33333333333333337</v>
      </c>
    </row>
    <row r="27" spans="1:4" ht="15" x14ac:dyDescent="0.2">
      <c r="A27" s="14" t="s">
        <v>17</v>
      </c>
      <c r="B27" s="10">
        <f>IF(ISERROR(College!R47/College!N47), "n/a",College!R47/College!N47)</f>
        <v>1</v>
      </c>
      <c r="C27" s="10">
        <f>IF(ISERROR(College!S47/College!O47), "n/a",College!S47/College!O47)</f>
        <v>1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IF(ISERROR(College!J43/College!F43),"n/a",College!J43/College!F43)</f>
        <v>0.66666666666666663</v>
      </c>
      <c r="C30" s="10">
        <f>IF(ISERROR(College!K43/College!G43),"n/a",College!K43/College!G43)</f>
        <v>0.5</v>
      </c>
      <c r="D30" s="12">
        <f>IF(ISERROR(B30-C30),"n/a",B30-C30)</f>
        <v>0.16666666666666663</v>
      </c>
    </row>
    <row r="31" spans="1:4" ht="15" x14ac:dyDescent="0.2">
      <c r="A31" s="14" t="s">
        <v>15</v>
      </c>
      <c r="B31" s="10">
        <f>IF(ISERROR(College!N43/College!F43),"n/a",College!N43/College!F43)</f>
        <v>0.66666666666666663</v>
      </c>
      <c r="C31" s="10">
        <f>IF(ISERROR(College!O43/College!G43),"n/a",College!O43/College!G43)</f>
        <v>0.33333333333333331</v>
      </c>
      <c r="D31" s="12">
        <f>IF(ISERROR(B31-C31),"n/a",B31-C31)</f>
        <v>0.33333333333333331</v>
      </c>
    </row>
    <row r="32" spans="1:4" ht="15" x14ac:dyDescent="0.2">
      <c r="A32" s="14" t="s">
        <v>16</v>
      </c>
      <c r="B32" s="10">
        <f>IF(ISERROR(College!N43/College!J43),"n/a",College!N43/College!J43)</f>
        <v>1</v>
      </c>
      <c r="C32" s="10">
        <f>IF(ISERROR(College!O43/College!K43),"n/a",College!O43/College!K43)</f>
        <v>0.66666666666666663</v>
      </c>
      <c r="D32" s="12">
        <f>IF(ISERROR(B32-C32),"n/a",B32-C32)</f>
        <v>0.33333333333333337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1</v>
      </c>
      <c r="C33" s="11">
        <f>IF(ISERROR(College!S43/College!O43), "n/a",College!S43/College!O43)</f>
        <v>1</v>
      </c>
      <c r="D33" s="13">
        <f>IF(ISERROR(B33-C33),"n/a",B33-C33)</f>
        <v>0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1/22/22</v>
      </c>
      <c r="C36" s="349" t="str">
        <f>(Summary!C7)</f>
        <v>as of 1/22/21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0.55747126436781613</v>
      </c>
      <c r="C39" s="10">
        <f>IF(ISERROR(College!G52/College!C52),"n/a",College!G52/College!C52)</f>
        <v>0.52760736196319014</v>
      </c>
      <c r="D39" s="12">
        <f>IF(ISERROR(B39-C39),"n/a",B39-C39)</f>
        <v>2.9863902404625997E-2</v>
      </c>
    </row>
    <row r="40" spans="1:4" ht="15" x14ac:dyDescent="0.2">
      <c r="A40" s="14" t="s">
        <v>14</v>
      </c>
      <c r="B40" s="10">
        <f>IF(ISERROR(College!J52/College!F52),"n/a",College!J52/College!F52)</f>
        <v>0.58762886597938147</v>
      </c>
      <c r="C40" s="10">
        <f>IF(ISERROR(College!K52/College!G52),"n/a",College!K52/College!G52)</f>
        <v>0.72093023255813948</v>
      </c>
      <c r="D40" s="12">
        <f>IF(ISERROR(B40-C40),"n/a",B40-C40)</f>
        <v>-0.13330136657875802</v>
      </c>
    </row>
    <row r="41" spans="1:4" ht="15" x14ac:dyDescent="0.2">
      <c r="A41" s="14" t="s">
        <v>15</v>
      </c>
      <c r="B41" s="10">
        <f>IF(ISERROR(College!N52/College!F52),"n/a",College!N52/College!F52)</f>
        <v>0.5670103092783505</v>
      </c>
      <c r="C41" s="10">
        <f>IF(ISERROR(College!O52/College!G52),"n/a",College!O52/College!G52)</f>
        <v>0.65116279069767447</v>
      </c>
      <c r="D41" s="12">
        <f>IF(ISERROR(B41-C41),"n/a",B41-C41)</f>
        <v>-8.4152481419323966E-2</v>
      </c>
    </row>
    <row r="42" spans="1:4" ht="15" x14ac:dyDescent="0.2">
      <c r="A42" s="14" t="s">
        <v>16</v>
      </c>
      <c r="B42" s="10">
        <f>IF(ISERROR(College!N52/College!J52),"n/a",College!N52/College!J52)</f>
        <v>0.96491228070175439</v>
      </c>
      <c r="C42" s="10">
        <f>IF(ISERROR(College!O52/College!K52),"n/a",College!O52/College!K52)</f>
        <v>0.90322580645161288</v>
      </c>
      <c r="D42" s="12">
        <f>IF(ISERROR(B42-C42),"n/a",B42-C42)</f>
        <v>6.168647425014151E-2</v>
      </c>
    </row>
    <row r="43" spans="1:4" ht="15" x14ac:dyDescent="0.2">
      <c r="A43" s="14" t="s">
        <v>17</v>
      </c>
      <c r="B43" s="10">
        <f>IF(ISERROR(College!R52/College!N52), "n/a",College!R52/College!N52)</f>
        <v>0.96363636363636362</v>
      </c>
      <c r="C43" s="10">
        <f>IF(ISERROR(College!S52/College!O52), "n/a",College!S52/College!O52)</f>
        <v>0.9285714285714286</v>
      </c>
      <c r="D43" s="12">
        <f>IF(ISERROR(B43-C43),"n/a",B43-C43)</f>
        <v>3.5064935064935021E-2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0.75</v>
      </c>
      <c r="D51" s="12">
        <f>IF(ISERROR(B51-C51),"n/a",B51-C51)</f>
        <v>-0.75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0.5</v>
      </c>
      <c r="D58" s="12">
        <f>IF(ISERROR(B58-C58),"n/a",B58-C58)</f>
        <v>-0.5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0.5</v>
      </c>
      <c r="D59" s="12">
        <f>IF(ISERROR(B59-C59),"n/a",B59-C59)</f>
        <v>-0.5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1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>
        <f>IF(ISERROR(College!S55/College!O55), "n/a",College!S55/College!O55)</f>
        <v>0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0.54395604395604391</v>
      </c>
      <c r="C63" s="10">
        <f>IF(ISERROR(College!G50/College!C50),"n/a",College!G50/College!C50)</f>
        <v>0.53216374269005851</v>
      </c>
      <c r="D63" s="12">
        <f>IF(ISERROR(B63-C63),"n/a",B63-C63)</f>
        <v>1.1792301265985405E-2</v>
      </c>
    </row>
    <row r="64" spans="1:4" ht="15" x14ac:dyDescent="0.2">
      <c r="A64" s="14" t="s">
        <v>14</v>
      </c>
      <c r="B64" s="10">
        <f>IF(ISERROR(College!J50/College!F50),"n/a",College!J50/College!F50)</f>
        <v>0.5757575757575758</v>
      </c>
      <c r="C64" s="10">
        <f>IF(ISERROR(College!K50/College!G50),"n/a",College!K50/College!G50)</f>
        <v>0.69230769230769229</v>
      </c>
      <c r="D64" s="12">
        <f>IF(ISERROR(B64-C64),"n/a",B64-C64)</f>
        <v>-0.11655011655011649</v>
      </c>
    </row>
    <row r="65" spans="1:4" ht="15" x14ac:dyDescent="0.2">
      <c r="A65" s="14" t="s">
        <v>15</v>
      </c>
      <c r="B65" s="10">
        <f>IF(ISERROR(College!N50/College!F50),"n/a",College!N50/College!F50)</f>
        <v>0.55555555555555558</v>
      </c>
      <c r="C65" s="10">
        <f>IF(ISERROR(College!O50/College!G50),"n/a",College!O50/College!G50)</f>
        <v>0.62637362637362637</v>
      </c>
      <c r="D65" s="12">
        <f>IF(ISERROR(B65-C65),"n/a",B65-C65)</f>
        <v>-7.0818070818070789E-2</v>
      </c>
    </row>
    <row r="66" spans="1:4" ht="15" x14ac:dyDescent="0.2">
      <c r="A66" s="14" t="s">
        <v>16</v>
      </c>
      <c r="B66" s="10">
        <f>IF(ISERROR(College!N50/College!J50),"n/a",College!N50/College!J50)</f>
        <v>0.96491228070175439</v>
      </c>
      <c r="C66" s="10">
        <f>IF(ISERROR(College!O50/College!K50),"n/a",College!O50/College!K50)</f>
        <v>0.90476190476190477</v>
      </c>
      <c r="D66" s="12">
        <f>IF(ISERROR(B66-C66),"n/a",B66-C66)</f>
        <v>6.0150375939849621E-2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0.96363636363636362</v>
      </c>
      <c r="C67" s="11">
        <f>IF(ISERROR(College!S50/College!O50), "n/a",College!S50/College!O50)</f>
        <v>0.91228070175438591</v>
      </c>
      <c r="D67" s="13">
        <f>IF(ISERROR(B67-C67),"n/a",B67-C67)</f>
        <v>5.135566188197771E-2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1/24/2022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Saturday, January 22,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1/22/22</v>
      </c>
      <c r="C9" s="351" t="str">
        <f>Summary!C7</f>
        <v>as of 1/22/21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1/22/22</v>
      </c>
      <c r="C36" s="349" t="str">
        <f>(Summary!C7)</f>
        <v>as of 1/22/21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0.83333333333333337</v>
      </c>
      <c r="C39" s="10">
        <f>IF(ISERROR(College!G68/College!C68),"n/a",College!G68/College!C68)</f>
        <v>0.76</v>
      </c>
      <c r="D39" s="12">
        <f>IF(ISERROR(B39-C39),"n/a",B39-C39)</f>
        <v>7.3333333333333361E-2</v>
      </c>
    </row>
    <row r="40" spans="1:4" ht="15" x14ac:dyDescent="0.2">
      <c r="A40" s="14" t="s">
        <v>14</v>
      </c>
      <c r="B40" s="10">
        <f>IF(ISERROR(College!J68/College!F68),"n/a",College!J68/College!F68)</f>
        <v>0.66666666666666663</v>
      </c>
      <c r="C40" s="10">
        <f>IF(ISERROR(College!K68/College!G68),"n/a",College!K68/College!G68)</f>
        <v>0.73684210526315785</v>
      </c>
      <c r="D40" s="12">
        <f>IF(ISERROR(B40-C40),"n/a",B40-C40)</f>
        <v>-7.0175438596491224E-2</v>
      </c>
    </row>
    <row r="41" spans="1:4" ht="15" x14ac:dyDescent="0.2">
      <c r="A41" s="14" t="s">
        <v>15</v>
      </c>
      <c r="B41" s="10">
        <f>IF(ISERROR(College!N68/College!F68),"n/a",College!N68/College!F68)</f>
        <v>0.66666666666666663</v>
      </c>
      <c r="C41" s="10">
        <f>IF(ISERROR(College!O68/College!G68),"n/a",College!O68/College!G68)</f>
        <v>0.73684210526315785</v>
      </c>
      <c r="D41" s="12">
        <f>IF(ISERROR(B41-C41),"n/a",B41-C41)</f>
        <v>-7.0175438596491224E-2</v>
      </c>
    </row>
    <row r="42" spans="1:4" ht="15" x14ac:dyDescent="0.2">
      <c r="A42" s="14" t="s">
        <v>16</v>
      </c>
      <c r="B42" s="10">
        <f>IF(ISERROR(College!N68/College!J68),"n/a",College!N68/College!J68)</f>
        <v>1</v>
      </c>
      <c r="C42" s="10">
        <f>IF(ISERROR(College!O68/College!K68),"n/a",College!O68/College!K68)</f>
        <v>1</v>
      </c>
      <c r="D42" s="12">
        <f>IF(ISERROR(B42-C42),"n/a",B42-C42)</f>
        <v>0</v>
      </c>
    </row>
    <row r="43" spans="1:4" ht="15" x14ac:dyDescent="0.2">
      <c r="A43" s="14" t="s">
        <v>17</v>
      </c>
      <c r="B43" s="10">
        <f>IF(ISERROR(College!R68/College!N68), "n/a",College!R68/College!N68)</f>
        <v>1</v>
      </c>
      <c r="C43" s="10">
        <f>IF(ISERROR(College!S68/College!O68), "n/a",College!S68/College!O68)</f>
        <v>0.7857142857142857</v>
      </c>
      <c r="D43" s="12">
        <f>IF(ISERROR(B43-C43),"n/a",B43-C43)</f>
        <v>0.2142857142857143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0.78947368421052633</v>
      </c>
      <c r="C63" s="10">
        <f>IF(ISERROR(College!G66/College!C66),"n/a",College!G66/College!C66)</f>
        <v>0.76</v>
      </c>
      <c r="D63" s="12">
        <f>IF(ISERROR(B63-C63),"n/a",B63-C63)</f>
        <v>2.9473684210526319E-2</v>
      </c>
    </row>
    <row r="64" spans="1:4" ht="15" x14ac:dyDescent="0.2">
      <c r="A64" s="14" t="s">
        <v>14</v>
      </c>
      <c r="B64" s="10">
        <f>IF(ISERROR(College!J66/College!F66),"n/a",College!J66/College!F66)</f>
        <v>0.66666666666666663</v>
      </c>
      <c r="C64" s="10">
        <f>IF(ISERROR(College!K66/College!G66),"n/a",College!K66/College!G66)</f>
        <v>0.73684210526315785</v>
      </c>
      <c r="D64" s="12">
        <f>IF(ISERROR(B64-C64),"n/a",B64-C64)</f>
        <v>-7.0175438596491224E-2</v>
      </c>
    </row>
    <row r="65" spans="1:4" ht="15" x14ac:dyDescent="0.2">
      <c r="A65" s="14" t="s">
        <v>15</v>
      </c>
      <c r="B65" s="10">
        <f>IF(ISERROR(College!N66/College!F66),"n/a",College!N66/College!F66)</f>
        <v>0.66666666666666663</v>
      </c>
      <c r="C65" s="10">
        <f>IF(ISERROR(College!O66/College!G66),"n/a",College!O66/College!G66)</f>
        <v>0.73684210526315785</v>
      </c>
      <c r="D65" s="12">
        <f>IF(ISERROR(B65-C65),"n/a",B65-C65)</f>
        <v>-7.0175438596491224E-2</v>
      </c>
    </row>
    <row r="66" spans="1:4" ht="15" x14ac:dyDescent="0.2">
      <c r="A66" s="14" t="s">
        <v>16</v>
      </c>
      <c r="B66" s="10">
        <f>IF(ISERROR(College!N66/College!J66),"n/a",College!N66/College!J66)</f>
        <v>1</v>
      </c>
      <c r="C66" s="10">
        <f>IF(ISERROR(College!O66/College!K66),"n/a",College!O66/College!K66)</f>
        <v>1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1</v>
      </c>
      <c r="C67" s="11">
        <f>IF(ISERROR(College!S66/College!O66), "n/a",College!S66/College!O66)</f>
        <v>0.7857142857142857</v>
      </c>
      <c r="D67" s="13">
        <f>IF(ISERROR(B67-C67),"n/a",B67-C67)</f>
        <v>0.2142857142857143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1/24/2022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Saturday, January 22,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1/22/22</v>
      </c>
      <c r="C9" s="349" t="str">
        <f>(Summary!C7)</f>
        <v>as of 1/22/21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0.5864197530864198</v>
      </c>
      <c r="C12" s="10">
        <f>IF(ISERROR(College!G77/College!C77),"n/a",College!G77/College!C77)</f>
        <v>0.6875</v>
      </c>
      <c r="D12" s="12">
        <f>IF(ISERROR(B12-C12),"n/a",B12-C12)</f>
        <v>-0.1010802469135802</v>
      </c>
    </row>
    <row r="13" spans="1:4" ht="15" x14ac:dyDescent="0.2">
      <c r="A13" s="14" t="s">
        <v>14</v>
      </c>
      <c r="B13" s="10">
        <f>IF(ISERROR(College!J77/College!F77),"n/a",College!J77/College!F77)</f>
        <v>0.66315789473684206</v>
      </c>
      <c r="C13" s="10">
        <f>IF(ISERROR(College!K77/College!G77),"n/a",College!K77/College!G77)</f>
        <v>0.75757575757575757</v>
      </c>
      <c r="D13" s="12">
        <f>IF(ISERROR(B13-C13),"n/a",B13-C13)</f>
        <v>-9.4417862838915512E-2</v>
      </c>
    </row>
    <row r="14" spans="1:4" ht="15" x14ac:dyDescent="0.2">
      <c r="A14" s="14" t="s">
        <v>15</v>
      </c>
      <c r="B14" s="10">
        <f>IF(ISERROR(College!N77/College!F77),"n/a",College!N77/College!F77)</f>
        <v>0.63157894736842102</v>
      </c>
      <c r="C14" s="10">
        <f>IF(ISERROR(College!O77/College!G77),"n/a",College!O77/College!G77)</f>
        <v>0.73737373737373735</v>
      </c>
      <c r="D14" s="12">
        <f>IF(ISERROR(B14-C14),"n/a",B14-C14)</f>
        <v>-0.10579479000531633</v>
      </c>
    </row>
    <row r="15" spans="1:4" ht="15" x14ac:dyDescent="0.2">
      <c r="A15" s="14" t="s">
        <v>16</v>
      </c>
      <c r="B15" s="10">
        <f>IF(ISERROR(College!N77/College!J77),"n/a",College!N77/College!J77)</f>
        <v>0.95238095238095233</v>
      </c>
      <c r="C15" s="10">
        <f>IF(ISERROR(College!O77/College!K77),"n/a",College!O77/College!K77)</f>
        <v>0.97333333333333338</v>
      </c>
      <c r="D15" s="12">
        <f>IF(ISERROR(B15-C15),"n/a",B15-C15)</f>
        <v>-2.0952380952381056E-2</v>
      </c>
    </row>
    <row r="16" spans="1:4" ht="15" x14ac:dyDescent="0.2">
      <c r="A16" s="14" t="s">
        <v>17</v>
      </c>
      <c r="B16" s="10">
        <f>IF(ISERROR(College!R77/College!N77), "n/a",College!R77/College!N77)</f>
        <v>0.95</v>
      </c>
      <c r="C16" s="10">
        <f>IF(ISERROR(College!S77/College!O77), "n/a",College!S77/College!O77)</f>
        <v>0.9452054794520548</v>
      </c>
      <c r="D16" s="12">
        <f>IF(ISERROR(B16-C16),"n/a",B16-C16)</f>
        <v>4.794520547945158E-3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0.66666666666666663</v>
      </c>
      <c r="C30" s="10">
        <f>IF(ISERROR(College!G80/College!C80),"n/a",College!G80/College!C80)</f>
        <v>0.8125</v>
      </c>
      <c r="D30" s="12">
        <f>IF(ISERROR(B30-C30),"n/a",B30-C30)</f>
        <v>-0.14583333333333337</v>
      </c>
    </row>
    <row r="31" spans="1:4" ht="15" x14ac:dyDescent="0.2">
      <c r="A31" s="14" t="s">
        <v>14</v>
      </c>
      <c r="B31" s="10">
        <f>IF(ISERROR(College!J80/College!F80),"n/a",College!J80/College!F80)</f>
        <v>1</v>
      </c>
      <c r="C31" s="10">
        <f>IF(ISERROR(College!K80/College!G80),"n/a",College!K80/College!G80)</f>
        <v>0.84615384615384615</v>
      </c>
      <c r="D31" s="12">
        <f>IF(ISERROR(B31-C31),"n/a",B31-C31)</f>
        <v>0.15384615384615385</v>
      </c>
    </row>
    <row r="32" spans="1:4" ht="15" x14ac:dyDescent="0.2">
      <c r="A32" s="14" t="s">
        <v>15</v>
      </c>
      <c r="B32" s="10">
        <f>IF(ISERROR(College!N80/College!F80),"n/a",College!N80/College!F80)</f>
        <v>1</v>
      </c>
      <c r="C32" s="10">
        <f>IF(ISERROR(College!O80/College!G80),"n/a",College!O80/College!G80)</f>
        <v>0.84615384615384615</v>
      </c>
      <c r="D32" s="12">
        <f>IF(ISERROR(B32-C32),"n/a",B32-C32)</f>
        <v>0.15384615384615385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">
      <c r="A34" s="14" t="s">
        <v>17</v>
      </c>
      <c r="B34" s="10">
        <f>IF(ISERROR(College!R80/College!N80), "n/a",College!R80/College!N80)</f>
        <v>1</v>
      </c>
      <c r="C34" s="10">
        <f>IF(ISERROR(College!S80/College!O80), "n/a",College!S80/College!O80)</f>
        <v>1</v>
      </c>
      <c r="D34" s="12">
        <f>IF(ISERROR(B34-C34),"n/a",B34-C34)</f>
        <v>0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0.58579881656804733</v>
      </c>
      <c r="C36" s="10">
        <f>IF(ISERROR(College!G75/College!C75),"n/a",College!G75/College!C75)</f>
        <v>0.69753086419753085</v>
      </c>
      <c r="D36" s="12">
        <f>IF(ISERROR(B36-C36),"n/a",B36-C36)</f>
        <v>-0.11173204762948352</v>
      </c>
    </row>
    <row r="37" spans="1:4" ht="15" x14ac:dyDescent="0.2">
      <c r="A37" s="14" t="s">
        <v>14</v>
      </c>
      <c r="B37" s="10">
        <f>IF(ISERROR(College!J75/College!F75),"n/a",College!J75/College!F75)</f>
        <v>0.6767676767676768</v>
      </c>
      <c r="C37" s="10">
        <f>IF(ISERROR(College!K75/College!G75),"n/a",College!K75/College!G75)</f>
        <v>0.76106194690265483</v>
      </c>
      <c r="D37" s="12">
        <f>IF(ISERROR(B37-C37),"n/a",B37-C37)</f>
        <v>-8.4294270134978033E-2</v>
      </c>
    </row>
    <row r="38" spans="1:4" ht="15" x14ac:dyDescent="0.2">
      <c r="A38" s="14" t="s">
        <v>15</v>
      </c>
      <c r="B38" s="10">
        <f>IF(ISERROR(College!N75/College!F75),"n/a",College!N75/College!F75)</f>
        <v>0.64646464646464652</v>
      </c>
      <c r="C38" s="10">
        <f>IF(ISERROR(College!O75/College!G75),"n/a",College!O75/College!G75)</f>
        <v>0.74336283185840712</v>
      </c>
      <c r="D38" s="12">
        <f>IF(ISERROR(B38-C38),"n/a",B38-C38)</f>
        <v>-9.6898185393760605E-2</v>
      </c>
    </row>
    <row r="39" spans="1:4" ht="15" x14ac:dyDescent="0.2">
      <c r="A39" s="14" t="s">
        <v>16</v>
      </c>
      <c r="B39" s="10">
        <f>IF(ISERROR(College!N75/College!J75),"n/a",College!N75/College!J75)</f>
        <v>0.95522388059701491</v>
      </c>
      <c r="C39" s="10">
        <f>IF(ISERROR(College!O75/College!K75),"n/a",College!O75/College!K75)</f>
        <v>0.97674418604651159</v>
      </c>
      <c r="D39" s="12">
        <f>IF(ISERROR(B39-C39),"n/a",B39-C39)</f>
        <v>-2.1520305449496679E-2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0.953125</v>
      </c>
      <c r="C40" s="11">
        <f>IF(ISERROR(College!S75/College!O75), "n/a",College!S75/College!O75)</f>
        <v>0.95238095238095233</v>
      </c>
      <c r="D40" s="13">
        <f>IF(ISERROR(B40-C40),"n/a",B40-C40)</f>
        <v>7.4404761904767192E-4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1/24/2022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Saturday, January 22, 2022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1/22/22</v>
      </c>
      <c r="C9" s="351" t="str">
        <f>Summary!C7</f>
        <v>as of 1/22/21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1/22/22</v>
      </c>
      <c r="C36" s="349" t="str">
        <f>(Summary!C7)</f>
        <v>as of 1/22/21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0.82352941176470584</v>
      </c>
      <c r="C39" s="10">
        <f>IF(ISERROR(College!G93/College!C93),"n/a",College!G93/College!C93)</f>
        <v>1.0909090909090908</v>
      </c>
      <c r="D39" s="12">
        <f>IF(ISERROR(B39-C39),"n/a",B39-C39)</f>
        <v>-0.26737967914438499</v>
      </c>
    </row>
    <row r="40" spans="1:4" ht="15" x14ac:dyDescent="0.2">
      <c r="A40" s="14" t="s">
        <v>14</v>
      </c>
      <c r="B40" s="10">
        <f>IF(ISERROR(College!J93/College!F93),"n/a",College!J93/College!F93)</f>
        <v>0.42857142857142855</v>
      </c>
      <c r="C40" s="10">
        <f>IF(ISERROR(College!K93/College!G93),"n/a",College!K93/College!G93)</f>
        <v>0.83333333333333337</v>
      </c>
      <c r="D40" s="12">
        <f>IF(ISERROR(B40-C40),"n/a",B40-C40)</f>
        <v>-0.40476190476190482</v>
      </c>
    </row>
    <row r="41" spans="1:4" ht="15" x14ac:dyDescent="0.2">
      <c r="A41" s="14" t="s">
        <v>15</v>
      </c>
      <c r="B41" s="10">
        <f>IF(ISERROR(College!N93/College!F93),"n/a",College!N93/College!F93)</f>
        <v>0.35714285714285715</v>
      </c>
      <c r="C41" s="10">
        <f>IF(ISERROR(College!O93/College!G93),"n/a",College!O93/College!G93)</f>
        <v>0.83333333333333337</v>
      </c>
      <c r="D41" s="12">
        <f>IF(ISERROR(B41-C41),"n/a",B41-C41)</f>
        <v>-0.47619047619047622</v>
      </c>
    </row>
    <row r="42" spans="1:4" ht="15" x14ac:dyDescent="0.2">
      <c r="A42" s="14" t="s">
        <v>16</v>
      </c>
      <c r="B42" s="10">
        <f>IF(ISERROR(College!N93/College!J93),"n/a",College!N93/College!J93)</f>
        <v>0.83333333333333337</v>
      </c>
      <c r="C42" s="10">
        <f>IF(ISERROR(College!O93/College!K93),"n/a",College!O93/College!K93)</f>
        <v>1</v>
      </c>
      <c r="D42" s="12">
        <f>IF(ISERROR(B42-C42),"n/a",B42-C42)</f>
        <v>-0.16666666666666663</v>
      </c>
    </row>
    <row r="43" spans="1:4" ht="15" x14ac:dyDescent="0.2">
      <c r="A43" s="14" t="s">
        <v>17</v>
      </c>
      <c r="B43" s="10">
        <f>IF(ISERROR(College!R93/College!N93), "n/a",College!R93/College!N93)</f>
        <v>0.8</v>
      </c>
      <c r="C43" s="10">
        <f>IF(ISERROR(College!S93/College!O93), "n/a",College!S93/College!O93)</f>
        <v>0.7</v>
      </c>
      <c r="D43" s="12">
        <f>IF(ISERROR(B43-C43),"n/a",B43-C43)</f>
        <v>0.10000000000000009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0.82352941176470584</v>
      </c>
      <c r="C63" s="10">
        <f>IF(ISERROR(College!G91/College!C91),"n/a",College!G91/College!C91)</f>
        <v>1.0909090909090908</v>
      </c>
      <c r="D63" s="12">
        <f>IF(ISERROR(B63-C63),"n/a",B63-C63)</f>
        <v>-0.26737967914438499</v>
      </c>
    </row>
    <row r="64" spans="1:4" ht="15" x14ac:dyDescent="0.2">
      <c r="A64" s="14" t="s">
        <v>14</v>
      </c>
      <c r="B64" s="10">
        <f>IF(ISERROR(College!J91/College!F91),"n/a",College!J91/College!F91)</f>
        <v>0.42857142857142855</v>
      </c>
      <c r="C64" s="10">
        <f>IF(ISERROR(College!K91/College!G91),"n/a",College!K91/College!G91)</f>
        <v>0.83333333333333337</v>
      </c>
      <c r="D64" s="12">
        <f>IF(ISERROR(B64-C64),"n/a",B64-C64)</f>
        <v>-0.40476190476190482</v>
      </c>
    </row>
    <row r="65" spans="1:4" ht="15" x14ac:dyDescent="0.2">
      <c r="A65" s="14" t="s">
        <v>15</v>
      </c>
      <c r="B65" s="10">
        <f>IF(ISERROR(College!N91/College!F91),"n/a",College!N91/College!F91)</f>
        <v>0.35714285714285715</v>
      </c>
      <c r="C65" s="10">
        <f>IF(ISERROR(College!O91/College!G91),"n/a",College!O91/College!G91)</f>
        <v>0.83333333333333337</v>
      </c>
      <c r="D65" s="12">
        <f>IF(ISERROR(B65-C65),"n/a",B65-C65)</f>
        <v>-0.47619047619047622</v>
      </c>
    </row>
    <row r="66" spans="1:4" ht="15" x14ac:dyDescent="0.2">
      <c r="A66" s="14" t="s">
        <v>16</v>
      </c>
      <c r="B66" s="10">
        <f>IF(ISERROR(College!N91/College!J91),"n/a",College!N91/College!J91)</f>
        <v>0.83333333333333337</v>
      </c>
      <c r="C66" s="10">
        <f>IF(ISERROR(College!O91/College!K91),"n/a",College!O91/College!K91)</f>
        <v>1</v>
      </c>
      <c r="D66" s="12">
        <f>IF(ISERROR(B66-C66),"n/a",B66-C66)</f>
        <v>-0.16666666666666663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0.8</v>
      </c>
      <c r="C67" s="11">
        <f>IF(ISERROR(College!S91/College!O91), "n/a",College!S91/College!O91)</f>
        <v>0.7</v>
      </c>
      <c r="D67" s="13">
        <f>IF(ISERROR(B67-C67),"n/a",B67-C67)</f>
        <v>0.10000000000000009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1/24/2022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ca7bfdcf-1463-48ab-aff7-245b8ac76c1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7b0d7e73-53c3-49f5-853f-2cb02a030650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2022-01-25T00:19:24Z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