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I32" i="10"/>
  <c r="H32" i="10"/>
  <c r="G32" i="10"/>
  <c r="F32" i="10"/>
  <c r="E32" i="10"/>
  <c r="D32" i="10"/>
  <c r="C32" i="10"/>
  <c r="I31" i="10"/>
  <c r="H31" i="10"/>
  <c r="G31" i="10"/>
  <c r="F31" i="10"/>
  <c r="E31" i="10"/>
  <c r="D31" i="10"/>
  <c r="C31" i="10"/>
  <c r="I30" i="10"/>
  <c r="H30" i="10"/>
  <c r="G30" i="10"/>
  <c r="F30" i="10"/>
  <c r="E30" i="10"/>
  <c r="D30" i="10"/>
  <c r="C30" i="10"/>
  <c r="I29" i="10"/>
  <c r="H29" i="10"/>
  <c r="G29" i="10"/>
  <c r="F29" i="10"/>
  <c r="E29" i="10"/>
  <c r="D29" i="10"/>
  <c r="C29" i="10"/>
  <c r="I28" i="10"/>
  <c r="H28" i="10"/>
  <c r="G28" i="10"/>
  <c r="F28" i="10"/>
  <c r="E28" i="10"/>
  <c r="D28" i="10"/>
  <c r="C28" i="10"/>
  <c r="I27" i="10"/>
  <c r="H27" i="10"/>
  <c r="G27" i="10"/>
  <c r="F27" i="10"/>
  <c r="E27" i="10"/>
  <c r="D27" i="10"/>
  <c r="C27" i="10"/>
  <c r="I26" i="10"/>
  <c r="H26" i="10"/>
  <c r="G26" i="10"/>
  <c r="F26" i="10"/>
  <c r="E26" i="10"/>
  <c r="D26" i="10"/>
  <c r="C26" i="10"/>
  <c r="I25" i="10"/>
  <c r="H25" i="10"/>
  <c r="G25" i="10"/>
  <c r="F25" i="10"/>
  <c r="E25" i="10"/>
  <c r="D25" i="10"/>
  <c r="C25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I196" i="10"/>
  <c r="H196" i="10"/>
  <c r="G196" i="10"/>
  <c r="F196" i="10"/>
  <c r="E196" i="10"/>
  <c r="D196" i="10"/>
  <c r="C196" i="10"/>
  <c r="B196" i="10"/>
  <c r="I182" i="10"/>
  <c r="H182" i="10"/>
  <c r="G182" i="10"/>
  <c r="F182" i="10"/>
  <c r="E182" i="10"/>
  <c r="D182" i="10"/>
  <c r="C182" i="10"/>
  <c r="B182" i="10"/>
  <c r="I166" i="10"/>
  <c r="H166" i="10"/>
  <c r="G166" i="10"/>
  <c r="F166" i="10"/>
  <c r="E166" i="10"/>
  <c r="D166" i="10"/>
  <c r="C166" i="10"/>
  <c r="B166" i="10"/>
  <c r="I149" i="10"/>
  <c r="H149" i="10"/>
  <c r="G149" i="10"/>
  <c r="F149" i="10"/>
  <c r="E149" i="10"/>
  <c r="D149" i="10"/>
  <c r="C149" i="10"/>
  <c r="B149" i="10"/>
  <c r="I135" i="10"/>
  <c r="H135" i="10"/>
  <c r="G135" i="10"/>
  <c r="F135" i="10"/>
  <c r="E135" i="10"/>
  <c r="D135" i="10"/>
  <c r="C135" i="10"/>
  <c r="B135" i="10"/>
  <c r="I118" i="10"/>
  <c r="H118" i="10"/>
  <c r="G118" i="10"/>
  <c r="F118" i="10"/>
  <c r="E118" i="10"/>
  <c r="D118" i="10"/>
  <c r="C118" i="10"/>
  <c r="B118" i="10"/>
  <c r="I104" i="10"/>
  <c r="H104" i="10"/>
  <c r="G104" i="10"/>
  <c r="F104" i="10"/>
  <c r="E104" i="10"/>
  <c r="D104" i="10"/>
  <c r="C104" i="10"/>
  <c r="B104" i="10"/>
  <c r="I87" i="10"/>
  <c r="H87" i="10"/>
  <c r="G87" i="10"/>
  <c r="F87" i="10"/>
  <c r="E87" i="10"/>
  <c r="D87" i="10"/>
  <c r="C87" i="10"/>
  <c r="B87" i="10"/>
  <c r="I73" i="10"/>
  <c r="H73" i="10"/>
  <c r="G73" i="10"/>
  <c r="F73" i="10"/>
  <c r="E73" i="10"/>
  <c r="D73" i="10"/>
  <c r="C73" i="10"/>
  <c r="B73" i="10"/>
  <c r="I56" i="10"/>
  <c r="H56" i="10"/>
  <c r="G56" i="10"/>
  <c r="F56" i="10"/>
  <c r="E56" i="10"/>
  <c r="D56" i="10"/>
  <c r="C56" i="10"/>
  <c r="B56" i="10"/>
  <c r="I42" i="10"/>
  <c r="H42" i="10"/>
  <c r="G42" i="10"/>
  <c r="F42" i="10"/>
  <c r="E42" i="10"/>
  <c r="D42" i="10"/>
  <c r="C42" i="10"/>
  <c r="B42" i="10"/>
  <c r="I23" i="10"/>
  <c r="H23" i="10"/>
  <c r="G23" i="10"/>
  <c r="F23" i="10"/>
  <c r="E23" i="10"/>
  <c r="D23" i="10"/>
  <c r="C23" i="10"/>
  <c r="B23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I18" i="10" l="1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I12" i="10" l="1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I206" i="10"/>
  <c r="H206" i="10"/>
  <c r="G206" i="10"/>
  <c r="F206" i="10"/>
  <c r="E206" i="10"/>
  <c r="D206" i="10"/>
  <c r="C206" i="10"/>
  <c r="B206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B207" i="10" l="1"/>
  <c r="C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I159" i="10" l="1"/>
  <c r="H159" i="10"/>
  <c r="G159" i="10"/>
  <c r="F159" i="10"/>
  <c r="E159" i="10"/>
  <c r="D159" i="10"/>
  <c r="C159" i="10"/>
  <c r="B159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D19" i="10"/>
  <c r="H19" i="10"/>
  <c r="H33" i="10"/>
  <c r="F33" i="10"/>
  <c r="I33" i="10"/>
  <c r="E33" i="10"/>
  <c r="F19" i="10"/>
  <c r="I19" i="10"/>
  <c r="E19" i="10"/>
  <c r="B33" i="10"/>
  <c r="G33" i="10"/>
  <c r="C33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E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B128" i="10"/>
  <c r="C114" i="10"/>
  <c r="D114" i="10"/>
  <c r="E114" i="10"/>
  <c r="F114" i="10"/>
  <c r="G114" i="10"/>
  <c r="H114" i="10"/>
  <c r="I114" i="10"/>
  <c r="B114" i="10"/>
  <c r="C97" i="10"/>
  <c r="D97" i="10"/>
  <c r="E97" i="10"/>
  <c r="F97" i="10"/>
  <c r="G97" i="10"/>
  <c r="H97" i="10"/>
  <c r="I97" i="10"/>
  <c r="B97" i="10"/>
  <c r="C83" i="10"/>
  <c r="D83" i="10"/>
  <c r="E83" i="10"/>
  <c r="F83" i="10"/>
  <c r="G83" i="10"/>
  <c r="H83" i="10"/>
  <c r="I83" i="10"/>
  <c r="B83" i="10"/>
  <c r="C66" i="10"/>
  <c r="D66" i="10"/>
  <c r="E66" i="10"/>
  <c r="F66" i="10"/>
  <c r="G66" i="10"/>
  <c r="H66" i="10"/>
  <c r="I66" i="10"/>
  <c r="B66" i="10"/>
  <c r="C52" i="10"/>
  <c r="D52" i="10"/>
  <c r="E52" i="10"/>
  <c r="F52" i="10"/>
  <c r="G52" i="10"/>
  <c r="H52" i="10"/>
  <c r="I52" i="10"/>
  <c r="B52" i="10"/>
  <c r="A4" i="10"/>
  <c r="A4" i="3"/>
  <c r="A4" i="6"/>
  <c r="E129" i="10" l="1"/>
  <c r="C19" i="10"/>
  <c r="C35" i="10" s="1"/>
  <c r="B67" i="10"/>
  <c r="B19" i="10"/>
  <c r="B35" i="10" s="1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<sst xmlns="http://schemas.openxmlformats.org/spreadsheetml/2006/main" count="892" uniqueCount="85">
  <si>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</si>
  <si>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</si>
  <si>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</si>
  <si>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</si>
  <si>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</si>
  <si>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</si>
  <si>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</si>
  <si>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</si>
  <si>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</si>
  <si>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</si>
  <si>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</si>
  <si>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</si>
  <si>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</si>
  <si>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</si>
  <si>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</si>
  <si>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</si>
  <si>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</si>
  <si>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</si>
  <si>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</si>
  <si>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</si>
  <si>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</si>
  <si>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</si>
  <si>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</si>
  <si>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</si>
  <si>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</si>
  <si>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</si>
  <si>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</si>
  <si>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</si>
  <si>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</si>
  <si>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</si>
  <si>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</si>
  <si>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</si>
  <si>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</si>
  <si>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</si>
  <si>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</si>
  <si>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</si>
  <si>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</si>
  <si>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</si>
  <si>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</si>
  <si>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</si>
  <si>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</si>
  <si>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</si>
  <si>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</si>
  <si>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</si>
  <si>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</si>
  <si>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</si>
  <si>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</si>
  <si>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</si>
  <si>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</si>
  <si>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</si>
  <si>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</si>
  <si>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</si>
  <si>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</si>
  <si>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</si>
  <si>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</si>
  <si>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</si>
  <si>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</si>
  <si>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</si>
  <si>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</si>
  <si>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</si>
  <si>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</si>
  <si>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</si>
  <si>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</si>
  <si>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</si>
  <si>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</si>
  <si>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</si>
  <si>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</si>
  <si>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</si>
  <si>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</si>
  <si>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</si>
  <si>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</si>
  <si>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</si>
  <si>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</si>
  <si>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</si>
  <si>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</si>
  <si>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</si>
  <si>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</si>
  <si>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</si>
  <si>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</si>
  <si>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November 19, 2021</t>
  </si>
  <si>
    <t>Winter 2021</t>
  </si>
  <si>
    <t>as of 11/19/21</t>
  </si>
  <si>
    <t>as of 11/19/20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</si>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</sst>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45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4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3" fontId="13" fillId="0" borderId="56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4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0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0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59" xfId="0" applyNumberFormat="1" applyFont="1" applyFill="1" applyBorder="1" applyAlignment="1">
      <alignment horizontal="center" vertical="center" wrapText="1"/>
    </xf>
    <xf numFmtId="164" fontId="18" fillId="25" borderId="6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6" xfId="3" applyFont="1" applyFill="1" applyBorder="1" applyAlignment="1">
      <alignment horizontal="center"/>
    </xf>
    <xf numFmtId="0" fontId="6" fillId="17" borderId="58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7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3" t="s">
        <v>9</v>
      </c>
      <c r="B1" s="373"/>
      <c r="C1" s="373"/>
      <c r="D1" s="373"/>
      <c r="E1" s="373"/>
      <c r="F1" s="331"/>
      <c r="G1" s="331"/>
    </row>
    <row r="2" spans="1:7" ht="15.75" x14ac:dyDescent="0.25">
      <c r="A2" s="373" t="s">
        <v>6</v>
      </c>
      <c r="B2" s="373"/>
      <c r="C2" s="373"/>
      <c r="D2" s="373"/>
      <c r="E2" s="373"/>
      <c r="F2" s="331"/>
      <c r="G2" s="331"/>
    </row>
    <row r="3" spans="1:7" s="5" customFormat="1" ht="15.75" x14ac:dyDescent="0.25">
      <c r="A3" s="374" t="s">
        <v>78</v>
      </c>
      <c r="B3" s="374"/>
      <c r="C3" s="374"/>
      <c r="D3" s="374"/>
      <c r="E3" s="374"/>
      <c r="F3" s="332"/>
      <c r="G3" s="332"/>
    </row>
    <row r="4" spans="1:7" ht="15.75" x14ac:dyDescent="0.25">
      <c r="A4" s="375" t="s">
        <v>79</v>
      </c>
      <c r="B4" s="375"/>
      <c r="C4" s="375"/>
      <c r="D4" s="375"/>
      <c r="E4" s="375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78</v>
      </c>
      <c r="C6" s="184" t="s">
        <v>80</v>
      </c>
      <c r="D6" s="185"/>
      <c r="E6" s="186"/>
    </row>
    <row r="7" spans="1:7" ht="15" x14ac:dyDescent="0.25">
      <c r="A7" s="38"/>
      <c r="B7" s="187" t="s">
        <v>81</v>
      </c>
      <c r="C7" s="188" t="s">
        <v>82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29</v>
      </c>
      <c r="C9" s="84">
        <f>(C10+C14+C12)</f>
        <v>45</v>
      </c>
      <c r="D9" s="84">
        <f>IF(ISERROR(B9-C9),"n/a",B9-C9)</f>
        <v>-16</v>
      </c>
      <c r="E9" s="156">
        <f>IF(ISERROR(D9/C9),"n/a",(D9/C9))</f>
        <v>-0.35555555555555557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40</v>
      </c>
      <c r="D12" s="7">
        <f>IF(ISERROR(B12-C12),"n/a",B12-C12)</f>
        <v>-13</v>
      </c>
      <c r="E12" s="158">
        <f>IF(ISERROR(D12/C12),"n/a",(D12/C12))</f>
        <v>-0.32500000000000001</v>
      </c>
    </row>
    <row r="13" spans="1:7" x14ac:dyDescent="0.2">
      <c r="A13" s="159" t="s">
        <v>32</v>
      </c>
      <c r="B13" s="211">
        <v>27</v>
      </c>
      <c r="C13" s="211">
        <v>40</v>
      </c>
      <c r="D13" s="6">
        <f>IF(ISERROR(B13-C13),"n/a",B13-C13)</f>
        <v>-13</v>
      </c>
      <c r="E13" s="160">
        <f>IF(ISERROR(D13/C13),"n/a",(D13/C13))</f>
        <v>-0.32500000000000001</v>
      </c>
    </row>
    <row r="14" spans="1:7" x14ac:dyDescent="0.2">
      <c r="A14" s="157" t="s">
        <v>33</v>
      </c>
      <c r="B14" s="28">
        <f>B15</f>
        <v>1</v>
      </c>
      <c r="C14" s="28">
        <f>C15</f>
        <v>2</v>
      </c>
      <c r="D14" s="7">
        <f t="shared" si="0"/>
        <v>-1</v>
      </c>
      <c r="E14" s="158">
        <f t="shared" si="1"/>
        <v>-0.5</v>
      </c>
    </row>
    <row r="15" spans="1:7" x14ac:dyDescent="0.2">
      <c r="A15" s="159" t="s">
        <v>32</v>
      </c>
      <c r="B15" s="211">
        <v>1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858</v>
      </c>
      <c r="C16" s="84">
        <f>(C17+C23+C20)</f>
        <v>1094</v>
      </c>
      <c r="D16" s="84">
        <f t="shared" si="0"/>
        <v>-236</v>
      </c>
      <c r="E16" s="156">
        <f t="shared" si="1"/>
        <v>-0.21572212065813529</v>
      </c>
    </row>
    <row r="17" spans="1:5" x14ac:dyDescent="0.2">
      <c r="A17" s="157" t="s">
        <v>31</v>
      </c>
      <c r="B17" s="210">
        <f>SUM(B18:B19)</f>
        <v>773</v>
      </c>
      <c r="C17" s="210">
        <f>SUM(C18:C19)</f>
        <v>1010</v>
      </c>
      <c r="D17" s="7">
        <f t="shared" ref="D17:D23" si="4">IF(ISERROR(B17-C17),"n/a",B17-C17)</f>
        <v>-237</v>
      </c>
      <c r="E17" s="158">
        <f t="shared" ref="E17:E24" si="5">IF(ISERROR(D17/C17),"n/a",(D17/C17))</f>
        <v>-0.23465346534653464</v>
      </c>
    </row>
    <row r="18" spans="1:5" x14ac:dyDescent="0.2">
      <c r="A18" s="159" t="s">
        <v>32</v>
      </c>
      <c r="B18" s="280">
        <v>773</v>
      </c>
      <c r="C18" s="281">
        <v>1010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67</v>
      </c>
      <c r="D20" s="7">
        <f>IF(ISERROR(B20-C20),"n/a",B20-C20)</f>
        <v>-2</v>
      </c>
      <c r="E20" s="158">
        <f>IF(ISERROR(D20/C20),"n/a",(D20/C20))</f>
        <v>-2.9850746268656716E-2</v>
      </c>
    </row>
    <row r="21" spans="1:5" x14ac:dyDescent="0.2">
      <c r="A21" s="159" t="s">
        <v>32</v>
      </c>
      <c r="B21" s="211">
        <v>65</v>
      </c>
      <c r="C21" s="211">
        <v>67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20</v>
      </c>
      <c r="C23" s="28">
        <f>C24</f>
        <v>17</v>
      </c>
      <c r="D23" s="7">
        <f t="shared" si="4"/>
        <v>3</v>
      </c>
      <c r="E23" s="158">
        <f t="shared" si="5"/>
        <v>0.17647058823529413</v>
      </c>
    </row>
    <row r="24" spans="1:5" x14ac:dyDescent="0.2">
      <c r="A24" s="159" t="s">
        <v>32</v>
      </c>
      <c r="B24" s="211">
        <v>20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887</v>
      </c>
      <c r="C25" s="84">
        <f>(C9+C16)</f>
        <v>1139</v>
      </c>
      <c r="D25" s="84">
        <f>IF(ISERROR(B25-C25),"n/a",B25-C25)</f>
        <v>-252</v>
      </c>
      <c r="E25" s="156">
        <f>IF(ISERROR(D25/C25),"n/a",(D25/C25))</f>
        <v>-0.22124670763827919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</v>
      </c>
      <c r="C35" s="84">
        <f>(C36+C42+C39)</f>
        <v>0</v>
      </c>
      <c r="D35" s="84">
        <f t="shared" si="6"/>
        <v>1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0</v>
      </c>
      <c r="D36" s="7">
        <f t="shared" si="6"/>
        <v>1</v>
      </c>
      <c r="E36" s="158" t="str">
        <f t="shared" si="7"/>
        <v>n/a</v>
      </c>
    </row>
    <row r="37" spans="1:5" x14ac:dyDescent="0.2">
      <c r="A37" s="159" t="s">
        <v>32</v>
      </c>
      <c r="B37" s="280">
        <v>1</v>
      </c>
      <c r="C37" s="281">
        <v>0</v>
      </c>
      <c r="D37" s="282">
        <f t="shared" si="6"/>
        <v>1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1</v>
      </c>
      <c r="C44" s="84">
        <f>(C28+C35)</f>
        <v>0</v>
      </c>
      <c r="D44" s="84">
        <f t="shared" si="6"/>
        <v>1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</v>
      </c>
      <c r="C47" s="84">
        <f>(C48+C52+C50)</f>
        <v>40</v>
      </c>
      <c r="D47" s="84">
        <f t="shared" ref="D47:D53" si="10">IF(ISERROR(B47-C47),"n/a",B47-C47)</f>
        <v>-11</v>
      </c>
      <c r="E47" s="156">
        <f t="shared" ref="E47:E53" si="11">IF(ISERROR(D47/C47),"n/a",(D47/C47))</f>
        <v>-0.27500000000000002</v>
      </c>
    </row>
    <row r="48" spans="1:5" x14ac:dyDescent="0.2">
      <c r="A48" s="157" t="s">
        <v>31</v>
      </c>
      <c r="B48" s="210">
        <f>B49</f>
        <v>1</v>
      </c>
      <c r="C48" s="210">
        <f>C49</f>
        <v>3</v>
      </c>
      <c r="D48" s="7">
        <f t="shared" si="10"/>
        <v>-2</v>
      </c>
      <c r="E48" s="158">
        <f t="shared" si="11"/>
        <v>-0.66666666666666663</v>
      </c>
    </row>
    <row r="49" spans="1:5" x14ac:dyDescent="0.2">
      <c r="A49" s="159" t="s">
        <v>32</v>
      </c>
      <c r="B49" s="280">
        <v>1</v>
      </c>
      <c r="C49" s="280">
        <v>3</v>
      </c>
      <c r="D49" s="282">
        <f t="shared" ref="D49" si="12">IF(ISERROR(B49-C49),"n/a",B49-C49)</f>
        <v>-2</v>
      </c>
      <c r="E49" s="283">
        <f t="shared" ref="E49" si="13">IF(ISERROR(D49/C49),"n/a",(D49/C49))</f>
        <v>-0.66666666666666663</v>
      </c>
    </row>
    <row r="50" spans="1:5" x14ac:dyDescent="0.2">
      <c r="A50" s="157" t="s">
        <v>30</v>
      </c>
      <c r="B50" s="28">
        <f>B51</f>
        <v>27</v>
      </c>
      <c r="C50" s="28">
        <f>C51</f>
        <v>35</v>
      </c>
      <c r="D50" s="7">
        <f>IF(ISERROR(B50-C50),"n/a",B50-C50)</f>
        <v>-8</v>
      </c>
      <c r="E50" s="158">
        <f>IF(ISERROR(D50/C50),"n/a",(D50/C50))</f>
        <v>-0.22857142857142856</v>
      </c>
    </row>
    <row r="51" spans="1:5" x14ac:dyDescent="0.2">
      <c r="A51" s="159" t="s">
        <v>32</v>
      </c>
      <c r="B51" s="211">
        <v>27</v>
      </c>
      <c r="C51" s="211">
        <v>35</v>
      </c>
      <c r="D51" s="6">
        <f>IF(ISERROR(B51-C51),"n/a",B51-C51)</f>
        <v>-8</v>
      </c>
      <c r="E51" s="160">
        <f>IF(ISERROR(D51/C51),"n/a",(D51/C51))</f>
        <v>-0.22857142857142856</v>
      </c>
    </row>
    <row r="52" spans="1:5" x14ac:dyDescent="0.2">
      <c r="A52" s="157" t="s">
        <v>33</v>
      </c>
      <c r="B52" s="28">
        <f>B53</f>
        <v>1</v>
      </c>
      <c r="C52" s="28">
        <f>C53</f>
        <v>2</v>
      </c>
      <c r="D52" s="7">
        <f t="shared" si="10"/>
        <v>-1</v>
      </c>
      <c r="E52" s="158">
        <f t="shared" si="11"/>
        <v>-0.5</v>
      </c>
    </row>
    <row r="53" spans="1:5" x14ac:dyDescent="0.2">
      <c r="A53" s="159" t="s">
        <v>32</v>
      </c>
      <c r="B53" s="211">
        <v>1</v>
      </c>
      <c r="C53" s="211">
        <v>2</v>
      </c>
      <c r="D53" s="6">
        <f t="shared" si="10"/>
        <v>-1</v>
      </c>
      <c r="E53" s="160">
        <f t="shared" si="11"/>
        <v>-0.5</v>
      </c>
    </row>
    <row r="54" spans="1:5" x14ac:dyDescent="0.2">
      <c r="A54" s="155" t="s">
        <v>8</v>
      </c>
      <c r="B54" s="84">
        <f>(B55+B61+B58)</f>
        <v>567</v>
      </c>
      <c r="C54" s="84">
        <f>(C55+C61+C58)</f>
        <v>691</v>
      </c>
      <c r="D54" s="84">
        <f t="shared" ref="D54:D63" si="14">IF(ISERROR(B54-C54),"n/a",B54-C54)</f>
        <v>-124</v>
      </c>
      <c r="E54" s="156">
        <f t="shared" ref="E54:E63" si="15">IF(ISERROR(D54/C54),"n/a",(D54/C54))</f>
        <v>-0.17945007235890015</v>
      </c>
    </row>
    <row r="55" spans="1:5" x14ac:dyDescent="0.2">
      <c r="A55" s="157" t="s">
        <v>31</v>
      </c>
      <c r="B55" s="210">
        <f>SUM(B56:B57)</f>
        <v>515</v>
      </c>
      <c r="C55" s="210">
        <f>SUM(C56:C57)</f>
        <v>632</v>
      </c>
      <c r="D55" s="7">
        <f t="shared" si="14"/>
        <v>-117</v>
      </c>
      <c r="E55" s="158">
        <f t="shared" si="15"/>
        <v>-0.185126582278481</v>
      </c>
    </row>
    <row r="56" spans="1:5" x14ac:dyDescent="0.2">
      <c r="A56" s="159" t="s">
        <v>32</v>
      </c>
      <c r="B56" s="280">
        <v>515</v>
      </c>
      <c r="C56" s="280">
        <v>632</v>
      </c>
      <c r="D56" s="282">
        <f t="shared" si="14"/>
        <v>-117</v>
      </c>
      <c r="E56" s="283">
        <f t="shared" si="15"/>
        <v>-0.185126582278481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43</v>
      </c>
      <c r="C58" s="28">
        <f>C59+C60</f>
        <v>51</v>
      </c>
      <c r="D58" s="7">
        <f>IF(ISERROR(B58-C58),"n/a",B58-C58)</f>
        <v>-8</v>
      </c>
      <c r="E58" s="158">
        <f>IF(ISERROR(D58/C58),"n/a",(D58/C58))</f>
        <v>-0.15686274509803921</v>
      </c>
    </row>
    <row r="59" spans="1:5" s="2" customFormat="1" x14ac:dyDescent="0.2">
      <c r="A59" s="159" t="s">
        <v>32</v>
      </c>
      <c r="B59" s="211">
        <v>43</v>
      </c>
      <c r="C59" s="211">
        <v>51</v>
      </c>
      <c r="D59" s="6">
        <f>IF(ISERROR(B59-C59),"n/a",B59-C59)</f>
        <v>-8</v>
      </c>
      <c r="E59" s="160">
        <f>IF(ISERROR(D59/C59),"n/a",(D59/C59))</f>
        <v>-0.15686274509803921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9</v>
      </c>
      <c r="C61" s="28">
        <f>C62</f>
        <v>8</v>
      </c>
      <c r="D61" s="7">
        <f t="shared" si="14"/>
        <v>1</v>
      </c>
      <c r="E61" s="158">
        <f t="shared" si="15"/>
        <v>0.125</v>
      </c>
    </row>
    <row r="62" spans="1:5" s="2" customFormat="1" x14ac:dyDescent="0.2">
      <c r="A62" s="159" t="s">
        <v>32</v>
      </c>
      <c r="B62" s="211">
        <v>9</v>
      </c>
      <c r="C62" s="211">
        <v>8</v>
      </c>
      <c r="D62" s="6">
        <f t="shared" si="14"/>
        <v>1</v>
      </c>
      <c r="E62" s="160">
        <f t="shared" si="15"/>
        <v>0.125</v>
      </c>
    </row>
    <row r="63" spans="1:5" ht="15.75" customHeight="1" x14ac:dyDescent="0.2">
      <c r="A63" s="161" t="s">
        <v>5</v>
      </c>
      <c r="B63" s="84">
        <f>(B47+B54)</f>
        <v>596</v>
      </c>
      <c r="C63" s="84">
        <f>(C47+C54)</f>
        <v>731</v>
      </c>
      <c r="D63" s="84">
        <f t="shared" si="14"/>
        <v>-135</v>
      </c>
      <c r="E63" s="156">
        <f t="shared" si="15"/>
        <v>-0.18467852257181944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24</v>
      </c>
      <c r="D66" s="84">
        <f t="shared" ref="D66:D82" si="16">IF(ISERROR(B66-C66),"n/a",B66-C66)</f>
        <v>0</v>
      </c>
      <c r="E66" s="156">
        <f t="shared" ref="E66:E82" si="17">IF(ISERROR(D66/C66),"n/a",(D66/C66))</f>
        <v>0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1</v>
      </c>
      <c r="D67" s="7">
        <f t="shared" si="16"/>
        <v>0</v>
      </c>
      <c r="E67" s="158">
        <f t="shared" si="17"/>
        <v>0</v>
      </c>
    </row>
    <row r="68" spans="1:5" ht="14.25" customHeight="1" x14ac:dyDescent="0.2">
      <c r="A68" s="159" t="s">
        <v>32</v>
      </c>
      <c r="B68" s="280">
        <v>1</v>
      </c>
      <c r="C68" s="280">
        <v>1</v>
      </c>
      <c r="D68" s="282">
        <f t="shared" ref="D68" si="18">IF(ISERROR(B68-C68),"n/a",B68-C68)</f>
        <v>0</v>
      </c>
      <c r="E68" s="283">
        <f t="shared" ref="E68" si="19">IF(ISERROR(D68/C68),"n/a",(D68/C68))</f>
        <v>0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22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2">
      <c r="A70" s="159" t="s">
        <v>32</v>
      </c>
      <c r="B70" s="211">
        <v>22</v>
      </c>
      <c r="C70" s="211">
        <v>22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1</v>
      </c>
      <c r="D71" s="7">
        <f t="shared" si="16"/>
        <v>0</v>
      </c>
      <c r="E71" s="158">
        <f t="shared" si="17"/>
        <v>0</v>
      </c>
    </row>
    <row r="72" spans="1:5" ht="14.25" customHeight="1" x14ac:dyDescent="0.2">
      <c r="A72" s="159" t="s">
        <v>32</v>
      </c>
      <c r="B72" s="211">
        <v>1</v>
      </c>
      <c r="C72" s="211">
        <v>1</v>
      </c>
      <c r="D72" s="6">
        <f t="shared" si="16"/>
        <v>0</v>
      </c>
      <c r="E72" s="160">
        <f t="shared" si="17"/>
        <v>0</v>
      </c>
    </row>
    <row r="73" spans="1:5" ht="14.25" customHeight="1" x14ac:dyDescent="0.2">
      <c r="A73" s="155" t="s">
        <v>8</v>
      </c>
      <c r="B73" s="84">
        <f>(B74+B80+B77)</f>
        <v>415</v>
      </c>
      <c r="C73" s="84">
        <f>(C74+C80+C77)</f>
        <v>544</v>
      </c>
      <c r="D73" s="84">
        <f t="shared" si="16"/>
        <v>-129</v>
      </c>
      <c r="E73" s="156">
        <f t="shared" si="17"/>
        <v>-0.23713235294117646</v>
      </c>
    </row>
    <row r="74" spans="1:5" x14ac:dyDescent="0.2">
      <c r="A74" s="157" t="s">
        <v>31</v>
      </c>
      <c r="B74" s="210">
        <f>SUM(B75:B76)</f>
        <v>374</v>
      </c>
      <c r="C74" s="210">
        <f>SUM(C75:C76)</f>
        <v>501</v>
      </c>
      <c r="D74" s="7">
        <f t="shared" si="16"/>
        <v>-127</v>
      </c>
      <c r="E74" s="158">
        <f t="shared" si="17"/>
        <v>-0.25349301397205587</v>
      </c>
    </row>
    <row r="75" spans="1:5" x14ac:dyDescent="0.2">
      <c r="A75" s="159" t="s">
        <v>32</v>
      </c>
      <c r="B75" s="280">
        <v>374</v>
      </c>
      <c r="C75" s="280">
        <v>501</v>
      </c>
      <c r="D75" s="282">
        <f t="shared" si="16"/>
        <v>-127</v>
      </c>
      <c r="E75" s="283">
        <f t="shared" si="17"/>
        <v>-0.25349301397205587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37</v>
      </c>
      <c r="C77" s="28">
        <f>C78+C79</f>
        <v>41</v>
      </c>
      <c r="D77" s="7">
        <f>IF(ISERROR(B77-C77),"n/a",B77-C77)</f>
        <v>-4</v>
      </c>
      <c r="E77" s="158">
        <f>IF(ISERROR(D77/C77),"n/a",(D77/C77))</f>
        <v>-9.7560975609756101E-2</v>
      </c>
    </row>
    <row r="78" spans="1:5" ht="12" customHeight="1" x14ac:dyDescent="0.2">
      <c r="A78" s="159" t="s">
        <v>32</v>
      </c>
      <c r="B78" s="211">
        <v>37</v>
      </c>
      <c r="C78" s="211">
        <v>41</v>
      </c>
      <c r="D78" s="6">
        <f>IF(ISERROR(B78-C78),"n/a",B78-C78)</f>
        <v>-4</v>
      </c>
      <c r="E78" s="160">
        <f>IF(ISERROR(D78/C78),"n/a",(D78/C78))</f>
        <v>-9.7560975609756101E-2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4</v>
      </c>
      <c r="C80" s="28">
        <f>C81</f>
        <v>2</v>
      </c>
      <c r="D80" s="7">
        <f t="shared" si="16"/>
        <v>2</v>
      </c>
      <c r="E80" s="158">
        <f t="shared" si="17"/>
        <v>1</v>
      </c>
    </row>
    <row r="81" spans="1:5" ht="12" customHeight="1" x14ac:dyDescent="0.2">
      <c r="A81" s="159" t="s">
        <v>32</v>
      </c>
      <c r="B81" s="211">
        <v>4</v>
      </c>
      <c r="C81" s="211">
        <v>2</v>
      </c>
      <c r="D81" s="6">
        <f t="shared" si="16"/>
        <v>2</v>
      </c>
      <c r="E81" s="160">
        <f t="shared" si="17"/>
        <v>1</v>
      </c>
    </row>
    <row r="82" spans="1:5" ht="15.75" customHeight="1" x14ac:dyDescent="0.2">
      <c r="A82" s="161" t="s">
        <v>5</v>
      </c>
      <c r="B82" s="84">
        <f>(B66+B73)</f>
        <v>439</v>
      </c>
      <c r="C82" s="84">
        <f>(C66+C73)</f>
        <v>568</v>
      </c>
      <c r="D82" s="84">
        <f t="shared" si="16"/>
        <v>-129</v>
      </c>
      <c r="E82" s="156">
        <f t="shared" si="17"/>
        <v>-0.22711267605633803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23</v>
      </c>
      <c r="C85" s="84">
        <f>(C86+C90+C88)</f>
        <v>21</v>
      </c>
      <c r="D85" s="84">
        <f t="shared" ref="D85:D101" si="20">IF(ISERROR(B85-C85),"n/a",B85-C85)</f>
        <v>2</v>
      </c>
      <c r="E85" s="156">
        <f t="shared" ref="E85:E101" si="21">IF(ISERROR(D85/C85),"n/a",(D85/C85))</f>
        <v>9.5238095238095233E-2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1</v>
      </c>
      <c r="D86" s="7">
        <f t="shared" si="20"/>
        <v>0</v>
      </c>
      <c r="E86" s="158">
        <f t="shared" si="21"/>
        <v>0</v>
      </c>
    </row>
    <row r="87" spans="1:5" ht="14.25" customHeight="1" x14ac:dyDescent="0.2">
      <c r="A87" s="159" t="s">
        <v>32</v>
      </c>
      <c r="B87" s="280">
        <v>1</v>
      </c>
      <c r="C87" s="280">
        <v>1</v>
      </c>
      <c r="D87" s="282">
        <f t="shared" ref="D87" si="22">IF(ISERROR(B87-C87),"n/a",B87-C87)</f>
        <v>0</v>
      </c>
      <c r="E87" s="283">
        <f t="shared" ref="E87" si="23">IF(ISERROR(D87/C87),"n/a",(D87/C87))</f>
        <v>0</v>
      </c>
    </row>
    <row r="88" spans="1:5" ht="14.25" customHeight="1" x14ac:dyDescent="0.2">
      <c r="A88" s="157" t="s">
        <v>30</v>
      </c>
      <c r="B88" s="28">
        <f>B89</f>
        <v>21</v>
      </c>
      <c r="C88" s="28">
        <f>C89</f>
        <v>19</v>
      </c>
      <c r="D88" s="7">
        <f>IF(ISERROR(B88-C88),"n/a",B88-C88)</f>
        <v>2</v>
      </c>
      <c r="E88" s="158">
        <f>IF(ISERROR(D88/C88),"n/a",(D88/C88))</f>
        <v>0.10526315789473684</v>
      </c>
    </row>
    <row r="89" spans="1:5" ht="14.25" customHeight="1" x14ac:dyDescent="0.2">
      <c r="A89" s="159" t="s">
        <v>32</v>
      </c>
      <c r="B89" s="211">
        <v>21</v>
      </c>
      <c r="C89" s="211">
        <v>19</v>
      </c>
      <c r="D89" s="6">
        <f>IF(ISERROR(B89-C89),"n/a",B89-C89)</f>
        <v>2</v>
      </c>
      <c r="E89" s="160">
        <f>IF(ISERROR(D89/C89),"n/a",(D89/C89))</f>
        <v>0.10526315789473684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1</v>
      </c>
      <c r="D90" s="7">
        <f t="shared" si="20"/>
        <v>0</v>
      </c>
      <c r="E90" s="158">
        <f t="shared" si="21"/>
        <v>0</v>
      </c>
    </row>
    <row r="91" spans="1:5" ht="14.25" customHeight="1" x14ac:dyDescent="0.2">
      <c r="A91" s="159" t="s">
        <v>32</v>
      </c>
      <c r="B91" s="211">
        <v>1</v>
      </c>
      <c r="C91" s="211">
        <v>1</v>
      </c>
      <c r="D91" s="6">
        <f t="shared" si="20"/>
        <v>0</v>
      </c>
      <c r="E91" s="160">
        <f t="shared" si="21"/>
        <v>0</v>
      </c>
    </row>
    <row r="92" spans="1:5" ht="14.25" customHeight="1" x14ac:dyDescent="0.2">
      <c r="A92" s="155" t="s">
        <v>8</v>
      </c>
      <c r="B92" s="84">
        <f>(B93+B99+B96)</f>
        <v>372</v>
      </c>
      <c r="C92" s="84">
        <f>(C93+C99+C96)</f>
        <v>534</v>
      </c>
      <c r="D92" s="84">
        <f t="shared" si="20"/>
        <v>-162</v>
      </c>
      <c r="E92" s="156">
        <f t="shared" si="21"/>
        <v>-0.30337078651685395</v>
      </c>
    </row>
    <row r="93" spans="1:5" x14ac:dyDescent="0.2">
      <c r="A93" s="157" t="s">
        <v>31</v>
      </c>
      <c r="B93" s="28">
        <f>SUM(B94:B95)</f>
        <v>336</v>
      </c>
      <c r="C93" s="28">
        <f>SUM(C94:C95)</f>
        <v>493</v>
      </c>
      <c r="D93" s="7">
        <f t="shared" si="20"/>
        <v>-157</v>
      </c>
      <c r="E93" s="158">
        <f t="shared" si="21"/>
        <v>-0.31845841784989859</v>
      </c>
    </row>
    <row r="94" spans="1:5" x14ac:dyDescent="0.2">
      <c r="A94" s="159" t="s">
        <v>32</v>
      </c>
      <c r="B94" s="281">
        <v>336</v>
      </c>
      <c r="C94" s="280">
        <v>493</v>
      </c>
      <c r="D94" s="282">
        <f t="shared" si="20"/>
        <v>-157</v>
      </c>
      <c r="E94" s="283">
        <f t="shared" si="21"/>
        <v>-0.31845841784989859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34</v>
      </c>
      <c r="C96" s="28">
        <f>C97+C98</f>
        <v>39</v>
      </c>
      <c r="D96" s="7">
        <f>IF(ISERROR(B96-C96),"n/a",B96-C96)</f>
        <v>-5</v>
      </c>
      <c r="E96" s="158">
        <f>IF(ISERROR(D96/C96),"n/a",(D96/C96))</f>
        <v>-0.12820512820512819</v>
      </c>
    </row>
    <row r="97" spans="1:6" x14ac:dyDescent="0.2">
      <c r="A97" s="159" t="s">
        <v>32</v>
      </c>
      <c r="B97" s="211">
        <v>34</v>
      </c>
      <c r="C97" s="211">
        <v>39</v>
      </c>
      <c r="D97" s="6">
        <f>IF(ISERROR(B97-C97),"n/a",B97-C97)</f>
        <v>-5</v>
      </c>
      <c r="E97" s="160">
        <f>IF(ISERROR(D97/C97),"n/a",(D97/C97))</f>
        <v>-0.12820512820512819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2</v>
      </c>
      <c r="D99" s="7">
        <f t="shared" si="20"/>
        <v>0</v>
      </c>
      <c r="E99" s="158">
        <f t="shared" si="21"/>
        <v>0</v>
      </c>
    </row>
    <row r="100" spans="1:6" x14ac:dyDescent="0.2">
      <c r="A100" s="159" t="s">
        <v>32</v>
      </c>
      <c r="B100" s="211">
        <v>2</v>
      </c>
      <c r="C100" s="211">
        <v>2</v>
      </c>
      <c r="D100" s="6">
        <f t="shared" si="20"/>
        <v>0</v>
      </c>
      <c r="E100" s="160">
        <f t="shared" si="21"/>
        <v>0</v>
      </c>
    </row>
    <row r="101" spans="1:6" x14ac:dyDescent="0.2">
      <c r="A101" s="338" t="s">
        <v>5</v>
      </c>
      <c r="B101" s="339">
        <f>(B85+B92)</f>
        <v>395</v>
      </c>
      <c r="C101" s="339">
        <f>(C85+C92)</f>
        <v>555</v>
      </c>
      <c r="D101" s="339">
        <f t="shared" si="20"/>
        <v>-160</v>
      </c>
      <c r="E101" s="340">
        <f t="shared" si="21"/>
        <v>-0.28828828828828829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21</v>
      </c>
      <c r="C104" s="29">
        <v>16</v>
      </c>
      <c r="D104" s="6">
        <f>IF(ISERROR(B104-C104),"n/a",B104-C104)</f>
        <v>5</v>
      </c>
      <c r="E104" s="177">
        <f>IF(ISERROR(D104/C104),"n/a",(D104/C104))</f>
        <v>0.3125</v>
      </c>
    </row>
    <row r="105" spans="1:6" x14ac:dyDescent="0.2">
      <c r="A105" s="178" t="s">
        <v>8</v>
      </c>
      <c r="B105" s="29">
        <v>81</v>
      </c>
      <c r="C105" s="29">
        <v>43</v>
      </c>
      <c r="D105" s="6">
        <f>IF(ISERROR(B105-C105),"n/a",B105-C105)</f>
        <v>38</v>
      </c>
      <c r="E105" s="177">
        <f>IF(ISERROR(D105/C105),"n/a",(D105/C105))</f>
        <v>0.88372093023255816</v>
      </c>
    </row>
    <row r="106" spans="1:6" x14ac:dyDescent="0.2">
      <c r="A106" s="179" t="s">
        <v>5</v>
      </c>
      <c r="B106" s="28">
        <f>SUM(B104:B105)</f>
        <v>102</v>
      </c>
      <c r="C106" s="28">
        <f>SUM(C104:C105)</f>
        <v>59</v>
      </c>
      <c r="D106" s="7">
        <f>IF(ISERROR(B106-C106),"n/a",B106-C106)</f>
        <v>43</v>
      </c>
      <c r="E106" s="180">
        <f>IF(ISERROR(D106/C106),"n/a",(D106/C106))</f>
        <v>0.72881355932203384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1</v>
      </c>
      <c r="C109" s="84">
        <f>(C110+C114+C112)</f>
        <v>0</v>
      </c>
      <c r="D109" s="84">
        <f t="shared" ref="D109:D125" si="24">IF(ISERROR(B109-C109),"n/a",B109-C109)</f>
        <v>1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1</v>
      </c>
      <c r="C112" s="28">
        <f>C113</f>
        <v>0</v>
      </c>
      <c r="D112" s="7">
        <f>IF(ISERROR(B112-C112),"n/a",B112-C112)</f>
        <v>1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1</v>
      </c>
      <c r="C113" s="29">
        <v>0</v>
      </c>
      <c r="D113" s="6">
        <f>IF(ISERROR(B113-C113),"n/a",B113-C113)</f>
        <v>1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9</v>
      </c>
      <c r="C116" s="84">
        <f>(C117+C123+C120)</f>
        <v>0</v>
      </c>
      <c r="D116" s="84">
        <f t="shared" si="24"/>
        <v>9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9</v>
      </c>
      <c r="C120" s="28">
        <f>C121+C122</f>
        <v>0</v>
      </c>
      <c r="D120" s="7">
        <f>IF(ISERROR(B120-C120),"n/a",B120-C120)</f>
        <v>9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9</v>
      </c>
      <c r="C121" s="29">
        <v>0</v>
      </c>
      <c r="D121" s="6">
        <f>IF(ISERROR(B121-C121),"n/a",B121-C121)</f>
        <v>9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10</v>
      </c>
      <c r="C125" s="84">
        <f>(C109+C116)</f>
        <v>0</v>
      </c>
      <c r="D125" s="84">
        <f t="shared" si="24"/>
        <v>10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83</v>
      </c>
    </row>
    <row r="151" spans="1:6" x14ac:dyDescent="0.2">
      <c r="A151" s="85" t="s">
        <v>84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11/19/2021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L209"/>
  <sheetViews>
    <sheetView zoomScaleNormal="100" workbookViewId="0">
      <selection sqref="A1:I1"/>
    </sheetView>
  </sheetViews>
  <sheetFormatPr defaultRowHeight="15" x14ac:dyDescent="0.25"/>
  <cols>
    <col min="1" max="1" width="30.140625" style="330" bestFit="1" customWidth="1"/>
    <col min="2" max="2" width="9.140625" style="330"/>
    <col min="3" max="10" width="9.140625" style="330" customWidth="1"/>
    <col min="11" max="16384" width="9.140625" style="330"/>
  </cols>
  <sheetData>
    <row r="1" spans="1:12" ht="15.75" x14ac:dyDescent="0.25">
      <c r="A1" s="373" t="s">
        <v>9</v>
      </c>
      <c r="B1" s="373"/>
      <c r="C1" s="373"/>
      <c r="D1" s="373"/>
      <c r="E1" s="373"/>
      <c r="F1" s="373"/>
      <c r="G1" s="373"/>
      <c r="H1" s="373"/>
      <c r="I1" s="373"/>
      <c r="J1" s="331"/>
      <c r="K1" s="331"/>
      <c r="L1" s="331"/>
    </row>
    <row r="2" spans="1:12" ht="15.75" x14ac:dyDescent="0.25">
      <c r="A2" s="373" t="s">
        <v>6</v>
      </c>
      <c r="B2" s="373"/>
      <c r="C2" s="373"/>
      <c r="D2" s="373"/>
      <c r="E2" s="373"/>
      <c r="F2" s="373"/>
      <c r="G2" s="373"/>
      <c r="H2" s="373"/>
      <c r="I2" s="373"/>
      <c r="J2" s="331"/>
      <c r="K2" s="331"/>
      <c r="L2" s="331"/>
    </row>
    <row r="3" spans="1:12" ht="15.75" x14ac:dyDescent="0.25">
      <c r="A3" s="374" t="str">
        <f>Summary!A3</f>
        <v>Winter 2022</v>
      </c>
      <c r="B3" s="374"/>
      <c r="C3" s="374"/>
      <c r="D3" s="374"/>
      <c r="E3" s="374"/>
      <c r="F3" s="374"/>
      <c r="G3" s="374"/>
      <c r="H3" s="374"/>
      <c r="I3" s="374"/>
      <c r="J3" s="332"/>
      <c r="K3" s="332"/>
      <c r="L3" s="332"/>
    </row>
    <row r="4" spans="1:12" ht="15.75" x14ac:dyDescent="0.25">
      <c r="A4" s="375" t="str">
        <f>Summary!A4</f>
        <v>as of Friday, November 19, 2021</v>
      </c>
      <c r="B4" s="375"/>
      <c r="C4" s="375"/>
      <c r="D4" s="375"/>
      <c r="E4" s="375"/>
      <c r="F4" s="375"/>
      <c r="G4" s="375"/>
      <c r="H4" s="375"/>
      <c r="I4" s="375"/>
      <c r="J4" s="333"/>
      <c r="K4" s="333"/>
      <c r="L4" s="333"/>
    </row>
    <row r="6" spans="1:12" x14ac:dyDescent="0.25">
      <c r="A6" s="439" t="s">
        <v>59</v>
      </c>
      <c r="B6" s="430"/>
      <c r="C6" s="430"/>
      <c r="D6" s="430"/>
      <c r="E6" s="430"/>
      <c r="F6" s="430"/>
      <c r="G6" s="430"/>
      <c r="H6" s="430"/>
      <c r="I6" s="430"/>
    </row>
    <row r="7" spans="1:12" x14ac:dyDescent="0.25">
      <c r="A7" s="431" t="s">
        <v>7</v>
      </c>
      <c r="B7" s="432"/>
      <c r="C7" s="432"/>
      <c r="D7" s="432"/>
      <c r="E7" s="432"/>
      <c r="F7" s="432"/>
      <c r="G7" s="432"/>
      <c r="H7" s="432"/>
      <c r="I7" s="432"/>
    </row>
    <row r="8" spans="1:12" ht="15" customHeight="1" x14ac:dyDescent="0.25">
      <c r="B8" s="433" t="s">
        <v>38</v>
      </c>
      <c r="C8" s="433"/>
      <c r="D8" s="433" t="s">
        <v>39</v>
      </c>
      <c r="E8" s="433"/>
      <c r="F8" s="433" t="s">
        <v>42</v>
      </c>
      <c r="G8" s="433"/>
      <c r="H8" s="433" t="s">
        <v>40</v>
      </c>
      <c r="I8" s="433"/>
    </row>
    <row r="9" spans="1:12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</row>
    <row r="10" spans="1:12" x14ac:dyDescent="0.25">
      <c r="A10" s="337" t="s">
        <v>53</v>
      </c>
      <c r="B10" s="341">
        <f>SUM(B43,B74,B105,B136,B183)</f>
        <v>0</v>
      </c>
      <c r="C10" s="341">
        <f>SUM(C43,C74,C105,C136,C183)</f>
        <v>0</v>
      </c>
      <c r="D10" s="341">
        <f t="shared" ref="D10:I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</row>
    <row r="11" spans="1:12" x14ac:dyDescent="0.25">
      <c r="A11" s="337" t="s">
        <v>52</v>
      </c>
      <c r="B11" s="341">
        <f t="shared" ref="B11:I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</row>
    <row r="12" spans="1:12" x14ac:dyDescent="0.25">
      <c r="A12" s="337" t="s">
        <v>41</v>
      </c>
      <c r="B12" s="341">
        <f t="shared" ref="B12:I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</row>
    <row r="13" spans="1:12" x14ac:dyDescent="0.25">
      <c r="A13" s="337" t="s">
        <v>51</v>
      </c>
      <c r="B13" s="341">
        <f t="shared" ref="B13:I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</row>
    <row r="14" spans="1:12" x14ac:dyDescent="0.25">
      <c r="A14" s="337" t="s">
        <v>50</v>
      </c>
      <c r="B14" s="341">
        <f t="shared" ref="B14:I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3</v>
      </c>
      <c r="F14" s="341">
        <f t="shared" si="4"/>
        <v>1</v>
      </c>
      <c r="G14" s="341">
        <f t="shared" si="4"/>
        <v>1</v>
      </c>
      <c r="H14" s="341">
        <f t="shared" si="4"/>
        <v>1</v>
      </c>
      <c r="I14" s="341">
        <f t="shared" si="4"/>
        <v>1</v>
      </c>
    </row>
    <row r="15" spans="1:12" x14ac:dyDescent="0.25">
      <c r="A15" s="337" t="s">
        <v>49</v>
      </c>
      <c r="B15" s="341">
        <f t="shared" ref="B15:I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</row>
    <row r="16" spans="1:12" x14ac:dyDescent="0.25">
      <c r="A16" s="337" t="s">
        <v>48</v>
      </c>
      <c r="B16" s="341">
        <f t="shared" ref="B16:I16" si="6">SUM(B49,B80,B111,B142,B189)</f>
        <v>28</v>
      </c>
      <c r="C16" s="341">
        <f t="shared" si="6"/>
        <v>41</v>
      </c>
      <c r="D16" s="341">
        <f t="shared" si="6"/>
        <v>28</v>
      </c>
      <c r="E16" s="341">
        <f t="shared" si="6"/>
        <v>36</v>
      </c>
      <c r="F16" s="341">
        <f t="shared" si="6"/>
        <v>23</v>
      </c>
      <c r="G16" s="341">
        <f t="shared" si="6"/>
        <v>22</v>
      </c>
      <c r="H16" s="341">
        <f t="shared" si="6"/>
        <v>22</v>
      </c>
      <c r="I16" s="341">
        <f t="shared" si="6"/>
        <v>19</v>
      </c>
    </row>
    <row r="17" spans="1:9" x14ac:dyDescent="0.25">
      <c r="A17" s="337" t="s">
        <v>47</v>
      </c>
      <c r="B17" s="341">
        <f t="shared" ref="B17:I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</row>
    <row r="18" spans="1:9" ht="15.75" thickBot="1" x14ac:dyDescent="0.3">
      <c r="A18" s="342" t="s">
        <v>46</v>
      </c>
      <c r="B18" s="341">
        <f t="shared" ref="B18:I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</row>
    <row r="19" spans="1:9" ht="16.5" thickTop="1" thickBot="1" x14ac:dyDescent="0.3">
      <c r="A19" s="357" t="s">
        <v>60</v>
      </c>
      <c r="B19" s="358">
        <f t="shared" ref="B19:C19" si="9">SUM(B52,B83,B114,B145,B192)</f>
        <v>29</v>
      </c>
      <c r="C19" s="358">
        <f t="shared" si="9"/>
        <v>45</v>
      </c>
      <c r="D19" s="358">
        <f t="shared" ref="D19:I19" si="10">SUM(D10:D18)</f>
        <v>29</v>
      </c>
      <c r="E19" s="358">
        <f t="shared" si="10"/>
        <v>40</v>
      </c>
      <c r="F19" s="358">
        <f t="shared" si="10"/>
        <v>24</v>
      </c>
      <c r="G19" s="358">
        <f t="shared" si="10"/>
        <v>24</v>
      </c>
      <c r="H19" s="358">
        <f t="shared" si="10"/>
        <v>23</v>
      </c>
      <c r="I19" s="358">
        <f t="shared" si="10"/>
        <v>21</v>
      </c>
    </row>
    <row r="20" spans="1:9" ht="15" customHeight="1" x14ac:dyDescent="0.25">
      <c r="A20" s="434" t="s">
        <v>59</v>
      </c>
      <c r="B20" s="435"/>
      <c r="C20" s="435"/>
      <c r="D20" s="435"/>
      <c r="E20" s="435"/>
      <c r="F20" s="435"/>
      <c r="G20" s="435"/>
      <c r="H20" s="435"/>
      <c r="I20" s="435"/>
    </row>
    <row r="21" spans="1:9" x14ac:dyDescent="0.25">
      <c r="A21" s="436" t="s">
        <v>8</v>
      </c>
      <c r="B21" s="427"/>
      <c r="C21" s="427"/>
      <c r="D21" s="427"/>
      <c r="E21" s="427"/>
      <c r="F21" s="427"/>
      <c r="G21" s="427"/>
      <c r="H21" s="427"/>
      <c r="I21" s="427"/>
    </row>
    <row r="22" spans="1:9" x14ac:dyDescent="0.25">
      <c r="B22" s="428" t="s">
        <v>38</v>
      </c>
      <c r="C22" s="428"/>
      <c r="D22" s="428" t="s">
        <v>39</v>
      </c>
      <c r="E22" s="428"/>
      <c r="F22" s="428" t="s">
        <v>42</v>
      </c>
      <c r="G22" s="428"/>
      <c r="H22" s="428" t="s">
        <v>40</v>
      </c>
      <c r="I22" s="428"/>
    </row>
    <row r="23" spans="1:9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</row>
    <row r="24" spans="1:9" x14ac:dyDescent="0.25">
      <c r="A24" s="336" t="s">
        <v>53</v>
      </c>
      <c r="B24" s="341">
        <f>SUM(B57,B88,B119,B150,B167,B197)</f>
        <v>31</v>
      </c>
      <c r="C24" s="341">
        <f t="shared" ref="C24:I24" si="11">SUM(C57,C88,C119,C150,C167,C197)</f>
        <v>52</v>
      </c>
      <c r="D24" s="341">
        <f t="shared" si="11"/>
        <v>20</v>
      </c>
      <c r="E24" s="341">
        <f t="shared" si="11"/>
        <v>24</v>
      </c>
      <c r="F24" s="341">
        <f t="shared" si="11"/>
        <v>15</v>
      </c>
      <c r="G24" s="341">
        <f t="shared" si="11"/>
        <v>21</v>
      </c>
      <c r="H24" s="341">
        <f t="shared" si="11"/>
        <v>13</v>
      </c>
      <c r="I24" s="341">
        <f t="shared" si="11"/>
        <v>21</v>
      </c>
    </row>
    <row r="25" spans="1:9" x14ac:dyDescent="0.25">
      <c r="A25" s="336" t="s">
        <v>52</v>
      </c>
      <c r="B25" s="341">
        <f t="shared" ref="B25:I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</row>
    <row r="26" spans="1:9" x14ac:dyDescent="0.25">
      <c r="A26" s="336" t="s">
        <v>41</v>
      </c>
      <c r="B26" s="341">
        <f t="shared" si="12"/>
        <v>165</v>
      </c>
      <c r="C26" s="341">
        <f t="shared" si="12"/>
        <v>206</v>
      </c>
      <c r="D26" s="341">
        <f t="shared" si="12"/>
        <v>116</v>
      </c>
      <c r="E26" s="341">
        <f t="shared" si="12"/>
        <v>129</v>
      </c>
      <c r="F26" s="341">
        <f t="shared" si="12"/>
        <v>89</v>
      </c>
      <c r="G26" s="341">
        <f t="shared" si="12"/>
        <v>93</v>
      </c>
      <c r="H26" s="341">
        <f t="shared" si="12"/>
        <v>82</v>
      </c>
      <c r="I26" s="341">
        <f t="shared" si="12"/>
        <v>91</v>
      </c>
    </row>
    <row r="27" spans="1:9" x14ac:dyDescent="0.25">
      <c r="A27" s="336" t="s">
        <v>51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</row>
    <row r="28" spans="1:9" x14ac:dyDescent="0.25">
      <c r="A28" s="336" t="s">
        <v>50</v>
      </c>
      <c r="B28" s="341">
        <f t="shared" si="12"/>
        <v>335</v>
      </c>
      <c r="C28" s="341">
        <f t="shared" si="12"/>
        <v>492</v>
      </c>
      <c r="D28" s="341">
        <f t="shared" si="12"/>
        <v>217</v>
      </c>
      <c r="E28" s="341">
        <f t="shared" si="12"/>
        <v>324</v>
      </c>
      <c r="F28" s="341">
        <f t="shared" si="12"/>
        <v>158</v>
      </c>
      <c r="G28" s="341">
        <f t="shared" si="12"/>
        <v>263</v>
      </c>
      <c r="H28" s="341">
        <f t="shared" si="12"/>
        <v>141</v>
      </c>
      <c r="I28" s="341">
        <f t="shared" si="12"/>
        <v>260</v>
      </c>
    </row>
    <row r="29" spans="1:9" x14ac:dyDescent="0.25">
      <c r="A29" s="336" t="s">
        <v>49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29</v>
      </c>
      <c r="G29" s="341">
        <f t="shared" si="12"/>
        <v>26</v>
      </c>
      <c r="H29" s="341">
        <f t="shared" si="12"/>
        <v>24</v>
      </c>
      <c r="I29" s="341">
        <f t="shared" si="12"/>
        <v>26</v>
      </c>
    </row>
    <row r="30" spans="1:9" x14ac:dyDescent="0.25">
      <c r="A30" s="336" t="s">
        <v>48</v>
      </c>
      <c r="B30" s="341">
        <f t="shared" si="12"/>
        <v>68</v>
      </c>
      <c r="C30" s="341">
        <f t="shared" si="12"/>
        <v>68</v>
      </c>
      <c r="D30" s="341">
        <f t="shared" si="12"/>
        <v>46</v>
      </c>
      <c r="E30" s="341">
        <f t="shared" si="12"/>
        <v>51</v>
      </c>
      <c r="F30" s="341">
        <f t="shared" si="12"/>
        <v>39</v>
      </c>
      <c r="G30" s="341">
        <f t="shared" si="12"/>
        <v>41</v>
      </c>
      <c r="H30" s="341">
        <f t="shared" si="12"/>
        <v>35</v>
      </c>
      <c r="I30" s="341">
        <f t="shared" si="12"/>
        <v>39</v>
      </c>
    </row>
    <row r="31" spans="1:9" x14ac:dyDescent="0.25">
      <c r="A31" s="336" t="s">
        <v>47</v>
      </c>
      <c r="B31" s="341">
        <f t="shared" si="12"/>
        <v>9</v>
      </c>
      <c r="C31" s="341">
        <f t="shared" si="12"/>
        <v>11</v>
      </c>
      <c r="D31" s="341">
        <f t="shared" si="12"/>
        <v>4</v>
      </c>
      <c r="E31" s="341">
        <f t="shared" si="12"/>
        <v>5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</row>
    <row r="32" spans="1:9" ht="15.75" thickBot="1" x14ac:dyDescent="0.3">
      <c r="A32" s="345" t="s">
        <v>46</v>
      </c>
      <c r="B32" s="341">
        <f t="shared" si="12"/>
        <v>191</v>
      </c>
      <c r="C32" s="341">
        <f t="shared" si="12"/>
        <v>202</v>
      </c>
      <c r="D32" s="341">
        <f t="shared" si="12"/>
        <v>131</v>
      </c>
      <c r="E32" s="341">
        <f t="shared" si="12"/>
        <v>121</v>
      </c>
      <c r="F32" s="341">
        <f t="shared" si="12"/>
        <v>82</v>
      </c>
      <c r="G32" s="341">
        <f t="shared" si="12"/>
        <v>95</v>
      </c>
      <c r="H32" s="341">
        <f t="shared" si="12"/>
        <v>74</v>
      </c>
      <c r="I32" s="341">
        <f t="shared" si="12"/>
        <v>92</v>
      </c>
    </row>
    <row r="33" spans="1:9" ht="16.5" thickTop="1" thickBot="1" x14ac:dyDescent="0.3">
      <c r="A33" s="364" t="s">
        <v>70</v>
      </c>
      <c r="B33" s="358">
        <f>SUM(B24:B32)</f>
        <v>858</v>
      </c>
      <c r="C33" s="358">
        <f t="shared" ref="C33:I33" si="13">SUM(C24:C32)</f>
        <v>1094</v>
      </c>
      <c r="D33" s="358">
        <f t="shared" si="13"/>
        <v>567</v>
      </c>
      <c r="E33" s="358">
        <f t="shared" si="13"/>
        <v>691</v>
      </c>
      <c r="F33" s="358">
        <f t="shared" si="13"/>
        <v>415</v>
      </c>
      <c r="G33" s="358">
        <f t="shared" si="13"/>
        <v>544</v>
      </c>
      <c r="H33" s="358">
        <f t="shared" si="13"/>
        <v>372</v>
      </c>
      <c r="I33" s="358">
        <f t="shared" si="13"/>
        <v>534</v>
      </c>
    </row>
    <row r="34" spans="1:9" ht="15.75" thickBot="1" x14ac:dyDescent="0.3"/>
    <row r="35" spans="1:9" ht="15.75" thickBot="1" x14ac:dyDescent="0.3">
      <c r="A35" s="354" t="s">
        <v>61</v>
      </c>
      <c r="B35" s="356">
        <f t="shared" ref="B35:I35" si="14">SUM(B19,B33)</f>
        <v>887</v>
      </c>
      <c r="C35" s="356">
        <f t="shared" si="14"/>
        <v>1139</v>
      </c>
      <c r="D35" s="356">
        <f t="shared" si="14"/>
        <v>596</v>
      </c>
      <c r="E35" s="356">
        <f t="shared" si="14"/>
        <v>731</v>
      </c>
      <c r="F35" s="356">
        <f t="shared" si="14"/>
        <v>439</v>
      </c>
      <c r="G35" s="356">
        <f t="shared" si="14"/>
        <v>568</v>
      </c>
      <c r="H35" s="356">
        <f t="shared" si="14"/>
        <v>395</v>
      </c>
      <c r="I35" s="356">
        <f t="shared" si="14"/>
        <v>555</v>
      </c>
    </row>
    <row r="38" spans="1:9" ht="15" customHeight="1" x14ac:dyDescent="0.25"/>
    <row r="39" spans="1:9" x14ac:dyDescent="0.25">
      <c r="A39" s="437" t="s">
        <v>43</v>
      </c>
      <c r="B39" s="430"/>
      <c r="C39" s="430"/>
      <c r="D39" s="430"/>
      <c r="E39" s="430"/>
      <c r="F39" s="430"/>
      <c r="G39" s="430"/>
      <c r="H39" s="430"/>
      <c r="I39" s="430"/>
    </row>
    <row r="40" spans="1:9" x14ac:dyDescent="0.25">
      <c r="A40" s="431" t="s">
        <v>7</v>
      </c>
      <c r="B40" s="432"/>
      <c r="C40" s="432"/>
      <c r="D40" s="432"/>
      <c r="E40" s="432"/>
      <c r="F40" s="432"/>
      <c r="G40" s="432"/>
      <c r="H40" s="432"/>
      <c r="I40" s="432"/>
    </row>
    <row r="41" spans="1:9" x14ac:dyDescent="0.25">
      <c r="B41" s="433" t="s">
        <v>38</v>
      </c>
      <c r="C41" s="433"/>
      <c r="D41" s="433" t="s">
        <v>39</v>
      </c>
      <c r="E41" s="433"/>
      <c r="F41" s="433" t="s">
        <v>42</v>
      </c>
      <c r="G41" s="433"/>
      <c r="H41" s="433" t="s">
        <v>40</v>
      </c>
      <c r="I41" s="433"/>
    </row>
    <row r="42" spans="1:9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</row>
    <row r="43" spans="1:9" x14ac:dyDescent="0.25">
      <c r="A43" s="337" t="s">
        <v>53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</row>
    <row r="44" spans="1:9" ht="15" customHeight="1" x14ac:dyDescent="0.25">
      <c r="A44" s="337" t="s">
        <v>52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</row>
    <row r="45" spans="1:9" x14ac:dyDescent="0.25">
      <c r="A45" s="337" t="s">
        <v>41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1</v>
      </c>
    </row>
    <row r="46" spans="1:9" x14ac:dyDescent="0.25">
      <c r="A46" s="337" t="s">
        <v>51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</row>
    <row r="47" spans="1:9" x14ac:dyDescent="0.25">
      <c r="A47" s="337" t="s">
        <v>50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</row>
    <row r="48" spans="1:9" x14ac:dyDescent="0.25">
      <c r="A48" s="337" t="s">
        <v>49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</row>
    <row r="49" spans="1:11" x14ac:dyDescent="0.25">
      <c r="A49" s="337" t="s">
        <v>48</v>
      </c>
      <c r="B49" s="341">
        <v>5</v>
      </c>
      <c r="C49" s="341">
        <v>9</v>
      </c>
      <c r="D49" s="341">
        <v>5</v>
      </c>
      <c r="E49" s="341">
        <v>9</v>
      </c>
      <c r="F49" s="341">
        <v>4</v>
      </c>
      <c r="G49" s="341">
        <v>4</v>
      </c>
      <c r="H49" s="341">
        <v>4</v>
      </c>
      <c r="I49" s="341">
        <v>3</v>
      </c>
    </row>
    <row r="50" spans="1:11" x14ac:dyDescent="0.25">
      <c r="A50" s="337" t="s">
        <v>47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</row>
    <row r="51" spans="1:11" ht="15.75" thickBot="1" x14ac:dyDescent="0.3">
      <c r="A51" s="342" t="s">
        <v>46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</row>
    <row r="52" spans="1:11" ht="15" customHeight="1" thickTop="1" x14ac:dyDescent="0.25">
      <c r="A52" s="343" t="s">
        <v>5</v>
      </c>
      <c r="B52" s="344">
        <f>SUM(B43:B51)</f>
        <v>6</v>
      </c>
      <c r="C52" s="344">
        <f t="shared" ref="C52:I52" si="15">SUM(C43:C51)</f>
        <v>10</v>
      </c>
      <c r="D52" s="344">
        <f t="shared" si="15"/>
        <v>6</v>
      </c>
      <c r="E52" s="344">
        <f t="shared" si="15"/>
        <v>10</v>
      </c>
      <c r="F52" s="344">
        <f t="shared" si="15"/>
        <v>5</v>
      </c>
      <c r="G52" s="344">
        <f t="shared" si="15"/>
        <v>5</v>
      </c>
      <c r="H52" s="344">
        <f t="shared" si="15"/>
        <v>5</v>
      </c>
      <c r="I52" s="344">
        <f t="shared" si="15"/>
        <v>4</v>
      </c>
    </row>
    <row r="53" spans="1:11" x14ac:dyDescent="0.25">
      <c r="A53" s="438" t="s">
        <v>43</v>
      </c>
      <c r="B53" s="425"/>
      <c r="C53" s="425"/>
      <c r="D53" s="425"/>
      <c r="E53" s="425"/>
      <c r="F53" s="425"/>
      <c r="G53" s="425"/>
      <c r="H53" s="425"/>
      <c r="I53" s="425"/>
    </row>
    <row r="54" spans="1:11" x14ac:dyDescent="0.2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</row>
    <row r="55" spans="1:11" x14ac:dyDescent="0.25">
      <c r="B55" s="428" t="s">
        <v>38</v>
      </c>
      <c r="C55" s="428"/>
      <c r="D55" s="428" t="s">
        <v>39</v>
      </c>
      <c r="E55" s="428"/>
      <c r="F55" s="428" t="s">
        <v>42</v>
      </c>
      <c r="G55" s="428"/>
      <c r="H55" s="428" t="s">
        <v>40</v>
      </c>
      <c r="I55" s="428"/>
    </row>
    <row r="56" spans="1:11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</row>
    <row r="57" spans="1:11" x14ac:dyDescent="0.25">
      <c r="A57" s="337" t="s">
        <v>53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1</v>
      </c>
      <c r="I57" s="341">
        <v>1</v>
      </c>
      <c r="K57" s="347"/>
    </row>
    <row r="58" spans="1:11" ht="15" customHeight="1" x14ac:dyDescent="0.25">
      <c r="A58" s="337" t="s">
        <v>52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K58" s="347"/>
    </row>
    <row r="59" spans="1:11" x14ac:dyDescent="0.25">
      <c r="A59" s="337" t="s">
        <v>41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17</v>
      </c>
      <c r="H59" s="341">
        <v>24</v>
      </c>
      <c r="I59" s="341">
        <v>16</v>
      </c>
      <c r="K59" s="347"/>
    </row>
    <row r="60" spans="1:11" x14ac:dyDescent="0.25">
      <c r="A60" s="337" t="s">
        <v>51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K60" s="347"/>
    </row>
    <row r="61" spans="1:11" x14ac:dyDescent="0.25">
      <c r="A61" s="337" t="s">
        <v>50</v>
      </c>
      <c r="B61" s="341">
        <v>47</v>
      </c>
      <c r="C61" s="341">
        <v>83</v>
      </c>
      <c r="D61" s="341">
        <v>20</v>
      </c>
      <c r="E61" s="341">
        <v>30</v>
      </c>
      <c r="F61" s="341">
        <v>14</v>
      </c>
      <c r="G61" s="341">
        <v>25</v>
      </c>
      <c r="H61" s="341">
        <v>12</v>
      </c>
      <c r="I61" s="341">
        <v>24</v>
      </c>
    </row>
    <row r="62" spans="1:11" x14ac:dyDescent="0.25">
      <c r="A62" s="337" t="s">
        <v>49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4</v>
      </c>
      <c r="I62" s="341">
        <v>3</v>
      </c>
    </row>
    <row r="63" spans="1:11" x14ac:dyDescent="0.25">
      <c r="A63" s="337" t="s">
        <v>48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12</v>
      </c>
      <c r="I63" s="341">
        <v>7</v>
      </c>
    </row>
    <row r="64" spans="1:11" x14ac:dyDescent="0.25">
      <c r="A64" s="337" t="s">
        <v>47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</row>
    <row r="65" spans="1:9" ht="15.75" thickBot="1" x14ac:dyDescent="0.3">
      <c r="A65" s="342" t="s">
        <v>46</v>
      </c>
      <c r="B65" s="341">
        <v>28</v>
      </c>
      <c r="C65" s="341">
        <v>42</v>
      </c>
      <c r="D65" s="341">
        <v>21</v>
      </c>
      <c r="E65" s="341">
        <v>12</v>
      </c>
      <c r="F65" s="341">
        <v>17</v>
      </c>
      <c r="G65" s="341">
        <v>9</v>
      </c>
      <c r="H65" s="341">
        <v>15</v>
      </c>
      <c r="I65" s="341">
        <v>8</v>
      </c>
    </row>
    <row r="66" spans="1:9" ht="16.5" thickTop="1" thickBot="1" x14ac:dyDescent="0.3">
      <c r="A66" s="352" t="s">
        <v>5</v>
      </c>
      <c r="B66" s="353">
        <f>SUM(B57:B65)</f>
        <v>153</v>
      </c>
      <c r="C66" s="353">
        <f t="shared" ref="C66:I66" si="16">SUM(C57:C65)</f>
        <v>225</v>
      </c>
      <c r="D66" s="353">
        <f t="shared" si="16"/>
        <v>90</v>
      </c>
      <c r="E66" s="353">
        <f t="shared" si="16"/>
        <v>84</v>
      </c>
      <c r="F66" s="353">
        <f t="shared" si="16"/>
        <v>75</v>
      </c>
      <c r="G66" s="353">
        <f t="shared" si="16"/>
        <v>64</v>
      </c>
      <c r="H66" s="353">
        <f t="shared" si="16"/>
        <v>68</v>
      </c>
      <c r="I66" s="353">
        <f t="shared" si="16"/>
        <v>60</v>
      </c>
    </row>
    <row r="67" spans="1:9" ht="15.75" thickBot="1" x14ac:dyDescent="0.3">
      <c r="A67" s="354" t="s">
        <v>55</v>
      </c>
      <c r="B67" s="355">
        <f>SUM(B52,B66)</f>
        <v>159</v>
      </c>
      <c r="C67" s="355">
        <f t="shared" ref="C67:I67" si="17">SUM(C52,C66)</f>
        <v>235</v>
      </c>
      <c r="D67" s="355">
        <f t="shared" si="17"/>
        <v>96</v>
      </c>
      <c r="E67" s="355">
        <f t="shared" si="17"/>
        <v>94</v>
      </c>
      <c r="F67" s="355">
        <f t="shared" si="17"/>
        <v>80</v>
      </c>
      <c r="G67" s="355">
        <f t="shared" si="17"/>
        <v>69</v>
      </c>
      <c r="H67" s="355">
        <f t="shared" si="17"/>
        <v>73</v>
      </c>
      <c r="I67" s="355">
        <f t="shared" si="17"/>
        <v>64</v>
      </c>
    </row>
    <row r="69" spans="1:9" ht="15" customHeight="1" x14ac:dyDescent="0.25"/>
    <row r="70" spans="1:9" x14ac:dyDescent="0.25">
      <c r="A70" s="437" t="s">
        <v>44</v>
      </c>
      <c r="B70" s="430"/>
      <c r="C70" s="430"/>
      <c r="D70" s="430"/>
      <c r="E70" s="430"/>
      <c r="F70" s="430"/>
      <c r="G70" s="430"/>
      <c r="H70" s="430"/>
      <c r="I70" s="430"/>
    </row>
    <row r="71" spans="1:9" x14ac:dyDescent="0.25">
      <c r="A71" s="431" t="s">
        <v>7</v>
      </c>
      <c r="B71" s="432"/>
      <c r="C71" s="432"/>
      <c r="D71" s="432"/>
      <c r="E71" s="432"/>
      <c r="F71" s="432"/>
      <c r="G71" s="432"/>
      <c r="H71" s="432"/>
      <c r="I71" s="432"/>
    </row>
    <row r="72" spans="1:9" x14ac:dyDescent="0.25">
      <c r="B72" s="433" t="s">
        <v>38</v>
      </c>
      <c r="C72" s="433"/>
      <c r="D72" s="433" t="s">
        <v>39</v>
      </c>
      <c r="E72" s="433"/>
      <c r="F72" s="433" t="s">
        <v>42</v>
      </c>
      <c r="G72" s="433"/>
      <c r="H72" s="433" t="s">
        <v>40</v>
      </c>
      <c r="I72" s="433"/>
    </row>
    <row r="73" spans="1:9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</row>
    <row r="74" spans="1:9" x14ac:dyDescent="0.25">
      <c r="A74" s="336" t="s">
        <v>53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</row>
    <row r="75" spans="1:9" x14ac:dyDescent="0.25">
      <c r="A75" s="336" t="s">
        <v>52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</row>
    <row r="76" spans="1:9" x14ac:dyDescent="0.25">
      <c r="A76" s="336" t="s">
        <v>41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</row>
    <row r="77" spans="1:9" x14ac:dyDescent="0.25">
      <c r="A77" s="336" t="s">
        <v>51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</row>
    <row r="78" spans="1:9" x14ac:dyDescent="0.25">
      <c r="A78" s="336" t="s">
        <v>50</v>
      </c>
      <c r="B78" s="341">
        <v>0</v>
      </c>
      <c r="C78" s="341">
        <v>3</v>
      </c>
      <c r="D78" s="341">
        <v>0</v>
      </c>
      <c r="E78" s="341">
        <v>3</v>
      </c>
      <c r="F78" s="341">
        <v>0</v>
      </c>
      <c r="G78" s="341">
        <v>1</v>
      </c>
      <c r="H78" s="341">
        <v>0</v>
      </c>
      <c r="I78" s="341">
        <v>1</v>
      </c>
    </row>
    <row r="79" spans="1:9" x14ac:dyDescent="0.25">
      <c r="A79" s="336" t="s">
        <v>49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</row>
    <row r="80" spans="1:9" x14ac:dyDescent="0.25">
      <c r="A80" s="336" t="s">
        <v>48</v>
      </c>
      <c r="B80" s="341">
        <v>20</v>
      </c>
      <c r="C80" s="341">
        <v>26</v>
      </c>
      <c r="D80" s="341">
        <v>20</v>
      </c>
      <c r="E80" s="341">
        <v>21</v>
      </c>
      <c r="F80" s="341">
        <v>16</v>
      </c>
      <c r="G80" s="341">
        <v>15</v>
      </c>
      <c r="H80" s="341">
        <v>16</v>
      </c>
      <c r="I80" s="341">
        <v>13</v>
      </c>
    </row>
    <row r="81" spans="1:11" x14ac:dyDescent="0.25">
      <c r="A81" s="336" t="s">
        <v>47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</row>
    <row r="82" spans="1:11" ht="15.75" thickBot="1" x14ac:dyDescent="0.3">
      <c r="A82" s="345" t="s">
        <v>46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</row>
    <row r="83" spans="1:11" ht="15" customHeight="1" thickTop="1" x14ac:dyDescent="0.25">
      <c r="A83" s="346" t="s">
        <v>5</v>
      </c>
      <c r="B83" s="344">
        <f>SUM(B74:B82)</f>
        <v>20</v>
      </c>
      <c r="C83" s="344">
        <f t="shared" ref="C83:I83" si="18">SUM(C74:C82)</f>
        <v>29</v>
      </c>
      <c r="D83" s="344">
        <f t="shared" si="18"/>
        <v>20</v>
      </c>
      <c r="E83" s="344">
        <f t="shared" si="18"/>
        <v>24</v>
      </c>
      <c r="F83" s="344">
        <f t="shared" si="18"/>
        <v>16</v>
      </c>
      <c r="G83" s="344">
        <f t="shared" si="18"/>
        <v>16</v>
      </c>
      <c r="H83" s="344">
        <f t="shared" si="18"/>
        <v>16</v>
      </c>
      <c r="I83" s="344">
        <f t="shared" si="18"/>
        <v>14</v>
      </c>
    </row>
    <row r="84" spans="1:11" x14ac:dyDescent="0.25">
      <c r="A84" s="438" t="s">
        <v>44</v>
      </c>
      <c r="B84" s="425"/>
      <c r="C84" s="425"/>
      <c r="D84" s="425"/>
      <c r="E84" s="425"/>
      <c r="F84" s="425"/>
      <c r="G84" s="425"/>
      <c r="H84" s="425"/>
      <c r="I84" s="425"/>
    </row>
    <row r="85" spans="1:11" x14ac:dyDescent="0.2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</row>
    <row r="86" spans="1:11" x14ac:dyDescent="0.25">
      <c r="B86" s="428" t="s">
        <v>38</v>
      </c>
      <c r="C86" s="428"/>
      <c r="D86" s="428" t="s">
        <v>39</v>
      </c>
      <c r="E86" s="428"/>
      <c r="F86" s="428" t="s">
        <v>42</v>
      </c>
      <c r="G86" s="428"/>
      <c r="H86" s="428" t="s">
        <v>40</v>
      </c>
      <c r="I86" s="428"/>
      <c r="K86" s="347"/>
    </row>
    <row r="87" spans="1:11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K87" s="347"/>
    </row>
    <row r="88" spans="1:11" x14ac:dyDescent="0.25">
      <c r="A88" s="336" t="s">
        <v>53</v>
      </c>
      <c r="B88" s="341">
        <v>11</v>
      </c>
      <c r="C88" s="341">
        <v>32</v>
      </c>
      <c r="D88" s="341">
        <v>6</v>
      </c>
      <c r="E88" s="341">
        <v>17</v>
      </c>
      <c r="F88" s="341">
        <v>3</v>
      </c>
      <c r="G88" s="341">
        <v>14</v>
      </c>
      <c r="H88" s="341">
        <v>3</v>
      </c>
      <c r="I88" s="341">
        <v>14</v>
      </c>
      <c r="K88" s="347"/>
    </row>
    <row r="89" spans="1:11" x14ac:dyDescent="0.25">
      <c r="A89" s="336" t="s">
        <v>52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K89" s="347"/>
    </row>
    <row r="90" spans="1:11" x14ac:dyDescent="0.25">
      <c r="A90" s="336" t="s">
        <v>41</v>
      </c>
      <c r="B90" s="341">
        <v>40</v>
      </c>
      <c r="C90" s="341">
        <v>67</v>
      </c>
      <c r="D90" s="341">
        <v>36</v>
      </c>
      <c r="E90" s="341">
        <v>53</v>
      </c>
      <c r="F90" s="341">
        <v>27</v>
      </c>
      <c r="G90" s="341">
        <v>37</v>
      </c>
      <c r="H90" s="341">
        <v>23</v>
      </c>
      <c r="I90" s="341">
        <v>36</v>
      </c>
    </row>
    <row r="91" spans="1:11" x14ac:dyDescent="0.25">
      <c r="A91" s="336" t="s">
        <v>51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</row>
    <row r="92" spans="1:11" x14ac:dyDescent="0.25">
      <c r="A92" s="336" t="s">
        <v>50</v>
      </c>
      <c r="B92" s="341">
        <v>136</v>
      </c>
      <c r="C92" s="341">
        <v>244</v>
      </c>
      <c r="D92" s="341">
        <v>109</v>
      </c>
      <c r="E92" s="341">
        <v>184</v>
      </c>
      <c r="F92" s="341">
        <v>75</v>
      </c>
      <c r="G92" s="341">
        <v>149</v>
      </c>
      <c r="H92" s="341">
        <v>65</v>
      </c>
      <c r="I92" s="341">
        <v>148</v>
      </c>
    </row>
    <row r="93" spans="1:11" x14ac:dyDescent="0.25">
      <c r="A93" s="336" t="s">
        <v>49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13</v>
      </c>
      <c r="H93" s="341">
        <v>12</v>
      </c>
      <c r="I93" s="341">
        <v>13</v>
      </c>
    </row>
    <row r="94" spans="1:11" x14ac:dyDescent="0.25">
      <c r="A94" s="336" t="s">
        <v>48</v>
      </c>
      <c r="B94" s="341">
        <v>37</v>
      </c>
      <c r="C94" s="341">
        <v>28</v>
      </c>
      <c r="D94" s="341">
        <v>27</v>
      </c>
      <c r="E94" s="341">
        <v>24</v>
      </c>
      <c r="F94" s="341">
        <v>22</v>
      </c>
      <c r="G94" s="341">
        <v>17</v>
      </c>
      <c r="H94" s="341">
        <v>20</v>
      </c>
      <c r="I94" s="341">
        <v>17</v>
      </c>
    </row>
    <row r="95" spans="1:11" x14ac:dyDescent="0.25">
      <c r="A95" s="336" t="s">
        <v>47</v>
      </c>
      <c r="B95" s="341">
        <v>2</v>
      </c>
      <c r="C95" s="341">
        <v>2</v>
      </c>
      <c r="D95" s="341">
        <v>2</v>
      </c>
      <c r="E95" s="341">
        <v>2</v>
      </c>
      <c r="F95" s="341">
        <v>2</v>
      </c>
      <c r="G95" s="341">
        <v>0</v>
      </c>
      <c r="H95" s="341">
        <v>2</v>
      </c>
      <c r="I95" s="341">
        <v>0</v>
      </c>
    </row>
    <row r="96" spans="1:11" ht="15.75" thickBot="1" x14ac:dyDescent="0.3">
      <c r="A96" s="345" t="s">
        <v>46</v>
      </c>
      <c r="B96" s="341">
        <v>70</v>
      </c>
      <c r="C96" s="341">
        <v>94</v>
      </c>
      <c r="D96" s="341">
        <v>58</v>
      </c>
      <c r="E96" s="341">
        <v>70</v>
      </c>
      <c r="F96" s="341">
        <v>31</v>
      </c>
      <c r="G96" s="341">
        <v>52</v>
      </c>
      <c r="H96" s="341">
        <v>26</v>
      </c>
      <c r="I96" s="341">
        <v>50</v>
      </c>
    </row>
    <row r="97" spans="1:9" ht="16.5" thickTop="1" thickBot="1" x14ac:dyDescent="0.3">
      <c r="A97" s="346" t="s">
        <v>5</v>
      </c>
      <c r="B97" s="344">
        <f>SUM(B88:B96)</f>
        <v>319</v>
      </c>
      <c r="C97" s="344">
        <f t="shared" ref="C97:I97" si="19">SUM(C88:C96)</f>
        <v>500</v>
      </c>
      <c r="D97" s="344">
        <f t="shared" si="19"/>
        <v>256</v>
      </c>
      <c r="E97" s="344">
        <f t="shared" si="19"/>
        <v>373</v>
      </c>
      <c r="F97" s="344">
        <f t="shared" si="19"/>
        <v>176</v>
      </c>
      <c r="G97" s="344">
        <f t="shared" si="19"/>
        <v>285</v>
      </c>
      <c r="H97" s="344">
        <f t="shared" si="19"/>
        <v>151</v>
      </c>
      <c r="I97" s="344">
        <f t="shared" si="19"/>
        <v>281</v>
      </c>
    </row>
    <row r="98" spans="1:9" ht="15.75" thickBot="1" x14ac:dyDescent="0.3">
      <c r="A98" s="354" t="s">
        <v>56</v>
      </c>
      <c r="B98" s="356">
        <f>SUM(B83,B97)</f>
        <v>339</v>
      </c>
      <c r="C98" s="356">
        <f t="shared" ref="C98:I98" si="20">SUM(C83,C97)</f>
        <v>529</v>
      </c>
      <c r="D98" s="356">
        <f t="shared" si="20"/>
        <v>276</v>
      </c>
      <c r="E98" s="356">
        <f t="shared" si="20"/>
        <v>397</v>
      </c>
      <c r="F98" s="356">
        <f t="shared" si="20"/>
        <v>192</v>
      </c>
      <c r="G98" s="356">
        <f t="shared" si="20"/>
        <v>301</v>
      </c>
      <c r="H98" s="356">
        <f t="shared" si="20"/>
        <v>167</v>
      </c>
      <c r="I98" s="356">
        <f t="shared" si="20"/>
        <v>295</v>
      </c>
    </row>
    <row r="100" spans="1:9" ht="15" customHeight="1" x14ac:dyDescent="0.25"/>
    <row r="101" spans="1:9" x14ac:dyDescent="0.25">
      <c r="A101" s="437" t="s">
        <v>45</v>
      </c>
      <c r="B101" s="430"/>
      <c r="C101" s="430"/>
      <c r="D101" s="430"/>
      <c r="E101" s="430"/>
      <c r="F101" s="430"/>
      <c r="G101" s="430"/>
      <c r="H101" s="430"/>
      <c r="I101" s="430"/>
    </row>
    <row r="102" spans="1:9" x14ac:dyDescent="0.25">
      <c r="A102" s="431" t="s">
        <v>7</v>
      </c>
      <c r="B102" s="432"/>
      <c r="C102" s="432"/>
      <c r="D102" s="432"/>
      <c r="E102" s="432"/>
      <c r="F102" s="432"/>
      <c r="G102" s="432"/>
      <c r="H102" s="432"/>
      <c r="I102" s="432"/>
    </row>
    <row r="103" spans="1:9" x14ac:dyDescent="0.25">
      <c r="B103" s="433" t="s">
        <v>38</v>
      </c>
      <c r="C103" s="433"/>
      <c r="D103" s="433" t="s">
        <v>39</v>
      </c>
      <c r="E103" s="433"/>
      <c r="F103" s="433" t="s">
        <v>42</v>
      </c>
      <c r="G103" s="433"/>
      <c r="H103" s="433" t="s">
        <v>40</v>
      </c>
      <c r="I103" s="433"/>
    </row>
    <row r="104" spans="1:9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</row>
    <row r="105" spans="1:9" x14ac:dyDescent="0.25">
      <c r="A105" s="336" t="s">
        <v>53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</row>
    <row r="106" spans="1:9" x14ac:dyDescent="0.25">
      <c r="A106" s="336" t="s">
        <v>52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</row>
    <row r="107" spans="1:9" x14ac:dyDescent="0.25">
      <c r="A107" s="336" t="s">
        <v>41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</row>
    <row r="108" spans="1:9" x14ac:dyDescent="0.25">
      <c r="A108" s="336" t="s">
        <v>51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</row>
    <row r="109" spans="1:9" x14ac:dyDescent="0.25">
      <c r="A109" s="336" t="s">
        <v>50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</row>
    <row r="110" spans="1:9" x14ac:dyDescent="0.25">
      <c r="A110" s="336" t="s">
        <v>49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</row>
    <row r="111" spans="1:9" x14ac:dyDescent="0.25">
      <c r="A111" s="336" t="s">
        <v>48</v>
      </c>
      <c r="B111" s="341">
        <v>3</v>
      </c>
      <c r="C111" s="341">
        <v>6</v>
      </c>
      <c r="D111" s="341">
        <v>3</v>
      </c>
      <c r="E111" s="341">
        <v>6</v>
      </c>
      <c r="F111" s="341">
        <v>3</v>
      </c>
      <c r="G111" s="341">
        <v>3</v>
      </c>
      <c r="H111" s="341">
        <v>2</v>
      </c>
      <c r="I111" s="341">
        <v>3</v>
      </c>
    </row>
    <row r="112" spans="1:9" x14ac:dyDescent="0.25">
      <c r="A112" s="336" t="s">
        <v>47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</row>
    <row r="113" spans="1:9" ht="15.75" thickBot="1" x14ac:dyDescent="0.3">
      <c r="A113" s="345" t="s">
        <v>46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</row>
    <row r="114" spans="1:9" ht="15.75" thickTop="1" x14ac:dyDescent="0.25">
      <c r="A114" s="346" t="s">
        <v>5</v>
      </c>
      <c r="B114" s="344">
        <f>SUM(B105:B113)</f>
        <v>3</v>
      </c>
      <c r="C114" s="344">
        <f t="shared" ref="C114:I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3</v>
      </c>
      <c r="G114" s="344">
        <f t="shared" si="21"/>
        <v>3</v>
      </c>
      <c r="H114" s="344">
        <f t="shared" si="21"/>
        <v>2</v>
      </c>
      <c r="I114" s="344">
        <f t="shared" si="21"/>
        <v>3</v>
      </c>
    </row>
    <row r="115" spans="1:9" x14ac:dyDescent="0.25">
      <c r="A115" s="438" t="s">
        <v>45</v>
      </c>
      <c r="B115" s="425"/>
      <c r="C115" s="425"/>
      <c r="D115" s="425"/>
      <c r="E115" s="425"/>
      <c r="F115" s="425"/>
      <c r="G115" s="425"/>
      <c r="H115" s="425"/>
      <c r="I115" s="425"/>
    </row>
    <row r="116" spans="1:9" x14ac:dyDescent="0.2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</row>
    <row r="117" spans="1:9" x14ac:dyDescent="0.25">
      <c r="B117" s="428" t="s">
        <v>38</v>
      </c>
      <c r="C117" s="428"/>
      <c r="D117" s="428" t="s">
        <v>39</v>
      </c>
      <c r="E117" s="428"/>
      <c r="F117" s="428" t="s">
        <v>42</v>
      </c>
      <c r="G117" s="428"/>
      <c r="H117" s="428" t="s">
        <v>40</v>
      </c>
      <c r="I117" s="428"/>
    </row>
    <row r="118" spans="1:9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</row>
    <row r="119" spans="1:9" x14ac:dyDescent="0.25">
      <c r="A119" s="336" t="s">
        <v>53</v>
      </c>
      <c r="B119" s="341">
        <v>7</v>
      </c>
      <c r="C119" s="341">
        <v>10</v>
      </c>
      <c r="D119" s="341">
        <v>6</v>
      </c>
      <c r="E119" s="341">
        <v>5</v>
      </c>
      <c r="F119" s="341">
        <v>5</v>
      </c>
      <c r="G119" s="341">
        <v>5</v>
      </c>
      <c r="H119" s="341">
        <v>5</v>
      </c>
      <c r="I119" s="341">
        <v>5</v>
      </c>
    </row>
    <row r="120" spans="1:9" x14ac:dyDescent="0.25">
      <c r="A120" s="336" t="s">
        <v>52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</row>
    <row r="121" spans="1:9" x14ac:dyDescent="0.25">
      <c r="A121" s="336" t="s">
        <v>41</v>
      </c>
      <c r="B121" s="341">
        <v>37</v>
      </c>
      <c r="C121" s="341">
        <v>34</v>
      </c>
      <c r="D121" s="341">
        <v>22</v>
      </c>
      <c r="E121" s="341">
        <v>22</v>
      </c>
      <c r="F121" s="341">
        <v>13</v>
      </c>
      <c r="G121" s="341">
        <v>15</v>
      </c>
      <c r="H121" s="341">
        <v>11</v>
      </c>
      <c r="I121" s="341">
        <v>15</v>
      </c>
    </row>
    <row r="122" spans="1:9" x14ac:dyDescent="0.25">
      <c r="A122" s="336" t="s">
        <v>51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</row>
    <row r="123" spans="1:9" x14ac:dyDescent="0.25">
      <c r="A123" s="336" t="s">
        <v>50</v>
      </c>
      <c r="B123" s="341">
        <v>68</v>
      </c>
      <c r="C123" s="341">
        <v>69</v>
      </c>
      <c r="D123" s="341">
        <v>37</v>
      </c>
      <c r="E123" s="341">
        <v>33</v>
      </c>
      <c r="F123" s="341">
        <v>29</v>
      </c>
      <c r="G123" s="341">
        <v>26</v>
      </c>
      <c r="H123" s="341">
        <v>26</v>
      </c>
      <c r="I123" s="341">
        <v>26</v>
      </c>
    </row>
    <row r="124" spans="1:9" x14ac:dyDescent="0.25">
      <c r="A124" s="336" t="s">
        <v>49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4</v>
      </c>
      <c r="I124" s="341">
        <v>7</v>
      </c>
    </row>
    <row r="125" spans="1:9" x14ac:dyDescent="0.25">
      <c r="A125" s="336" t="s">
        <v>48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2</v>
      </c>
    </row>
    <row r="126" spans="1:9" x14ac:dyDescent="0.25">
      <c r="A126" s="336" t="s">
        <v>47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</row>
    <row r="127" spans="1:9" ht="15.75" thickBot="1" x14ac:dyDescent="0.3">
      <c r="A127" s="345" t="s">
        <v>46</v>
      </c>
      <c r="B127" s="341">
        <v>47</v>
      </c>
      <c r="C127" s="341">
        <v>35</v>
      </c>
      <c r="D127" s="341">
        <v>25</v>
      </c>
      <c r="E127" s="341">
        <v>22</v>
      </c>
      <c r="F127" s="341">
        <v>19</v>
      </c>
      <c r="G127" s="341">
        <v>19</v>
      </c>
      <c r="H127" s="341">
        <v>19</v>
      </c>
      <c r="I127" s="341">
        <v>19</v>
      </c>
    </row>
    <row r="128" spans="1:9" ht="16.5" thickTop="1" thickBot="1" x14ac:dyDescent="0.3">
      <c r="A128" s="346" t="s">
        <v>5</v>
      </c>
      <c r="B128" s="344">
        <f t="shared" ref="B128:I128" si="22">SUM(B119:B127)</f>
        <v>182</v>
      </c>
      <c r="C128" s="344">
        <f t="shared" si="22"/>
        <v>171</v>
      </c>
      <c r="D128" s="344">
        <f t="shared" si="22"/>
        <v>98</v>
      </c>
      <c r="E128" s="344">
        <f t="shared" si="22"/>
        <v>92</v>
      </c>
      <c r="F128" s="344">
        <f t="shared" si="22"/>
        <v>71</v>
      </c>
      <c r="G128" s="344">
        <f t="shared" si="22"/>
        <v>75</v>
      </c>
      <c r="H128" s="344">
        <f t="shared" si="22"/>
        <v>65</v>
      </c>
      <c r="I128" s="344">
        <f t="shared" si="22"/>
        <v>75</v>
      </c>
    </row>
    <row r="129" spans="1:9" ht="15.75" thickBot="1" x14ac:dyDescent="0.3">
      <c r="A129" s="354" t="s">
        <v>57</v>
      </c>
      <c r="B129" s="356">
        <f>SUM(B114,B128)</f>
        <v>185</v>
      </c>
      <c r="C129" s="356">
        <f t="shared" ref="C129:I129" si="23">SUM(C114,C128)</f>
        <v>177</v>
      </c>
      <c r="D129" s="356">
        <f t="shared" si="23"/>
        <v>101</v>
      </c>
      <c r="E129" s="356">
        <f t="shared" si="23"/>
        <v>98</v>
      </c>
      <c r="F129" s="356">
        <f t="shared" si="23"/>
        <v>74</v>
      </c>
      <c r="G129" s="356">
        <f t="shared" si="23"/>
        <v>78</v>
      </c>
      <c r="H129" s="356">
        <f t="shared" si="23"/>
        <v>67</v>
      </c>
      <c r="I129" s="356">
        <f t="shared" si="23"/>
        <v>78</v>
      </c>
    </row>
    <row r="130" spans="1:9" x14ac:dyDescent="0.25">
      <c r="A130" s="362"/>
      <c r="B130" s="362"/>
      <c r="C130" s="362"/>
      <c r="D130" s="362"/>
      <c r="E130" s="362"/>
      <c r="F130" s="362"/>
      <c r="G130" s="362"/>
      <c r="H130" s="362"/>
      <c r="I130" s="362"/>
    </row>
    <row r="131" spans="1:9" x14ac:dyDescent="0.25">
      <c r="A131" s="362"/>
      <c r="B131" s="362"/>
      <c r="C131" s="362"/>
      <c r="D131" s="362"/>
      <c r="E131" s="362"/>
      <c r="F131" s="362"/>
      <c r="G131" s="362"/>
      <c r="H131" s="362"/>
      <c r="I131" s="362"/>
    </row>
    <row r="132" spans="1:9" x14ac:dyDescent="0.25">
      <c r="A132" s="444" t="s">
        <v>68</v>
      </c>
      <c r="B132" s="430"/>
      <c r="C132" s="430"/>
      <c r="D132" s="430"/>
      <c r="E132" s="430"/>
      <c r="F132" s="430"/>
      <c r="G132" s="430"/>
      <c r="H132" s="430"/>
      <c r="I132" s="430"/>
    </row>
    <row r="133" spans="1:9" x14ac:dyDescent="0.25">
      <c r="A133" s="431" t="s">
        <v>7</v>
      </c>
      <c r="B133" s="432"/>
      <c r="C133" s="432"/>
      <c r="D133" s="432"/>
      <c r="E133" s="432"/>
      <c r="F133" s="432"/>
      <c r="G133" s="432"/>
      <c r="H133" s="432"/>
      <c r="I133" s="432"/>
    </row>
    <row r="134" spans="1:9" x14ac:dyDescent="0.25">
      <c r="B134" s="433" t="s">
        <v>38</v>
      </c>
      <c r="C134" s="433"/>
      <c r="D134" s="433" t="s">
        <v>39</v>
      </c>
      <c r="E134" s="433"/>
      <c r="F134" s="433" t="s">
        <v>42</v>
      </c>
      <c r="G134" s="433"/>
      <c r="H134" s="433" t="s">
        <v>40</v>
      </c>
      <c r="I134" s="433"/>
    </row>
    <row r="135" spans="1:9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</row>
    <row r="136" spans="1:9" x14ac:dyDescent="0.25">
      <c r="A136" s="336" t="s">
        <v>53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</row>
    <row r="137" spans="1:9" x14ac:dyDescent="0.25">
      <c r="A137" s="336" t="s">
        <v>52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</row>
    <row r="138" spans="1:9" x14ac:dyDescent="0.25">
      <c r="A138" s="336" t="s">
        <v>41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</row>
    <row r="139" spans="1:9" x14ac:dyDescent="0.25">
      <c r="A139" s="336" t="s">
        <v>51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</row>
    <row r="140" spans="1:9" x14ac:dyDescent="0.25">
      <c r="A140" s="336" t="s">
        <v>50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</row>
    <row r="141" spans="1:9" x14ac:dyDescent="0.25">
      <c r="A141" s="336" t="s">
        <v>49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</row>
    <row r="142" spans="1:9" x14ac:dyDescent="0.25">
      <c r="A142" s="336" t="s">
        <v>48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</row>
    <row r="143" spans="1:9" x14ac:dyDescent="0.25">
      <c r="A143" s="336" t="s">
        <v>47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</row>
    <row r="144" spans="1:9" ht="15.75" thickBot="1" x14ac:dyDescent="0.3">
      <c r="A144" s="345" t="s">
        <v>46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</row>
    <row r="145" spans="1:9" ht="15.75" thickTop="1" x14ac:dyDescent="0.25">
      <c r="A145" s="346" t="s">
        <v>5</v>
      </c>
      <c r="B145" s="344">
        <f>SUM(B136:B144)</f>
        <v>0</v>
      </c>
      <c r="C145" s="344">
        <f t="shared" ref="C145:I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</row>
    <row r="146" spans="1:9" x14ac:dyDescent="0.25">
      <c r="A146" s="443" t="s">
        <v>68</v>
      </c>
      <c r="B146" s="425"/>
      <c r="C146" s="425"/>
      <c r="D146" s="425"/>
      <c r="E146" s="425"/>
      <c r="F146" s="425"/>
      <c r="G146" s="425"/>
      <c r="H146" s="425"/>
      <c r="I146" s="425"/>
    </row>
    <row r="147" spans="1:9" x14ac:dyDescent="0.2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</row>
    <row r="148" spans="1:9" x14ac:dyDescent="0.25">
      <c r="B148" s="428" t="s">
        <v>38</v>
      </c>
      <c r="C148" s="428"/>
      <c r="D148" s="428" t="s">
        <v>39</v>
      </c>
      <c r="E148" s="428"/>
      <c r="F148" s="428" t="s">
        <v>42</v>
      </c>
      <c r="G148" s="428"/>
      <c r="H148" s="428" t="s">
        <v>40</v>
      </c>
      <c r="I148" s="428"/>
    </row>
    <row r="149" spans="1:9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</row>
    <row r="150" spans="1:9" x14ac:dyDescent="0.25">
      <c r="A150" s="336" t="s">
        <v>53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</row>
    <row r="151" spans="1:9" x14ac:dyDescent="0.25">
      <c r="A151" s="336" t="s">
        <v>52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</row>
    <row r="152" spans="1:9" x14ac:dyDescent="0.25">
      <c r="A152" s="336" t="s">
        <v>41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1</v>
      </c>
      <c r="H152" s="341">
        <v>0</v>
      </c>
      <c r="I152" s="341">
        <v>1</v>
      </c>
    </row>
    <row r="153" spans="1:9" x14ac:dyDescent="0.25">
      <c r="A153" s="336" t="s">
        <v>51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</row>
    <row r="154" spans="1:9" x14ac:dyDescent="0.25">
      <c r="A154" s="336" t="s">
        <v>50</v>
      </c>
      <c r="B154" s="341">
        <v>6</v>
      </c>
      <c r="C154" s="341">
        <v>17</v>
      </c>
      <c r="D154" s="341">
        <v>6</v>
      </c>
      <c r="E154" s="341">
        <v>14</v>
      </c>
      <c r="F154" s="341">
        <v>5</v>
      </c>
      <c r="G154" s="341">
        <v>10</v>
      </c>
      <c r="H154" s="341">
        <v>5</v>
      </c>
      <c r="I154" s="341">
        <v>10</v>
      </c>
    </row>
    <row r="155" spans="1:9" x14ac:dyDescent="0.25">
      <c r="A155" s="336" t="s">
        <v>49</v>
      </c>
      <c r="B155" s="341">
        <v>3</v>
      </c>
      <c r="C155" s="341">
        <v>1</v>
      </c>
      <c r="D155" s="341">
        <v>2</v>
      </c>
      <c r="E155" s="341">
        <v>1</v>
      </c>
      <c r="F155" s="341">
        <v>2</v>
      </c>
      <c r="G155" s="341">
        <v>1</v>
      </c>
      <c r="H155" s="341">
        <v>2</v>
      </c>
      <c r="I155" s="341">
        <v>1</v>
      </c>
    </row>
    <row r="156" spans="1:9" x14ac:dyDescent="0.25">
      <c r="A156" s="336" t="s">
        <v>48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</row>
    <row r="157" spans="1:9" x14ac:dyDescent="0.25">
      <c r="A157" s="336" t="s">
        <v>47</v>
      </c>
      <c r="B157" s="341">
        <v>1</v>
      </c>
      <c r="C157" s="341">
        <v>2</v>
      </c>
      <c r="D157" s="341">
        <v>1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</row>
    <row r="158" spans="1:9" ht="15.75" thickBot="1" x14ac:dyDescent="0.3">
      <c r="A158" s="345" t="s">
        <v>46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1</v>
      </c>
      <c r="I158" s="341">
        <v>2</v>
      </c>
    </row>
    <row r="159" spans="1:9" ht="16.5" thickTop="1" thickBot="1" x14ac:dyDescent="0.3">
      <c r="A159" s="346" t="s">
        <v>5</v>
      </c>
      <c r="B159" s="344">
        <f t="shared" ref="B159:I159" si="25">SUM(B150:B158)</f>
        <v>18</v>
      </c>
      <c r="C159" s="344">
        <f t="shared" si="25"/>
        <v>25</v>
      </c>
      <c r="D159" s="344">
        <f t="shared" si="25"/>
        <v>13</v>
      </c>
      <c r="E159" s="344">
        <f t="shared" si="25"/>
        <v>19</v>
      </c>
      <c r="F159" s="344">
        <f t="shared" si="25"/>
        <v>9</v>
      </c>
      <c r="G159" s="344">
        <f t="shared" si="25"/>
        <v>14</v>
      </c>
      <c r="H159" s="344">
        <f t="shared" si="25"/>
        <v>8</v>
      </c>
      <c r="I159" s="344">
        <f t="shared" si="25"/>
        <v>14</v>
      </c>
    </row>
    <row r="160" spans="1:9" ht="15.75" thickBot="1" x14ac:dyDescent="0.3">
      <c r="A160" s="363" t="s">
        <v>69</v>
      </c>
      <c r="B160" s="356">
        <f>SUM(B145,B159)</f>
        <v>18</v>
      </c>
      <c r="C160" s="356">
        <f t="shared" ref="C160:I160" si="26">SUM(C145,C159)</f>
        <v>25</v>
      </c>
      <c r="D160" s="356">
        <f t="shared" si="26"/>
        <v>13</v>
      </c>
      <c r="E160" s="356">
        <f t="shared" si="26"/>
        <v>19</v>
      </c>
      <c r="F160" s="356">
        <f t="shared" si="26"/>
        <v>9</v>
      </c>
      <c r="G160" s="356">
        <f t="shared" si="26"/>
        <v>14</v>
      </c>
      <c r="H160" s="356">
        <f t="shared" si="26"/>
        <v>8</v>
      </c>
      <c r="I160" s="356">
        <f t="shared" si="26"/>
        <v>14</v>
      </c>
    </row>
    <row r="161" spans="1:9" x14ac:dyDescent="0.25">
      <c r="A161" s="362"/>
      <c r="B161" s="362"/>
      <c r="C161" s="362"/>
      <c r="D161" s="362"/>
      <c r="E161" s="362"/>
      <c r="F161" s="362"/>
      <c r="G161" s="362"/>
      <c r="H161" s="362"/>
      <c r="I161" s="362"/>
    </row>
    <row r="162" spans="1:9" x14ac:dyDescent="0.25">
      <c r="A162" s="362"/>
      <c r="B162" s="362"/>
      <c r="C162" s="362"/>
      <c r="D162" s="362"/>
      <c r="E162" s="362"/>
      <c r="F162" s="362"/>
      <c r="G162" s="362"/>
      <c r="H162" s="362"/>
      <c r="I162" s="362"/>
    </row>
    <row r="163" spans="1:9" x14ac:dyDescent="0.25">
      <c r="A163" s="442" t="s">
        <v>72</v>
      </c>
      <c r="B163" s="425"/>
      <c r="C163" s="425"/>
      <c r="D163" s="425"/>
      <c r="E163" s="425"/>
      <c r="F163" s="425"/>
      <c r="G163" s="425"/>
      <c r="H163" s="425"/>
      <c r="I163" s="425"/>
    </row>
    <row r="164" spans="1:9" x14ac:dyDescent="0.2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</row>
    <row r="165" spans="1:9" ht="15" customHeight="1" x14ac:dyDescent="0.25">
      <c r="B165" s="440" t="s">
        <v>38</v>
      </c>
      <c r="C165" s="441"/>
      <c r="D165" s="440" t="s">
        <v>39</v>
      </c>
      <c r="E165" s="441"/>
      <c r="F165" s="440" t="s">
        <v>42</v>
      </c>
      <c r="G165" s="441"/>
      <c r="H165" s="440" t="s">
        <v>40</v>
      </c>
      <c r="I165" s="441"/>
    </row>
    <row r="166" spans="1:9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</row>
    <row r="167" spans="1:9" x14ac:dyDescent="0.25">
      <c r="A167" s="336" t="s">
        <v>53</v>
      </c>
      <c r="B167" s="341">
        <v>6</v>
      </c>
      <c r="C167" s="341">
        <v>4</v>
      </c>
      <c r="D167" s="341">
        <v>3</v>
      </c>
      <c r="E167" s="341">
        <v>1</v>
      </c>
      <c r="F167" s="341">
        <v>3</v>
      </c>
      <c r="G167" s="341">
        <v>1</v>
      </c>
      <c r="H167" s="341">
        <v>3</v>
      </c>
      <c r="I167" s="341">
        <v>1</v>
      </c>
    </row>
    <row r="168" spans="1:9" x14ac:dyDescent="0.25">
      <c r="A168" s="336" t="s">
        <v>52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</row>
    <row r="169" spans="1:9" x14ac:dyDescent="0.25">
      <c r="A169" s="336" t="s">
        <v>41</v>
      </c>
      <c r="B169" s="341">
        <v>42</v>
      </c>
      <c r="C169" s="341">
        <v>38</v>
      </c>
      <c r="D169" s="341">
        <v>29</v>
      </c>
      <c r="E169" s="341">
        <v>25</v>
      </c>
      <c r="F169" s="341">
        <v>25</v>
      </c>
      <c r="G169" s="341">
        <v>22</v>
      </c>
      <c r="H169" s="341">
        <v>24</v>
      </c>
      <c r="I169" s="341">
        <v>22</v>
      </c>
    </row>
    <row r="170" spans="1:9" x14ac:dyDescent="0.25">
      <c r="A170" s="336" t="s">
        <v>51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</row>
    <row r="171" spans="1:9" x14ac:dyDescent="0.25">
      <c r="A171" s="336" t="s">
        <v>50</v>
      </c>
      <c r="B171" s="341">
        <v>71</v>
      </c>
      <c r="C171" s="341">
        <v>72</v>
      </c>
      <c r="D171" s="341">
        <v>39</v>
      </c>
      <c r="E171" s="341">
        <v>55</v>
      </c>
      <c r="F171" s="341">
        <v>31</v>
      </c>
      <c r="G171" s="341">
        <v>47</v>
      </c>
      <c r="H171" s="341">
        <v>29</v>
      </c>
      <c r="I171" s="341">
        <v>46</v>
      </c>
    </row>
    <row r="172" spans="1:9" x14ac:dyDescent="0.25">
      <c r="A172" s="336" t="s">
        <v>49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</row>
    <row r="173" spans="1:9" x14ac:dyDescent="0.25">
      <c r="A173" s="336" t="s">
        <v>48</v>
      </c>
      <c r="B173" s="341">
        <v>6</v>
      </c>
      <c r="C173" s="341">
        <v>16</v>
      </c>
      <c r="D173" s="341">
        <v>3</v>
      </c>
      <c r="E173" s="341">
        <v>15</v>
      </c>
      <c r="F173" s="341">
        <v>3</v>
      </c>
      <c r="G173" s="341">
        <v>14</v>
      </c>
      <c r="H173" s="341">
        <v>3</v>
      </c>
      <c r="I173" s="341">
        <v>13</v>
      </c>
    </row>
    <row r="174" spans="1:9" x14ac:dyDescent="0.25">
      <c r="A174" s="336" t="s">
        <v>47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</row>
    <row r="175" spans="1:9" ht="15.75" thickBot="1" x14ac:dyDescent="0.3">
      <c r="A175" s="345" t="s">
        <v>46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12</v>
      </c>
      <c r="I175" s="341">
        <v>11</v>
      </c>
    </row>
    <row r="176" spans="1:9" ht="16.5" thickTop="1" thickBot="1" x14ac:dyDescent="0.3">
      <c r="A176" s="357" t="s">
        <v>58</v>
      </c>
      <c r="B176" s="358">
        <f>SUM(B167:B175)</f>
        <v>169</v>
      </c>
      <c r="C176" s="358">
        <f t="shared" ref="C176:I176" si="27">SUM(C167:C175)</f>
        <v>162</v>
      </c>
      <c r="D176" s="358">
        <f t="shared" si="27"/>
        <v>96</v>
      </c>
      <c r="E176" s="358">
        <f t="shared" si="27"/>
        <v>112</v>
      </c>
      <c r="F176" s="358">
        <f t="shared" si="27"/>
        <v>77</v>
      </c>
      <c r="G176" s="358">
        <f t="shared" si="27"/>
        <v>97</v>
      </c>
      <c r="H176" s="358">
        <f t="shared" si="27"/>
        <v>74</v>
      </c>
      <c r="I176" s="358">
        <f t="shared" si="27"/>
        <v>95</v>
      </c>
    </row>
    <row r="179" spans="1:9" ht="15" customHeight="1" x14ac:dyDescent="0.25">
      <c r="A179" s="429" t="s">
        <v>74</v>
      </c>
      <c r="B179" s="430"/>
      <c r="C179" s="430"/>
      <c r="D179" s="430"/>
      <c r="E179" s="430"/>
      <c r="F179" s="430"/>
      <c r="G179" s="430"/>
      <c r="H179" s="430"/>
      <c r="I179" s="430"/>
    </row>
    <row r="180" spans="1:9" x14ac:dyDescent="0.25">
      <c r="A180" s="431" t="s">
        <v>7</v>
      </c>
      <c r="B180" s="432"/>
      <c r="C180" s="432"/>
      <c r="D180" s="432"/>
      <c r="E180" s="432"/>
      <c r="F180" s="432"/>
      <c r="G180" s="432"/>
      <c r="H180" s="432"/>
      <c r="I180" s="432"/>
    </row>
    <row r="181" spans="1:9" x14ac:dyDescent="0.25">
      <c r="B181" s="433" t="s">
        <v>38</v>
      </c>
      <c r="C181" s="433"/>
      <c r="D181" s="433" t="s">
        <v>39</v>
      </c>
      <c r="E181" s="433"/>
      <c r="F181" s="433" t="s">
        <v>42</v>
      </c>
      <c r="G181" s="433"/>
      <c r="H181" s="433" t="s">
        <v>40</v>
      </c>
      <c r="I181" s="433"/>
    </row>
    <row r="182" spans="1:9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</row>
    <row r="183" spans="1:9" x14ac:dyDescent="0.25">
      <c r="A183" s="336" t="s">
        <v>53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</row>
    <row r="184" spans="1:9" x14ac:dyDescent="0.25">
      <c r="A184" s="336" t="s">
        <v>52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</row>
    <row r="185" spans="1:9" x14ac:dyDescent="0.25">
      <c r="A185" s="336" t="s">
        <v>41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</row>
    <row r="186" spans="1:9" x14ac:dyDescent="0.25">
      <c r="A186" s="336" t="s">
        <v>51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</row>
    <row r="187" spans="1:9" x14ac:dyDescent="0.25">
      <c r="A187" s="336" t="s">
        <v>50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</row>
    <row r="188" spans="1:9" x14ac:dyDescent="0.25">
      <c r="A188" s="336" t="s">
        <v>49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</row>
    <row r="189" spans="1:9" x14ac:dyDescent="0.25">
      <c r="A189" s="336" t="s">
        <v>48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</row>
    <row r="190" spans="1:9" x14ac:dyDescent="0.25">
      <c r="A190" s="336" t="s">
        <v>47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</row>
    <row r="191" spans="1:9" ht="15.75" thickBot="1" x14ac:dyDescent="0.3">
      <c r="A191" s="345" t="s">
        <v>46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</row>
    <row r="192" spans="1:9" ht="15.75" thickTop="1" x14ac:dyDescent="0.25">
      <c r="A192" s="346" t="s">
        <v>5</v>
      </c>
      <c r="B192" s="344">
        <f>SUM(B183:B191)</f>
        <v>0</v>
      </c>
      <c r="C192" s="344">
        <f t="shared" ref="C192:I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</row>
    <row r="193" spans="1:9" x14ac:dyDescent="0.25">
      <c r="A193" s="424" t="s">
        <v>74</v>
      </c>
      <c r="B193" s="425"/>
      <c r="C193" s="425"/>
      <c r="D193" s="425"/>
      <c r="E193" s="425"/>
      <c r="F193" s="425"/>
      <c r="G193" s="425"/>
      <c r="H193" s="425"/>
      <c r="I193" s="425"/>
    </row>
    <row r="194" spans="1:9" x14ac:dyDescent="0.2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</row>
    <row r="195" spans="1:9" x14ac:dyDescent="0.25">
      <c r="B195" s="428" t="s">
        <v>38</v>
      </c>
      <c r="C195" s="428"/>
      <c r="D195" s="428" t="s">
        <v>39</v>
      </c>
      <c r="E195" s="428"/>
      <c r="F195" s="428" t="s">
        <v>42</v>
      </c>
      <c r="G195" s="428"/>
      <c r="H195" s="428" t="s">
        <v>40</v>
      </c>
      <c r="I195" s="428"/>
    </row>
    <row r="196" spans="1:9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</row>
    <row r="197" spans="1:9" x14ac:dyDescent="0.25">
      <c r="A197" s="336" t="s">
        <v>53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1</v>
      </c>
      <c r="I197" s="341">
        <v>0</v>
      </c>
    </row>
    <row r="198" spans="1:9" x14ac:dyDescent="0.25">
      <c r="A198" s="336" t="s">
        <v>52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</row>
    <row r="199" spans="1:9" x14ac:dyDescent="0.25">
      <c r="A199" s="336" t="s">
        <v>41</v>
      </c>
      <c r="B199" s="341">
        <v>1</v>
      </c>
      <c r="C199" s="341">
        <v>1</v>
      </c>
      <c r="D199" s="341">
        <v>1</v>
      </c>
      <c r="E199" s="341">
        <v>1</v>
      </c>
      <c r="F199" s="341">
        <v>0</v>
      </c>
      <c r="G199" s="341">
        <v>1</v>
      </c>
      <c r="H199" s="341">
        <v>0</v>
      </c>
      <c r="I199" s="341">
        <v>1</v>
      </c>
    </row>
    <row r="200" spans="1:9" x14ac:dyDescent="0.25">
      <c r="A200" s="336" t="s">
        <v>51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</row>
    <row r="201" spans="1:9" x14ac:dyDescent="0.25">
      <c r="A201" s="336" t="s">
        <v>50</v>
      </c>
      <c r="B201" s="341">
        <v>7</v>
      </c>
      <c r="C201" s="341">
        <v>7</v>
      </c>
      <c r="D201" s="341">
        <v>6</v>
      </c>
      <c r="E201" s="341">
        <v>8</v>
      </c>
      <c r="F201" s="341">
        <v>4</v>
      </c>
      <c r="G201" s="341">
        <v>6</v>
      </c>
      <c r="H201" s="341">
        <v>4</v>
      </c>
      <c r="I201" s="341">
        <v>6</v>
      </c>
    </row>
    <row r="202" spans="1:9" x14ac:dyDescent="0.25">
      <c r="A202" s="336" t="s">
        <v>49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</row>
    <row r="203" spans="1:9" x14ac:dyDescent="0.25">
      <c r="A203" s="336" t="s">
        <v>48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</row>
    <row r="204" spans="1:9" x14ac:dyDescent="0.25">
      <c r="A204" s="336" t="s">
        <v>47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</row>
    <row r="205" spans="1:9" ht="15.75" thickBot="1" x14ac:dyDescent="0.3">
      <c r="A205" s="345" t="s">
        <v>46</v>
      </c>
      <c r="B205" s="341">
        <v>7</v>
      </c>
      <c r="C205" s="341">
        <v>2</v>
      </c>
      <c r="D205" s="341">
        <v>4</v>
      </c>
      <c r="E205" s="341">
        <v>2</v>
      </c>
      <c r="F205" s="341">
        <v>1</v>
      </c>
      <c r="G205" s="341">
        <v>2</v>
      </c>
      <c r="H205" s="341">
        <v>1</v>
      </c>
      <c r="I205" s="341">
        <v>2</v>
      </c>
    </row>
    <row r="206" spans="1:9" ht="16.5" thickTop="1" thickBot="1" x14ac:dyDescent="0.3">
      <c r="A206" s="346" t="s">
        <v>5</v>
      </c>
      <c r="B206" s="344">
        <f t="shared" ref="B206:I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11</v>
      </c>
      <c r="F206" s="344">
        <f t="shared" si="29"/>
        <v>7</v>
      </c>
      <c r="G206" s="344">
        <f t="shared" si="29"/>
        <v>9</v>
      </c>
      <c r="H206" s="344">
        <f t="shared" si="29"/>
        <v>6</v>
      </c>
      <c r="I206" s="344">
        <f t="shared" si="29"/>
        <v>9</v>
      </c>
    </row>
    <row r="207" spans="1:9" ht="15.75" thickBot="1" x14ac:dyDescent="0.3">
      <c r="A207" s="365" t="s">
        <v>75</v>
      </c>
      <c r="B207" s="356">
        <f>SUM(B192,B206)</f>
        <v>17</v>
      </c>
      <c r="C207" s="356">
        <f t="shared" ref="C207:I207" si="30">SUM(C192,C206)</f>
        <v>11</v>
      </c>
      <c r="D207" s="356">
        <f t="shared" si="30"/>
        <v>14</v>
      </c>
      <c r="E207" s="356">
        <f t="shared" si="30"/>
        <v>11</v>
      </c>
      <c r="F207" s="356">
        <f t="shared" si="30"/>
        <v>7</v>
      </c>
      <c r="G207" s="356">
        <f t="shared" si="30"/>
        <v>9</v>
      </c>
      <c r="H207" s="356">
        <f t="shared" si="30"/>
        <v>6</v>
      </c>
      <c r="I207" s="356">
        <f t="shared" si="30"/>
        <v>9</v>
      </c>
    </row>
    <row r="208" spans="1:9" x14ac:dyDescent="0.25">
      <c r="A208" s="362"/>
      <c r="B208" s="362"/>
      <c r="C208" s="362"/>
      <c r="D208" s="362"/>
      <c r="E208" s="362"/>
      <c r="F208" s="362"/>
      <c r="G208" s="362"/>
      <c r="H208" s="362"/>
      <c r="I208" s="362"/>
    </row>
    <row r="209" spans="1:9" x14ac:dyDescent="0.25">
      <c r="A209" s="362"/>
      <c r="B209" s="362"/>
      <c r="C209" s="362"/>
      <c r="D209" s="362"/>
      <c r="E209" s="362"/>
      <c r="F209" s="362"/>
      <c r="G209" s="362"/>
      <c r="H209" s="362"/>
      <c r="I209" s="362"/>
    </row>
  </sheetData>
  <sortState ref="A167:C175">
    <sortCondition ref="A167:A175"/>
  </sortState>
  <mergeCells count="82">
    <mergeCell ref="A147:I147"/>
    <mergeCell ref="B148:C148"/>
    <mergeCell ref="D148:E148"/>
    <mergeCell ref="F148:G148"/>
    <mergeCell ref="H148:I148"/>
    <mergeCell ref="A132:I132"/>
    <mergeCell ref="A133:I133"/>
    <mergeCell ref="B134:C134"/>
    <mergeCell ref="D134:E134"/>
    <mergeCell ref="F134:G134"/>
    <mergeCell ref="H134:I134"/>
    <mergeCell ref="A164:I164"/>
    <mergeCell ref="B165:C165"/>
    <mergeCell ref="D165:E165"/>
    <mergeCell ref="F165:G165"/>
    <mergeCell ref="H165:I165"/>
    <mergeCell ref="A1:I1"/>
    <mergeCell ref="A2:I2"/>
    <mergeCell ref="A3:I3"/>
    <mergeCell ref="A4:I4"/>
    <mergeCell ref="A163:I163"/>
    <mergeCell ref="A115:I115"/>
    <mergeCell ref="A116:I116"/>
    <mergeCell ref="B117:C117"/>
    <mergeCell ref="D117:E117"/>
    <mergeCell ref="F117:G117"/>
    <mergeCell ref="H117:I117"/>
    <mergeCell ref="A101:I101"/>
    <mergeCell ref="A102:I102"/>
    <mergeCell ref="H103:I103"/>
    <mergeCell ref="A146:I146"/>
    <mergeCell ref="A84:I84"/>
    <mergeCell ref="A85:I85"/>
    <mergeCell ref="B86:C86"/>
    <mergeCell ref="D86:E86"/>
    <mergeCell ref="F86:G86"/>
    <mergeCell ref="H86:I86"/>
    <mergeCell ref="B103:C103"/>
    <mergeCell ref="D103:E103"/>
    <mergeCell ref="F103:G103"/>
    <mergeCell ref="A71:I71"/>
    <mergeCell ref="B72:C72"/>
    <mergeCell ref="D72:E72"/>
    <mergeCell ref="F72:G72"/>
    <mergeCell ref="H72:I72"/>
    <mergeCell ref="A6:I6"/>
    <mergeCell ref="A7:I7"/>
    <mergeCell ref="B8:C8"/>
    <mergeCell ref="D8:E8"/>
    <mergeCell ref="F8:G8"/>
    <mergeCell ref="H8:I8"/>
    <mergeCell ref="B41:C41"/>
    <mergeCell ref="D41:E41"/>
    <mergeCell ref="F41:G41"/>
    <mergeCell ref="H41:I41"/>
    <mergeCell ref="B55:C55"/>
    <mergeCell ref="D55:E55"/>
    <mergeCell ref="F55:G55"/>
    <mergeCell ref="A20:I20"/>
    <mergeCell ref="A21:I21"/>
    <mergeCell ref="B22:C22"/>
    <mergeCell ref="D22:E22"/>
    <mergeCell ref="F22:G22"/>
    <mergeCell ref="H22:I22"/>
    <mergeCell ref="A70:I70"/>
    <mergeCell ref="H55:I55"/>
    <mergeCell ref="A39:I39"/>
    <mergeCell ref="A40:I40"/>
    <mergeCell ref="A53:I53"/>
    <mergeCell ref="A54:I54"/>
    <mergeCell ref="A193:I193"/>
    <mergeCell ref="A194:I194"/>
    <mergeCell ref="B195:C195"/>
    <mergeCell ref="D195:E195"/>
    <mergeCell ref="F195:G195"/>
    <mergeCell ref="H195:I195"/>
    <mergeCell ref="A179:I179"/>
    <mergeCell ref="A180:I180"/>
    <mergeCell ref="B181:C181"/>
    <mergeCell ref="D181:E181"/>
    <mergeCell ref="F181:G181"/>
    <mergeCell ref="H181:I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11/19/2021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E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4" t="s">
        <v>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</row>
    <row r="2" spans="1:22" ht="15.75" customHeight="1" x14ac:dyDescent="0.2">
      <c r="A2" s="384" t="s">
        <v>26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</row>
    <row r="3" spans="1:22" ht="15.75" x14ac:dyDescent="0.2">
      <c r="A3" s="399" t="str">
        <f>Summary!A3</f>
        <v>Winter 2022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</row>
    <row r="4" spans="1:22" ht="15.75" customHeight="1" x14ac:dyDescent="0.2">
      <c r="A4" s="399" t="str">
        <f>Summary!A4</f>
        <v>as of Friday, November 19, 2021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</row>
    <row r="5" spans="1:22" ht="16.5" thickBot="1" x14ac:dyDescent="0.25">
      <c r="A5" s="400"/>
      <c r="B5" s="400"/>
      <c r="C5" s="400"/>
      <c r="D5" s="400"/>
      <c r="E5" s="400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1" t="s">
        <v>34</v>
      </c>
      <c r="C6" s="402"/>
      <c r="D6" s="402"/>
      <c r="E6" s="403"/>
      <c r="F6" s="404" t="s">
        <v>36</v>
      </c>
      <c r="G6" s="405"/>
      <c r="H6" s="405"/>
      <c r="I6" s="406"/>
      <c r="J6" s="407" t="s">
        <v>28</v>
      </c>
      <c r="K6" s="408"/>
      <c r="L6" s="408"/>
      <c r="M6" s="409"/>
      <c r="N6" s="396" t="s">
        <v>27</v>
      </c>
      <c r="O6" s="397"/>
      <c r="P6" s="397"/>
      <c r="Q6" s="398"/>
      <c r="R6" s="385" t="s">
        <v>11</v>
      </c>
      <c r="S6" s="386"/>
      <c r="T6" s="386"/>
      <c r="U6" s="387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6" t="s">
        <v>24</v>
      </c>
      <c r="E7" s="378" t="s">
        <v>25</v>
      </c>
      <c r="F7" s="43" t="str">
        <f>B7</f>
        <v>Winter 2022</v>
      </c>
      <c r="G7" s="45" t="str">
        <f>C7</f>
        <v>Winter 2021</v>
      </c>
      <c r="H7" s="380" t="s">
        <v>24</v>
      </c>
      <c r="I7" s="382" t="s">
        <v>25</v>
      </c>
      <c r="J7" s="47" t="str">
        <f>B7</f>
        <v>Winter 2022</v>
      </c>
      <c r="K7" s="49" t="str">
        <f>G7</f>
        <v>Winter 2021</v>
      </c>
      <c r="L7" s="392" t="s">
        <v>24</v>
      </c>
      <c r="M7" s="394" t="s">
        <v>25</v>
      </c>
      <c r="N7" s="51" t="str">
        <f>B7</f>
        <v>Winter 2022</v>
      </c>
      <c r="O7" s="53" t="str">
        <f>B7</f>
        <v>Winter 2022</v>
      </c>
      <c r="P7" s="410" t="s">
        <v>24</v>
      </c>
      <c r="Q7" s="412" t="s">
        <v>25</v>
      </c>
      <c r="R7" s="131" t="str">
        <f>B7</f>
        <v>Winter 2022</v>
      </c>
      <c r="S7" s="132" t="str">
        <f>C7</f>
        <v>Winter 2021</v>
      </c>
      <c r="T7" s="388" t="s">
        <v>24</v>
      </c>
      <c r="U7" s="390" t="s">
        <v>25</v>
      </c>
    </row>
    <row r="8" spans="1:22" ht="30.75" thickBot="1" x14ac:dyDescent="0.25">
      <c r="A8" s="328"/>
      <c r="B8" s="42" t="str">
        <f>Summary!B7</f>
        <v>as of 11/19/21</v>
      </c>
      <c r="C8" s="42" t="str">
        <f>Summary!C7</f>
        <v>as of 11/19/20</v>
      </c>
      <c r="D8" s="377"/>
      <c r="E8" s="379"/>
      <c r="F8" s="44" t="str">
        <f>B8</f>
        <v>as of 11/19/21</v>
      </c>
      <c r="G8" s="46" t="str">
        <f>C8</f>
        <v>as of 11/19/20</v>
      </c>
      <c r="H8" s="381"/>
      <c r="I8" s="383"/>
      <c r="J8" s="48" t="str">
        <f>F8</f>
        <v>as of 11/19/21</v>
      </c>
      <c r="K8" s="50" t="str">
        <f>G8</f>
        <v>as of 11/19/20</v>
      </c>
      <c r="L8" s="393"/>
      <c r="M8" s="395"/>
      <c r="N8" s="52" t="str">
        <f>J8</f>
        <v>as of 11/19/21</v>
      </c>
      <c r="O8" s="54" t="str">
        <f>K8</f>
        <v>as of 11/19/20</v>
      </c>
      <c r="P8" s="411"/>
      <c r="Q8" s="413"/>
      <c r="R8" s="133" t="str">
        <f>N8</f>
        <v>as of 11/19/21</v>
      </c>
      <c r="S8" s="134" t="str">
        <f>O8</f>
        <v>as of 11/19/20</v>
      </c>
      <c r="T8" s="389"/>
      <c r="U8" s="391"/>
    </row>
    <row r="9" spans="1:22" s="80" customFormat="1" ht="15.75" thickBot="1" x14ac:dyDescent="0.25">
      <c r="A9" s="213" t="s">
        <v>29</v>
      </c>
      <c r="B9" s="55">
        <f>B26+B74+B42+B10+B58+B83</f>
        <v>887</v>
      </c>
      <c r="C9" s="55">
        <f>C26+C74+C42+C10+C58+C83</f>
        <v>1139</v>
      </c>
      <c r="D9" s="55">
        <f t="shared" ref="D9" si="0">IF(ISERROR(B9-C9),"n/a",B9-C9)</f>
        <v>-252</v>
      </c>
      <c r="E9" s="56">
        <f t="shared" ref="E9" si="1">IF(ISERROR(D9/C9),"n/a",(D9/C9))</f>
        <v>-0.22124670763827919</v>
      </c>
      <c r="F9" s="59">
        <f>F26+F74+F42+F10+F58+F83</f>
        <v>596</v>
      </c>
      <c r="G9" s="59">
        <f>G26+G74+G42+G10+G58+G83</f>
        <v>731</v>
      </c>
      <c r="H9" s="366">
        <f>IF(ISERROR(F9-G9),"n/a",F9-G9)</f>
        <v>-135</v>
      </c>
      <c r="I9" s="60">
        <f t="shared" ref="I9" si="2">IF(ISERROR(H9/G9),"n/a",(H9/G9))</f>
        <v>-0.18467852257181944</v>
      </c>
      <c r="J9" s="57">
        <f>J26+J74+J42+J10+J58+J83</f>
        <v>395</v>
      </c>
      <c r="K9" s="57">
        <f>K26+K74+K42+K10+K58+K83</f>
        <v>555</v>
      </c>
      <c r="L9" s="58">
        <f t="shared" ref="L9" si="3">IF(ISERROR(J9-K9),"n/a",J9-K9)</f>
        <v>-160</v>
      </c>
      <c r="M9" s="61">
        <f t="shared" ref="M9" si="4">IF(ISERROR(L9/K9),"n/a",(L9/K9))</f>
        <v>-0.28828828828828829</v>
      </c>
      <c r="N9" s="62">
        <f>N26+N74+N42+N10+N58+N83</f>
        <v>10</v>
      </c>
      <c r="O9" s="62">
        <f>O26+O74+O42+O10+O58+O83</f>
        <v>0</v>
      </c>
      <c r="P9" s="367">
        <f t="shared" ref="P9" si="5">IF(ISERROR(N9-O9),"n/a",N9-O9)</f>
        <v>10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68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159</v>
      </c>
      <c r="C10" s="65">
        <f>C11+C18</f>
        <v>235</v>
      </c>
      <c r="D10" s="66">
        <f t="shared" ref="D10:D25" si="9">IF(ISERROR(B10-C10),"n/a",B10-C10)</f>
        <v>-76</v>
      </c>
      <c r="E10" s="67">
        <f t="shared" ref="E10:E25" si="10">IF(ISERROR(D10/C10),"n/a",(D10/C10))</f>
        <v>-0.32340425531914896</v>
      </c>
      <c r="F10" s="68">
        <f>F11+F18</f>
        <v>96</v>
      </c>
      <c r="G10" s="69">
        <f>G11+G18</f>
        <v>94</v>
      </c>
      <c r="H10" s="70">
        <f t="shared" ref="H10:H24" si="11">IF(ISERROR(F10-G10),"n/a",F10-G10)</f>
        <v>2</v>
      </c>
      <c r="I10" s="71">
        <f t="shared" ref="I10:I25" si="12">IF(ISERROR(H10/G10),"n/a",(H10/G10))</f>
        <v>2.1276595744680851E-2</v>
      </c>
      <c r="J10" s="72">
        <f>J11+J18</f>
        <v>73</v>
      </c>
      <c r="K10" s="73">
        <f>K11+K18</f>
        <v>64</v>
      </c>
      <c r="L10" s="74">
        <f t="shared" ref="L10:L24" si="13">IF(ISERROR(J10-K10),"n/a",J10-K10)</f>
        <v>9</v>
      </c>
      <c r="M10" s="75">
        <f t="shared" ref="M10:M25" si="14">IF(ISERROR(L10/K10),"n/a",(L10/K10))</f>
        <v>0.140625</v>
      </c>
      <c r="N10" s="76">
        <f>N11+N18</f>
        <v>7</v>
      </c>
      <c r="O10" s="77">
        <f>O11+O18</f>
        <v>0</v>
      </c>
      <c r="P10" s="78">
        <f t="shared" ref="P10:P25" si="15">IF(ISERROR(N10-O10),"n/a",N10-O10)</f>
        <v>7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10</v>
      </c>
      <c r="D11" s="66">
        <f t="shared" si="9"/>
        <v>-4</v>
      </c>
      <c r="E11" s="67">
        <f t="shared" si="10"/>
        <v>-0.4</v>
      </c>
      <c r="F11" s="68">
        <f>F12+F16+F14</f>
        <v>6</v>
      </c>
      <c r="G11" s="69">
        <f>G12+G16+G14</f>
        <v>10</v>
      </c>
      <c r="H11" s="70">
        <f t="shared" si="11"/>
        <v>-4</v>
      </c>
      <c r="I11" s="71">
        <f t="shared" si="12"/>
        <v>-0.4</v>
      </c>
      <c r="J11" s="72">
        <f>J12+J16+J14</f>
        <v>5</v>
      </c>
      <c r="K11" s="73">
        <f>K12+K16+K14</f>
        <v>4</v>
      </c>
      <c r="L11" s="74">
        <f t="shared" si="13"/>
        <v>1</v>
      </c>
      <c r="M11" s="75">
        <f t="shared" si="14"/>
        <v>0.25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9</v>
      </c>
      <c r="D14" s="108">
        <f t="shared" si="19"/>
        <v>-4</v>
      </c>
      <c r="E14" s="109">
        <f t="shared" si="20"/>
        <v>-0.44444444444444442</v>
      </c>
      <c r="F14" s="194">
        <f>F15</f>
        <v>5</v>
      </c>
      <c r="G14" s="195">
        <f>G15</f>
        <v>9</v>
      </c>
      <c r="H14" s="110">
        <f t="shared" si="21"/>
        <v>-4</v>
      </c>
      <c r="I14" s="111">
        <f t="shared" si="22"/>
        <v>-0.44444444444444442</v>
      </c>
      <c r="J14" s="196">
        <f>J15</f>
        <v>4</v>
      </c>
      <c r="K14" s="197">
        <f>K15</f>
        <v>3</v>
      </c>
      <c r="L14" s="112">
        <f t="shared" si="23"/>
        <v>1</v>
      </c>
      <c r="M14" s="113">
        <f t="shared" si="24"/>
        <v>0.33333333333333331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9</v>
      </c>
      <c r="D15" s="120">
        <f t="shared" si="19"/>
        <v>-4</v>
      </c>
      <c r="E15" s="121">
        <f t="shared" si="20"/>
        <v>-0.44444444444444442</v>
      </c>
      <c r="F15" s="122">
        <v>5</v>
      </c>
      <c r="G15" s="123">
        <v>9</v>
      </c>
      <c r="H15" s="124">
        <f t="shared" si="21"/>
        <v>-4</v>
      </c>
      <c r="I15" s="125">
        <f t="shared" si="22"/>
        <v>-0.44444444444444442</v>
      </c>
      <c r="J15" s="126">
        <v>4</v>
      </c>
      <c r="K15" s="127">
        <v>3</v>
      </c>
      <c r="L15" s="128">
        <f t="shared" si="23"/>
        <v>1</v>
      </c>
      <c r="M15" s="129">
        <f t="shared" si="24"/>
        <v>0.33333333333333331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1</v>
      </c>
      <c r="L16" s="112">
        <f t="shared" si="13"/>
        <v>-1</v>
      </c>
      <c r="M16" s="113">
        <f t="shared" si="14"/>
        <v>-1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1</v>
      </c>
      <c r="L17" s="128">
        <f t="shared" si="13"/>
        <v>-1</v>
      </c>
      <c r="M17" s="129">
        <f t="shared" si="14"/>
        <v>-1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153</v>
      </c>
      <c r="C18" s="65">
        <f>C19+C22+C24</f>
        <v>225</v>
      </c>
      <c r="D18" s="66">
        <f t="shared" si="9"/>
        <v>-72</v>
      </c>
      <c r="E18" s="67">
        <f t="shared" si="10"/>
        <v>-0.32</v>
      </c>
      <c r="F18" s="68">
        <f>F19+F24+F22</f>
        <v>90</v>
      </c>
      <c r="G18" s="69">
        <f>G19+G24+G22</f>
        <v>84</v>
      </c>
      <c r="H18" s="70">
        <f t="shared" si="11"/>
        <v>6</v>
      </c>
      <c r="I18" s="71">
        <f t="shared" si="12"/>
        <v>7.1428571428571425E-2</v>
      </c>
      <c r="J18" s="72">
        <f>J19+J24+J22</f>
        <v>68</v>
      </c>
      <c r="K18" s="73">
        <f>K19+K24+K22</f>
        <v>60</v>
      </c>
      <c r="L18" s="74">
        <f t="shared" si="13"/>
        <v>8</v>
      </c>
      <c r="M18" s="75">
        <f t="shared" si="14"/>
        <v>0.13333333333333333</v>
      </c>
      <c r="N18" s="76">
        <f>N19+N24+N22</f>
        <v>7</v>
      </c>
      <c r="O18" s="77">
        <f>O19+O24+O22</f>
        <v>0</v>
      </c>
      <c r="P18" s="78">
        <f t="shared" si="15"/>
        <v>7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128</v>
      </c>
      <c r="C19" s="258">
        <f>SUM(C20:C21)</f>
        <v>201</v>
      </c>
      <c r="D19" s="247">
        <f t="shared" si="9"/>
        <v>-73</v>
      </c>
      <c r="E19" s="248">
        <f t="shared" si="10"/>
        <v>-0.36318407960199006</v>
      </c>
      <c r="F19" s="259">
        <f>SUM(F20:F21)</f>
        <v>74</v>
      </c>
      <c r="G19" s="260">
        <f>SUM(G20:G21)</f>
        <v>73</v>
      </c>
      <c r="H19" s="261">
        <f t="shared" si="11"/>
        <v>1</v>
      </c>
      <c r="I19" s="262">
        <f t="shared" si="12"/>
        <v>1.3698630136986301E-2</v>
      </c>
      <c r="J19" s="263">
        <f>SUM(J20:J21)</f>
        <v>56</v>
      </c>
      <c r="K19" s="264">
        <f>SUM(K20:K21)</f>
        <v>52</v>
      </c>
      <c r="L19" s="265">
        <f t="shared" si="13"/>
        <v>4</v>
      </c>
      <c r="M19" s="266">
        <f t="shared" si="14"/>
        <v>7.6923076923076927E-2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128</v>
      </c>
      <c r="C20" s="119">
        <v>201</v>
      </c>
      <c r="D20" s="202">
        <f t="shared" si="9"/>
        <v>-73</v>
      </c>
      <c r="E20" s="267">
        <f t="shared" si="10"/>
        <v>-0.36318407960199006</v>
      </c>
      <c r="F20" s="122">
        <v>74</v>
      </c>
      <c r="G20" s="123">
        <v>73</v>
      </c>
      <c r="H20" s="124">
        <f>IF(ISERROR(F20-G20),"n/a",F20-G20)</f>
        <v>1</v>
      </c>
      <c r="I20" s="125">
        <f>IF(ISERROR(H20/G20),"n/a",(H20/G20))</f>
        <v>1.3698630136986301E-2</v>
      </c>
      <c r="J20" s="126">
        <v>56</v>
      </c>
      <c r="K20" s="127">
        <v>52</v>
      </c>
      <c r="L20" s="128">
        <f>IF(ISERROR(J20-K20),"n/a",J20-K20)</f>
        <v>4</v>
      </c>
      <c r="M20" s="129">
        <f>IF(ISERROR(L20/K20),"n/a",(L20/K20))</f>
        <v>7.6923076923076927E-2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12</v>
      </c>
      <c r="K22" s="197">
        <f>K23</f>
        <v>7</v>
      </c>
      <c r="L22" s="112">
        <f>IF(ISERROR(J22-K22),"n/a",J22-K22)</f>
        <v>5</v>
      </c>
      <c r="M22" s="113">
        <f>IF(ISERROR(L22/K22),"n/a",(L22/K22))</f>
        <v>0.7142857142857143</v>
      </c>
      <c r="N22" s="198">
        <f>N23</f>
        <v>7</v>
      </c>
      <c r="O22" s="199">
        <f>O23</f>
        <v>0</v>
      </c>
      <c r="P22" s="114">
        <f>IF(ISERROR(N22-O22),"n/a",N22-O22)</f>
        <v>7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12</v>
      </c>
      <c r="K23" s="127">
        <v>7</v>
      </c>
      <c r="L23" s="128">
        <f>IF(ISERROR(J23-K23),"n/a",J23-K23)</f>
        <v>5</v>
      </c>
      <c r="M23" s="129">
        <f>IF(ISERROR(L23/K23),"n/a",(L23/K23))</f>
        <v>0.7142857142857143</v>
      </c>
      <c r="N23" s="143">
        <v>7</v>
      </c>
      <c r="O23" s="144">
        <v>0</v>
      </c>
      <c r="P23" s="145">
        <f>IF(ISERROR(N23-O23),"n/a",N23-O23)</f>
        <v>7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1</v>
      </c>
      <c r="L24" s="112">
        <f t="shared" si="13"/>
        <v>-1</v>
      </c>
      <c r="M24" s="113">
        <f t="shared" si="14"/>
        <v>-1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1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339</v>
      </c>
      <c r="C26" s="65">
        <f>C27+C34</f>
        <v>529</v>
      </c>
      <c r="D26" s="66">
        <f t="shared" ref="D26:D33" si="33">IF(ISERROR(B26-C26),"n/a",B26-C26)</f>
        <v>-190</v>
      </c>
      <c r="E26" s="67">
        <f t="shared" ref="E26:E33" si="34">IF(ISERROR(D26/C26),"n/a",(D26/C26))</f>
        <v>-0.35916824196597352</v>
      </c>
      <c r="F26" s="68">
        <f>F27+F34</f>
        <v>276</v>
      </c>
      <c r="G26" s="69">
        <f>G27+G34</f>
        <v>397</v>
      </c>
      <c r="H26" s="70">
        <f t="shared" ref="H26:H33" si="35">IF(ISERROR(F26-G26),"n/a",F26-G26)</f>
        <v>-121</v>
      </c>
      <c r="I26" s="71">
        <f t="shared" ref="I26:I33" si="36">IF(ISERROR(H26/G26),"n/a",(H26/G26))</f>
        <v>-0.30478589420654911</v>
      </c>
      <c r="J26" s="72">
        <f>J27+J34</f>
        <v>167</v>
      </c>
      <c r="K26" s="73">
        <f>K27+K34</f>
        <v>295</v>
      </c>
      <c r="L26" s="74">
        <f t="shared" ref="L26:L33" si="37">IF(ISERROR(J26-K26),"n/a",J26-K26)</f>
        <v>-128</v>
      </c>
      <c r="M26" s="75">
        <f t="shared" ref="M26:M33" si="38">IF(ISERROR(L26/K26),"n/a",(L26/K26))</f>
        <v>-0.43389830508474575</v>
      </c>
      <c r="N26" s="76">
        <f>N27+N34</f>
        <v>3</v>
      </c>
      <c r="O26" s="77">
        <f>O27+O34</f>
        <v>0</v>
      </c>
      <c r="P26" s="78">
        <f t="shared" ref="P26:P33" si="39">IF(ISERROR(N26-O26),"n/a",N26-O26)</f>
        <v>3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20</v>
      </c>
      <c r="C27" s="65">
        <f>C28+C32+C30</f>
        <v>29</v>
      </c>
      <c r="D27" s="66">
        <f t="shared" si="33"/>
        <v>-9</v>
      </c>
      <c r="E27" s="67">
        <f t="shared" si="34"/>
        <v>-0.31034482758620691</v>
      </c>
      <c r="F27" s="68">
        <f>F28+F32+F30</f>
        <v>20</v>
      </c>
      <c r="G27" s="69">
        <f>G28+G32+G30</f>
        <v>24</v>
      </c>
      <c r="H27" s="70">
        <f t="shared" si="35"/>
        <v>-4</v>
      </c>
      <c r="I27" s="71">
        <f t="shared" si="36"/>
        <v>-0.16666666666666666</v>
      </c>
      <c r="J27" s="72">
        <f>J28+J32+J30</f>
        <v>16</v>
      </c>
      <c r="K27" s="73">
        <f>K28+K32+K30</f>
        <v>14</v>
      </c>
      <c r="L27" s="74">
        <f t="shared" si="37"/>
        <v>2</v>
      </c>
      <c r="M27" s="75">
        <f t="shared" si="38"/>
        <v>0.14285714285714285</v>
      </c>
      <c r="N27" s="76">
        <f>N28+N32+N30</f>
        <v>1</v>
      </c>
      <c r="O27" s="77">
        <f>O28+O32+O30</f>
        <v>0</v>
      </c>
      <c r="P27" s="78">
        <f t="shared" si="39"/>
        <v>1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3</v>
      </c>
      <c r="H28" s="110">
        <f t="shared" ref="H28" si="45">IF(ISERROR(F28-G28),"n/a",F28-G28)</f>
        <v>-3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3</v>
      </c>
      <c r="H29" s="274">
        <f t="shared" ref="H29" si="55">IF(ISERROR(F29-G29),"n/a",F29-G29)</f>
        <v>-3</v>
      </c>
      <c r="I29" s="275">
        <f t="shared" ref="I29" si="56">IF(ISERROR(H29/G29),"n/a",(H29/G29))</f>
        <v>-1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25</v>
      </c>
      <c r="D30" s="108">
        <f t="shared" si="33"/>
        <v>-6</v>
      </c>
      <c r="E30" s="109">
        <f t="shared" si="34"/>
        <v>-0.24</v>
      </c>
      <c r="F30" s="194">
        <f>F31</f>
        <v>19</v>
      </c>
      <c r="G30" s="195">
        <f>G31</f>
        <v>20</v>
      </c>
      <c r="H30" s="110">
        <f t="shared" si="35"/>
        <v>-1</v>
      </c>
      <c r="I30" s="111">
        <f t="shared" si="36"/>
        <v>-0.05</v>
      </c>
      <c r="J30" s="196">
        <f>J31</f>
        <v>15</v>
      </c>
      <c r="K30" s="197">
        <f>K31</f>
        <v>13</v>
      </c>
      <c r="L30" s="112">
        <f t="shared" si="37"/>
        <v>2</v>
      </c>
      <c r="M30" s="113">
        <f t="shared" si="38"/>
        <v>0.15384615384615385</v>
      </c>
      <c r="N30" s="198">
        <f>N31</f>
        <v>1</v>
      </c>
      <c r="O30" s="199">
        <f>O31</f>
        <v>0</v>
      </c>
      <c r="P30" s="114">
        <f t="shared" si="39"/>
        <v>1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19</v>
      </c>
      <c r="C31" s="119">
        <v>25</v>
      </c>
      <c r="D31" s="120">
        <f t="shared" si="33"/>
        <v>-6</v>
      </c>
      <c r="E31" s="121">
        <f t="shared" si="34"/>
        <v>-0.24</v>
      </c>
      <c r="F31" s="122">
        <v>19</v>
      </c>
      <c r="G31" s="123">
        <v>20</v>
      </c>
      <c r="H31" s="124">
        <f t="shared" si="35"/>
        <v>-1</v>
      </c>
      <c r="I31" s="125">
        <f t="shared" si="36"/>
        <v>-0.05</v>
      </c>
      <c r="J31" s="126">
        <v>15</v>
      </c>
      <c r="K31" s="127">
        <v>13</v>
      </c>
      <c r="L31" s="128">
        <f t="shared" si="37"/>
        <v>2</v>
      </c>
      <c r="M31" s="129">
        <f t="shared" si="38"/>
        <v>0.15384615384615385</v>
      </c>
      <c r="N31" s="143">
        <v>1</v>
      </c>
      <c r="O31" s="144">
        <v>0</v>
      </c>
      <c r="P31" s="145">
        <f t="shared" si="39"/>
        <v>1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1</v>
      </c>
      <c r="D32" s="108">
        <f t="shared" si="33"/>
        <v>0</v>
      </c>
      <c r="E32" s="109">
        <f t="shared" si="34"/>
        <v>0</v>
      </c>
      <c r="F32" s="194">
        <f>F33</f>
        <v>1</v>
      </c>
      <c r="G32" s="195">
        <f>G33</f>
        <v>1</v>
      </c>
      <c r="H32" s="110">
        <f t="shared" si="35"/>
        <v>0</v>
      </c>
      <c r="I32" s="111">
        <f t="shared" si="36"/>
        <v>0</v>
      </c>
      <c r="J32" s="196">
        <f>J33</f>
        <v>1</v>
      </c>
      <c r="K32" s="197">
        <f>K33</f>
        <v>0</v>
      </c>
      <c r="L32" s="112">
        <f t="shared" si="37"/>
        <v>1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1</v>
      </c>
      <c r="D33" s="120">
        <f t="shared" si="33"/>
        <v>0</v>
      </c>
      <c r="E33" s="121">
        <f t="shared" si="34"/>
        <v>0</v>
      </c>
      <c r="F33" s="122">
        <v>1</v>
      </c>
      <c r="G33" s="123">
        <v>1</v>
      </c>
      <c r="H33" s="124">
        <f t="shared" si="35"/>
        <v>0</v>
      </c>
      <c r="I33" s="125">
        <f t="shared" si="36"/>
        <v>0</v>
      </c>
      <c r="J33" s="126">
        <v>1</v>
      </c>
      <c r="K33" s="127">
        <v>0</v>
      </c>
      <c r="L33" s="128">
        <f t="shared" si="37"/>
        <v>1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319</v>
      </c>
      <c r="C34" s="65">
        <f>C35+C40+C38</f>
        <v>500</v>
      </c>
      <c r="D34" s="66">
        <f t="shared" ref="D34" si="63">IF(ISERROR(B34-C34),"n/a",B34-C34)</f>
        <v>-181</v>
      </c>
      <c r="E34" s="67">
        <f t="shared" ref="E34" si="64">IF(ISERROR(D34/C34),"n/a",(D34/C34))</f>
        <v>-0.36199999999999999</v>
      </c>
      <c r="F34" s="68">
        <f>F35+F40+F38</f>
        <v>256</v>
      </c>
      <c r="G34" s="69">
        <f>G35+G40+G38</f>
        <v>373</v>
      </c>
      <c r="H34" s="70">
        <f t="shared" ref="H34" si="65">IF(ISERROR(F34-G34),"n/a",F34-G34)</f>
        <v>-117</v>
      </c>
      <c r="I34" s="71">
        <f t="shared" ref="I34" si="66">IF(ISERROR(H34/G34),"n/a",(H34/G34))</f>
        <v>-0.31367292225201071</v>
      </c>
      <c r="J34" s="72">
        <f>J35+J40+J38</f>
        <v>151</v>
      </c>
      <c r="K34" s="73">
        <f>K35+K40+K38</f>
        <v>281</v>
      </c>
      <c r="L34" s="74">
        <f t="shared" ref="L34" si="67">IF(ISERROR(J34-K34),"n/a",J34-K34)</f>
        <v>-130</v>
      </c>
      <c r="M34" s="75">
        <f t="shared" ref="M34" si="68">IF(ISERROR(L34/K34),"n/a",(L34/K34))</f>
        <v>-0.46263345195729538</v>
      </c>
      <c r="N34" s="76">
        <f>N35+N40+N38</f>
        <v>2</v>
      </c>
      <c r="O34" s="77">
        <f>O35+O40+O38</f>
        <v>0</v>
      </c>
      <c r="P34" s="78">
        <f t="shared" ref="P34" si="69">IF(ISERROR(N34-O34),"n/a",N34-O34)</f>
        <v>2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275</v>
      </c>
      <c r="C35" s="246">
        <f>SUM(C36:C37)</f>
        <v>466</v>
      </c>
      <c r="D35" s="247">
        <f t="shared" ref="D35:D41" si="73">IF(ISERROR(B35-C35),"n/a",B35-C35)</f>
        <v>-191</v>
      </c>
      <c r="E35" s="248">
        <f t="shared" ref="E35:E41" si="74">IF(ISERROR(D35/C35),"n/a",(D35/C35))</f>
        <v>-0.40987124463519314</v>
      </c>
      <c r="F35" s="249">
        <f>SUM(F36:F37)</f>
        <v>225</v>
      </c>
      <c r="G35" s="250">
        <f>SUM(G36:G37)</f>
        <v>346</v>
      </c>
      <c r="H35" s="251">
        <f t="shared" ref="H35:H41" si="75">IF(ISERROR(F35-G35),"n/a",F35-G35)</f>
        <v>-121</v>
      </c>
      <c r="I35" s="252">
        <f t="shared" ref="I35:I41" si="76">IF(ISERROR(H35/G35),"n/a",(H35/G35))</f>
        <v>-0.34971098265895956</v>
      </c>
      <c r="J35" s="253">
        <f>SUM(J36:J37)</f>
        <v>130</v>
      </c>
      <c r="K35" s="254">
        <f>SUM(K36:K37)</f>
        <v>264</v>
      </c>
      <c r="L35" s="255">
        <f t="shared" ref="L35:L40" si="77">IF(ISERROR(J35-K35),"n/a",J35-K35)</f>
        <v>-134</v>
      </c>
      <c r="M35" s="256">
        <f t="shared" ref="M35:M41" si="78">IF(ISERROR(L35/K35),"n/a",(L35/K35))</f>
        <v>-0.50757575757575757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275</v>
      </c>
      <c r="C36" s="269">
        <v>466</v>
      </c>
      <c r="D36" s="202">
        <f t="shared" si="73"/>
        <v>-191</v>
      </c>
      <c r="E36" s="267">
        <f t="shared" si="74"/>
        <v>-0.40987124463519314</v>
      </c>
      <c r="F36" s="272">
        <v>225</v>
      </c>
      <c r="G36" s="273">
        <v>346</v>
      </c>
      <c r="H36" s="274">
        <f>IF(ISERROR(F36-G36),"n/a",F36-G36)</f>
        <v>-121</v>
      </c>
      <c r="I36" s="275">
        <f>IF(ISERROR(H36/G36),"n/a",(H36/G36))</f>
        <v>-0.34971098265895956</v>
      </c>
      <c r="J36" s="276">
        <v>130</v>
      </c>
      <c r="K36" s="277">
        <v>264</v>
      </c>
      <c r="L36" s="278">
        <f>IF(ISERROR(J36-K36),"n/a",J36-K36)</f>
        <v>-134</v>
      </c>
      <c r="M36" s="279">
        <f>IF(ISERROR(L36/K36),"n/a",(L36/K36))</f>
        <v>-0.50757575757575757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34</v>
      </c>
      <c r="C38" s="107">
        <f>C39</f>
        <v>28</v>
      </c>
      <c r="D38" s="108">
        <f>IF(ISERROR(B38-C38),"n/a",B38-C38)</f>
        <v>6</v>
      </c>
      <c r="E38" s="109">
        <f>IF(ISERROR(D38/C38),"n/a",(D38/C38))</f>
        <v>0.21428571428571427</v>
      </c>
      <c r="F38" s="194">
        <f>F39</f>
        <v>24</v>
      </c>
      <c r="G38" s="195">
        <f>G39</f>
        <v>24</v>
      </c>
      <c r="H38" s="110">
        <f>IF(ISERROR(F38-G38),"n/a",F38-G38)</f>
        <v>0</v>
      </c>
      <c r="I38" s="111">
        <f>IF(ISERROR(H38/G38),"n/a",(H38/G38))</f>
        <v>0</v>
      </c>
      <c r="J38" s="196">
        <f>J39</f>
        <v>19</v>
      </c>
      <c r="K38" s="197">
        <f>K39</f>
        <v>17</v>
      </c>
      <c r="L38" s="112">
        <f>IF(ISERROR(J38-K38),"n/a",J38-K38)</f>
        <v>2</v>
      </c>
      <c r="M38" s="113">
        <f>IF(ISERROR(L38/K38),"n/a",(L38/K38))</f>
        <v>0.11764705882352941</v>
      </c>
      <c r="N38" s="198">
        <f>N39</f>
        <v>2</v>
      </c>
      <c r="O38" s="199">
        <f>O39</f>
        <v>0</v>
      </c>
      <c r="P38" s="114">
        <f>IF(ISERROR(N38-O38),"n/a",N38-O38)</f>
        <v>2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34</v>
      </c>
      <c r="C39" s="119">
        <v>28</v>
      </c>
      <c r="D39" s="120">
        <f>IF(ISERROR(B39-C39),"n/a",B39-C39)</f>
        <v>6</v>
      </c>
      <c r="E39" s="121">
        <f>IF(ISERROR(D39/C39),"n/a",(D39/C39))</f>
        <v>0.21428571428571427</v>
      </c>
      <c r="F39" s="122">
        <v>24</v>
      </c>
      <c r="G39" s="123">
        <v>24</v>
      </c>
      <c r="H39" s="124">
        <f>IF(ISERROR(F39-G39),"n/a",F39-G39)</f>
        <v>0</v>
      </c>
      <c r="I39" s="125">
        <f>IF(ISERROR(H39/G39),"n/a",(H39/G39))</f>
        <v>0</v>
      </c>
      <c r="J39" s="126">
        <v>19</v>
      </c>
      <c r="K39" s="127">
        <v>17</v>
      </c>
      <c r="L39" s="128">
        <f>IF(ISERROR(J39-K39),"n/a",J39-K39)</f>
        <v>2</v>
      </c>
      <c r="M39" s="129">
        <f>IF(ISERROR(L39/K39),"n/a",(L39/K39))</f>
        <v>0.11764705882352941</v>
      </c>
      <c r="N39" s="143">
        <v>2</v>
      </c>
      <c r="O39" s="144">
        <v>0</v>
      </c>
      <c r="P39" s="145">
        <f>IF(ISERROR(N39-O39),"n/a",N39-O39)</f>
        <v>2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10</v>
      </c>
      <c r="C40" s="107">
        <f>C41</f>
        <v>6</v>
      </c>
      <c r="D40" s="108">
        <f t="shared" si="73"/>
        <v>4</v>
      </c>
      <c r="E40" s="109">
        <f t="shared" si="74"/>
        <v>0.66666666666666663</v>
      </c>
      <c r="F40" s="194">
        <f>F41</f>
        <v>7</v>
      </c>
      <c r="G40" s="195">
        <f>G41</f>
        <v>3</v>
      </c>
      <c r="H40" s="110">
        <f t="shared" si="75"/>
        <v>4</v>
      </c>
      <c r="I40" s="111">
        <f t="shared" si="76"/>
        <v>1.3333333333333333</v>
      </c>
      <c r="J40" s="196">
        <f>J41</f>
        <v>2</v>
      </c>
      <c r="K40" s="197">
        <f>K41</f>
        <v>0</v>
      </c>
      <c r="L40" s="112">
        <f t="shared" si="77"/>
        <v>2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10</v>
      </c>
      <c r="C41" s="119">
        <v>6</v>
      </c>
      <c r="D41" s="120">
        <f t="shared" si="73"/>
        <v>4</v>
      </c>
      <c r="E41" s="121">
        <f t="shared" si="74"/>
        <v>0.66666666666666663</v>
      </c>
      <c r="F41" s="122">
        <v>7</v>
      </c>
      <c r="G41" s="123">
        <v>3</v>
      </c>
      <c r="H41" s="124">
        <f t="shared" si="75"/>
        <v>4</v>
      </c>
      <c r="I41" s="125">
        <f t="shared" si="76"/>
        <v>1.3333333333333333</v>
      </c>
      <c r="J41" s="126">
        <v>2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185</v>
      </c>
      <c r="C42" s="65">
        <f>C43+C50</f>
        <v>177</v>
      </c>
      <c r="D42" s="66">
        <f t="shared" ref="D42:D57" si="87">IF(ISERROR(B42-C42),"n/a",B42-C42)</f>
        <v>8</v>
      </c>
      <c r="E42" s="67">
        <f t="shared" ref="E42:E57" si="88">IF(ISERROR(D42/C42),"n/a",(D42/C42))</f>
        <v>4.519774011299435E-2</v>
      </c>
      <c r="F42" s="68">
        <f>F43+F50</f>
        <v>101</v>
      </c>
      <c r="G42" s="69">
        <f>G43+G50</f>
        <v>98</v>
      </c>
      <c r="H42" s="70">
        <f t="shared" ref="H42:H57" si="89">IF(ISERROR(F42-G42),"n/a",F42-G42)</f>
        <v>3</v>
      </c>
      <c r="I42" s="71">
        <f t="shared" ref="I42:I57" si="90">IF(ISERROR(H42/G42),"n/a",(H42/G42))</f>
        <v>3.0612244897959183E-2</v>
      </c>
      <c r="J42" s="72">
        <f>J43+J50</f>
        <v>67</v>
      </c>
      <c r="K42" s="73">
        <f>K43+K50</f>
        <v>78</v>
      </c>
      <c r="L42" s="74">
        <f t="shared" ref="L42:L56" si="91">IF(ISERROR(J42-K42),"n/a",J42-K42)</f>
        <v>-11</v>
      </c>
      <c r="M42" s="75">
        <f t="shared" ref="M42:M57" si="92">IF(ISERROR(L42/K42),"n/a",(L42/K42))</f>
        <v>-0.14102564102564102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2</v>
      </c>
      <c r="K43" s="73">
        <f>K44+K48+K46</f>
        <v>3</v>
      </c>
      <c r="L43" s="74">
        <f t="shared" si="91"/>
        <v>-1</v>
      </c>
      <c r="M43" s="75">
        <f t="shared" si="92"/>
        <v>-0.33333333333333331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2</v>
      </c>
      <c r="K46" s="197">
        <f>K47</f>
        <v>3</v>
      </c>
      <c r="L46" s="112">
        <f>IF(ISERROR(J46-K46),"n/a",J46-K46)</f>
        <v>-1</v>
      </c>
      <c r="M46" s="113">
        <f>IF(ISERROR(L46/K46),"n/a",(L46/K46))</f>
        <v>-0.33333333333333331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2</v>
      </c>
      <c r="K47" s="127">
        <v>3</v>
      </c>
      <c r="L47" s="128">
        <f>IF(ISERROR(J47-K47),"n/a",J47-K47)</f>
        <v>-1</v>
      </c>
      <c r="M47" s="129">
        <f>IF(ISERROR(L47/K47),"n/a",(L47/K47))</f>
        <v>-0.33333333333333331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182</v>
      </c>
      <c r="C50" s="65">
        <f>C51+C56+C54</f>
        <v>171</v>
      </c>
      <c r="D50" s="66">
        <f t="shared" si="87"/>
        <v>11</v>
      </c>
      <c r="E50" s="67">
        <f t="shared" si="88"/>
        <v>6.4327485380116955E-2</v>
      </c>
      <c r="F50" s="68">
        <f>F51+F56+F54</f>
        <v>98</v>
      </c>
      <c r="G50" s="69">
        <f>G51+G56+G54</f>
        <v>92</v>
      </c>
      <c r="H50" s="70">
        <f t="shared" si="89"/>
        <v>6</v>
      </c>
      <c r="I50" s="71">
        <f t="shared" si="90"/>
        <v>6.5217391304347824E-2</v>
      </c>
      <c r="J50" s="72">
        <f>J51+J56+J54</f>
        <v>65</v>
      </c>
      <c r="K50" s="73">
        <f>K51+K56+K54</f>
        <v>75</v>
      </c>
      <c r="L50" s="74">
        <f t="shared" si="91"/>
        <v>-10</v>
      </c>
      <c r="M50" s="75">
        <f t="shared" si="92"/>
        <v>-0.13333333333333333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174</v>
      </c>
      <c r="C51" s="92">
        <f>SUM(C52:C53)</f>
        <v>163</v>
      </c>
      <c r="D51" s="93">
        <f t="shared" si="87"/>
        <v>11</v>
      </c>
      <c r="E51" s="94">
        <f t="shared" si="88"/>
        <v>6.7484662576687116E-2</v>
      </c>
      <c r="F51" s="95">
        <f>SUM(F52:F53)</f>
        <v>96</v>
      </c>
      <c r="G51" s="96">
        <f>SUM(G52:G53)</f>
        <v>87</v>
      </c>
      <c r="H51" s="97">
        <f t="shared" si="89"/>
        <v>9</v>
      </c>
      <c r="I51" s="98">
        <f t="shared" si="90"/>
        <v>0.10344827586206896</v>
      </c>
      <c r="J51" s="99">
        <f>SUM(J52:J53)</f>
        <v>65</v>
      </c>
      <c r="K51" s="100">
        <f>SUM(K52:K53)</f>
        <v>72</v>
      </c>
      <c r="L51" s="101">
        <f t="shared" si="91"/>
        <v>-7</v>
      </c>
      <c r="M51" s="102">
        <f t="shared" si="92"/>
        <v>-9.7222222222222224E-2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174</v>
      </c>
      <c r="C52" s="269">
        <v>163</v>
      </c>
      <c r="D52" s="270">
        <f>IF(ISERROR(B52-C52),"n/a",B52-C52)</f>
        <v>11</v>
      </c>
      <c r="E52" s="271">
        <f>IF(ISERROR(D52/C52),"n/a",(D52/C52))</f>
        <v>6.7484662576687116E-2</v>
      </c>
      <c r="F52" s="272">
        <v>96</v>
      </c>
      <c r="G52" s="273">
        <v>87</v>
      </c>
      <c r="H52" s="274">
        <f>IF(ISERROR(F52-G52),"n/a",F52-G52)</f>
        <v>9</v>
      </c>
      <c r="I52" s="275">
        <f>IF(ISERROR(H52/G52),"n/a",(H52/G52))</f>
        <v>0.10344827586206896</v>
      </c>
      <c r="J52" s="276">
        <v>65</v>
      </c>
      <c r="K52" s="277">
        <v>72</v>
      </c>
      <c r="L52" s="278">
        <f>IF(ISERROR(J52-K52),"n/a",J52-K52)</f>
        <v>-7</v>
      </c>
      <c r="M52" s="279">
        <f>IF(ISERROR(L52/K52),"n/a",(L52/K52))</f>
        <v>-9.7222222222222224E-2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2</v>
      </c>
      <c r="L54" s="112">
        <f>IF(ISERROR(J54-K54),"n/a",J54-K54)</f>
        <v>-2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2</v>
      </c>
      <c r="L55" s="128">
        <f>IF(ISERROR(J55-K55),"n/a",J55-K55)</f>
        <v>-2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66</v>
      </c>
      <c r="B58" s="64">
        <f>B59+B66</f>
        <v>18</v>
      </c>
      <c r="C58" s="65">
        <f>C59+C66</f>
        <v>25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-0.28000000000000003</v>
      </c>
      <c r="F58" s="68">
        <f>F59+F66</f>
        <v>13</v>
      </c>
      <c r="G58" s="69">
        <f>G59+G66</f>
        <v>19</v>
      </c>
      <c r="H58" s="70">
        <f t="shared" ref="H58:H61" si="113">IF(ISERROR(F58-G58),"n/a",F58-G58)</f>
        <v>-6</v>
      </c>
      <c r="I58" s="71">
        <f t="shared" ref="I58:I61" si="114">IF(ISERROR(H58/G58),"n/a",(H58/G58))</f>
        <v>-0.31578947368421051</v>
      </c>
      <c r="J58" s="72">
        <f>J59+J66</f>
        <v>8</v>
      </c>
      <c r="K58" s="73">
        <f>K59+K66</f>
        <v>14</v>
      </c>
      <c r="L58" s="74">
        <f t="shared" ref="L58:L61" si="115">IF(ISERROR(J58-K58),"n/a",J58-K58)</f>
        <v>-6</v>
      </c>
      <c r="M58" s="75">
        <f t="shared" ref="M58:M61" si="116">IF(ISERROR(L58/K58),"n/a",(L58/K58))</f>
        <v>-0.42857142857142855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25</v>
      </c>
      <c r="D66" s="66">
        <f t="shared" si="121"/>
        <v>-7</v>
      </c>
      <c r="E66" s="67">
        <f t="shared" si="122"/>
        <v>-0.28000000000000003</v>
      </c>
      <c r="F66" s="68">
        <f>F67+F72+F70</f>
        <v>13</v>
      </c>
      <c r="G66" s="69">
        <f>G67+G72+G70</f>
        <v>19</v>
      </c>
      <c r="H66" s="70">
        <f t="shared" si="123"/>
        <v>-6</v>
      </c>
      <c r="I66" s="71">
        <f t="shared" si="124"/>
        <v>-0.31578947368421051</v>
      </c>
      <c r="J66" s="72">
        <f>J67+J72+J70</f>
        <v>8</v>
      </c>
      <c r="K66" s="73">
        <f>K67+K72+K70</f>
        <v>14</v>
      </c>
      <c r="L66" s="74">
        <f t="shared" si="125"/>
        <v>-6</v>
      </c>
      <c r="M66" s="75">
        <f t="shared" si="126"/>
        <v>-0.42857142857142855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25</v>
      </c>
      <c r="D67" s="93">
        <f t="shared" si="121"/>
        <v>-8</v>
      </c>
      <c r="E67" s="94">
        <f t="shared" si="122"/>
        <v>-0.32</v>
      </c>
      <c r="F67" s="95">
        <f>SUM(F68:F69)</f>
        <v>13</v>
      </c>
      <c r="G67" s="96">
        <f>SUM(G68:G69)</f>
        <v>19</v>
      </c>
      <c r="H67" s="97">
        <f t="shared" si="123"/>
        <v>-6</v>
      </c>
      <c r="I67" s="98">
        <f t="shared" si="124"/>
        <v>-0.31578947368421051</v>
      </c>
      <c r="J67" s="99">
        <f>SUM(J68:J69)</f>
        <v>8</v>
      </c>
      <c r="K67" s="100">
        <f>SUM(K68:K69)</f>
        <v>14</v>
      </c>
      <c r="L67" s="101">
        <f t="shared" si="125"/>
        <v>-6</v>
      </c>
      <c r="M67" s="102">
        <f t="shared" si="126"/>
        <v>-0.42857142857142855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25</v>
      </c>
      <c r="D68" s="270">
        <f>IF(ISERROR(B68-C68),"n/a",B68-C68)</f>
        <v>-8</v>
      </c>
      <c r="E68" s="271">
        <f>IF(ISERROR(D68/C68),"n/a",(D68/C68))</f>
        <v>-0.32</v>
      </c>
      <c r="F68" s="272">
        <v>13</v>
      </c>
      <c r="G68" s="273">
        <v>19</v>
      </c>
      <c r="H68" s="274">
        <f>IF(ISERROR(F68-G68),"n/a",F68-G68)</f>
        <v>-6</v>
      </c>
      <c r="I68" s="275">
        <f>IF(ISERROR(H68/G68),"n/a",(H68/G68))</f>
        <v>-0.31578947368421051</v>
      </c>
      <c r="J68" s="276">
        <v>8</v>
      </c>
      <c r="K68" s="277">
        <v>14</v>
      </c>
      <c r="L68" s="278">
        <f>IF(ISERROR(J68-K68),"n/a",J68-K68)</f>
        <v>-6</v>
      </c>
      <c r="M68" s="279">
        <f>IF(ISERROR(L68/K68),"n/a",(L68/K68))</f>
        <v>-0.42857142857142855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71</v>
      </c>
      <c r="B74" s="64">
        <f>SUM(B75:B75)</f>
        <v>169</v>
      </c>
      <c r="C74" s="65">
        <f>SUM(C75:C75)</f>
        <v>162</v>
      </c>
      <c r="D74" s="66">
        <f>IF(ISERROR(B74-C74),"n/a",B74-C74)</f>
        <v>7</v>
      </c>
      <c r="E74" s="67">
        <f>IF(ISERROR(D74/C74),"n/a",(D74/C74))</f>
        <v>4.3209876543209874E-2</v>
      </c>
      <c r="F74" s="68">
        <f>SUM(F75:F75)</f>
        <v>96</v>
      </c>
      <c r="G74" s="69">
        <f>SUM(G75:G75)</f>
        <v>112</v>
      </c>
      <c r="H74" s="70">
        <f>IF(ISERROR(F74-G74),"n/a",F74-G74)</f>
        <v>-16</v>
      </c>
      <c r="I74" s="71">
        <f>IF(ISERROR(H74/G74),"n/a",(H74/G74))</f>
        <v>-0.14285714285714285</v>
      </c>
      <c r="J74" s="72">
        <f>SUM(J75:J75)</f>
        <v>74</v>
      </c>
      <c r="K74" s="73">
        <f>SUM(K75:K75)</f>
        <v>95</v>
      </c>
      <c r="L74" s="74">
        <f>IF(ISERROR(J74-K74),"n/a",J74-K74)</f>
        <v>-21</v>
      </c>
      <c r="M74" s="75">
        <f>IF(ISERROR(L74/K74),"n/a",(L74/K74))</f>
        <v>-0.22105263157894736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169</v>
      </c>
      <c r="C75" s="65">
        <f>C76+C81+C79</f>
        <v>162</v>
      </c>
      <c r="D75" s="66">
        <f t="shared" ref="D75:D86" si="141">IF(ISERROR(B75-C75),"n/a",B75-C75)</f>
        <v>7</v>
      </c>
      <c r="E75" s="67">
        <f t="shared" ref="E75:E86" si="142">IF(ISERROR(D75/C75),"n/a",(D75/C75))</f>
        <v>4.3209876543209874E-2</v>
      </c>
      <c r="F75" s="68">
        <f>F76+F81+F79</f>
        <v>96</v>
      </c>
      <c r="G75" s="69">
        <f>G76+G81+G79</f>
        <v>112</v>
      </c>
      <c r="H75" s="70">
        <f t="shared" ref="H75:H86" si="143">IF(ISERROR(F75-G75),"n/a",F75-G75)</f>
        <v>-16</v>
      </c>
      <c r="I75" s="71">
        <f t="shared" ref="I75:I86" si="144">IF(ISERROR(H75/G75),"n/a",(H75/G75))</f>
        <v>-0.14285714285714285</v>
      </c>
      <c r="J75" s="72">
        <f>J76+J81+J79</f>
        <v>74</v>
      </c>
      <c r="K75" s="73">
        <f>K76+K81+K79</f>
        <v>95</v>
      </c>
      <c r="L75" s="74">
        <f t="shared" ref="L75:L86" si="145">IF(ISERROR(J75-K75),"n/a",J75-K75)</f>
        <v>-21</v>
      </c>
      <c r="M75" s="75">
        <f t="shared" ref="M75:M86" si="146">IF(ISERROR(L75/K75),"n/a",(L75/K75))</f>
        <v>-0.22105263157894736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93</v>
      </c>
      <c r="G76" s="96">
        <f>SUM(G77:G78)</f>
        <v>96</v>
      </c>
      <c r="H76" s="97">
        <f t="shared" si="143"/>
        <v>-3</v>
      </c>
      <c r="I76" s="98">
        <f t="shared" si="144"/>
        <v>-3.125E-2</v>
      </c>
      <c r="J76" s="99">
        <f>SUM(J77:J78)</f>
        <v>71</v>
      </c>
      <c r="K76" s="100">
        <f>SUM(K77:K78)</f>
        <v>82</v>
      </c>
      <c r="L76" s="101">
        <f t="shared" si="145"/>
        <v>-11</v>
      </c>
      <c r="M76" s="102">
        <f t="shared" si="146"/>
        <v>-0.13414634146341464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93</v>
      </c>
      <c r="G77" s="273">
        <v>96</v>
      </c>
      <c r="H77" s="274">
        <f>IF(ISERROR(F77-G77),"n/a",F77-G77)</f>
        <v>-3</v>
      </c>
      <c r="I77" s="275">
        <f>IF(ISERROR(H77/G77),"n/a",(H77/G77))</f>
        <v>-3.125E-2</v>
      </c>
      <c r="J77" s="276">
        <v>71</v>
      </c>
      <c r="K77" s="277">
        <v>82</v>
      </c>
      <c r="L77" s="278">
        <f>IF(ISERROR(J77-K77),"n/a",J77-K77)</f>
        <v>-11</v>
      </c>
      <c r="M77" s="279">
        <f>IF(ISERROR(L77/K77),"n/a",(L77/K77))</f>
        <v>-0.13414634146341464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6</v>
      </c>
      <c r="C79" s="107">
        <f>C80</f>
        <v>16</v>
      </c>
      <c r="D79" s="108">
        <f>IF(ISERROR(B79-C79),"n/a",B79-C79)</f>
        <v>-10</v>
      </c>
      <c r="E79" s="109">
        <f>IF(ISERROR(D79/C79),"n/a",(D79/C79))</f>
        <v>-0.625</v>
      </c>
      <c r="F79" s="194">
        <f>F80</f>
        <v>3</v>
      </c>
      <c r="G79" s="195">
        <f>G80</f>
        <v>15</v>
      </c>
      <c r="H79" s="110">
        <f>IF(ISERROR(F79-G79),"n/a",F79-G79)</f>
        <v>-12</v>
      </c>
      <c r="I79" s="111">
        <f>IF(ISERROR(H79/G79),"n/a",(H79/G79))</f>
        <v>-0.8</v>
      </c>
      <c r="J79" s="196">
        <f>J80</f>
        <v>3</v>
      </c>
      <c r="K79" s="197">
        <f>K80</f>
        <v>13</v>
      </c>
      <c r="L79" s="112">
        <f>IF(ISERROR(J79-K79),"n/a",J79-K79)</f>
        <v>-10</v>
      </c>
      <c r="M79" s="113">
        <f>IF(ISERROR(L79/K79),"n/a",(L79/K79))</f>
        <v>-0.76923076923076927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6</v>
      </c>
      <c r="C80" s="119">
        <v>16</v>
      </c>
      <c r="D80" s="120">
        <f>IF(ISERROR(B80-C80),"n/a",B80-C80)</f>
        <v>-10</v>
      </c>
      <c r="E80" s="121">
        <f>IF(ISERROR(D80/C80),"n/a",(D80/C80))</f>
        <v>-0.625</v>
      </c>
      <c r="F80" s="122">
        <v>3</v>
      </c>
      <c r="G80" s="123">
        <v>15</v>
      </c>
      <c r="H80" s="124">
        <f>IF(ISERROR(F80-G80),"n/a",F80-G80)</f>
        <v>-12</v>
      </c>
      <c r="I80" s="125">
        <f>IF(ISERROR(H80/G80),"n/a",(H80/G80))</f>
        <v>-0.8</v>
      </c>
      <c r="J80" s="126">
        <v>3</v>
      </c>
      <c r="K80" s="127">
        <v>13</v>
      </c>
      <c r="L80" s="128">
        <f>IF(ISERROR(J80-K80),"n/a",J80-K80)</f>
        <v>-10</v>
      </c>
      <c r="M80" s="129">
        <f>IF(ISERROR(L80/K80),"n/a",(L80/K80))</f>
        <v>-0.76923076923076927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73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11</v>
      </c>
      <c r="H83" s="70">
        <f t="shared" si="143"/>
        <v>3</v>
      </c>
      <c r="I83" s="71">
        <f t="shared" si="144"/>
        <v>0.27272727272727271</v>
      </c>
      <c r="J83" s="72">
        <f>J84+J91</f>
        <v>6</v>
      </c>
      <c r="K83" s="73">
        <f>K84+K91</f>
        <v>9</v>
      </c>
      <c r="L83" s="74">
        <f t="shared" si="145"/>
        <v>-3</v>
      </c>
      <c r="M83" s="75">
        <f t="shared" si="146"/>
        <v>-0.33333333333333331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11</v>
      </c>
      <c r="H91" s="70">
        <f t="shared" si="157"/>
        <v>3</v>
      </c>
      <c r="I91" s="71">
        <f t="shared" si="158"/>
        <v>0.27272727272727271</v>
      </c>
      <c r="J91" s="72">
        <f>J92+J97+J95</f>
        <v>6</v>
      </c>
      <c r="K91" s="73">
        <f>K92+K97+K95</f>
        <v>9</v>
      </c>
      <c r="L91" s="74">
        <f t="shared" si="159"/>
        <v>-3</v>
      </c>
      <c r="M91" s="75">
        <f t="shared" si="160"/>
        <v>-0.33333333333333331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11</v>
      </c>
      <c r="H92" s="97">
        <f t="shared" si="157"/>
        <v>3</v>
      </c>
      <c r="I92" s="98">
        <f t="shared" si="158"/>
        <v>0.27272727272727271</v>
      </c>
      <c r="J92" s="99">
        <f>SUM(J93:J94)</f>
        <v>6</v>
      </c>
      <c r="K92" s="100">
        <f>SUM(K93:K94)</f>
        <v>9</v>
      </c>
      <c r="L92" s="101">
        <f t="shared" si="159"/>
        <v>-3</v>
      </c>
      <c r="M92" s="102">
        <f t="shared" si="160"/>
        <v>-0.33333333333333331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11</v>
      </c>
      <c r="H93" s="274">
        <v>0</v>
      </c>
      <c r="I93" s="275">
        <f>IF(ISERROR(H93/G93),"n/a",(H93/G93))</f>
        <v>0</v>
      </c>
      <c r="J93" s="276">
        <v>6</v>
      </c>
      <c r="K93" s="277">
        <v>9</v>
      </c>
      <c r="L93" s="278">
        <f>IF(ISERROR(J93-K93),"n/a",J93-K93)</f>
        <v>-3</v>
      </c>
      <c r="M93" s="279">
        <f>IF(ISERROR(L93/K93),"n/a",(L93/K93))</f>
        <v>-0.33333333333333331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69">
        <v>0</v>
      </c>
      <c r="S98" s="370">
        <v>0</v>
      </c>
      <c r="T98" s="371">
        <f t="shared" si="173"/>
        <v>0</v>
      </c>
      <c r="U98" s="372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11/19/2021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3" t="s">
        <v>9</v>
      </c>
      <c r="B1" s="373"/>
      <c r="C1" s="373"/>
      <c r="D1" s="373"/>
      <c r="E1" s="35"/>
    </row>
    <row r="2" spans="1:5" ht="15.75" x14ac:dyDescent="0.25">
      <c r="A2" s="373" t="s">
        <v>54</v>
      </c>
      <c r="B2" s="373"/>
      <c r="C2" s="373"/>
      <c r="D2" s="373"/>
      <c r="E2" s="35"/>
    </row>
    <row r="3" spans="1:5" s="5" customFormat="1" ht="15.75" x14ac:dyDescent="0.25">
      <c r="A3" s="374" t="str">
        <f>Summary!A3</f>
        <v>Winter 2022</v>
      </c>
      <c r="B3" s="374"/>
      <c r="C3" s="374"/>
      <c r="D3" s="374"/>
      <c r="E3" s="36"/>
    </row>
    <row r="4" spans="1:5" ht="15.75" x14ac:dyDescent="0.25">
      <c r="A4" s="375" t="str">
        <f>Summary!A4</f>
        <v>as of Friday, November 19, 2021</v>
      </c>
      <c r="B4" s="375"/>
      <c r="C4" s="375"/>
      <c r="D4" s="375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18" t="s">
        <v>7</v>
      </c>
      <c r="B6" s="419"/>
      <c r="C6" s="419"/>
      <c r="D6" s="420"/>
      <c r="E6" s="35"/>
    </row>
    <row r="7" spans="1:5" ht="15.75" x14ac:dyDescent="0.25">
      <c r="A7" s="416" t="s">
        <v>12</v>
      </c>
      <c r="B7" s="359" t="str">
        <f>(Summary!B6)</f>
        <v>Winter 2022</v>
      </c>
      <c r="C7" s="360" t="str">
        <f>Summary!C6</f>
        <v>Winter 2021</v>
      </c>
      <c r="D7" s="414" t="s">
        <v>1</v>
      </c>
      <c r="E7" s="35"/>
    </row>
    <row r="8" spans="1:5" ht="15.75" x14ac:dyDescent="0.2">
      <c r="A8" s="417"/>
      <c r="B8" s="87" t="str">
        <f>(Summary!B7)</f>
        <v>as of 11/19/21</v>
      </c>
      <c r="C8" s="349" t="str">
        <f>Summary!C7</f>
        <v>as of 11/19/20</v>
      </c>
      <c r="D8" s="415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0.33333333333333331</v>
      </c>
      <c r="D11" s="12">
        <f>IF(ISERROR(B11-C11),"n/a",B11-C11)</f>
        <v>0.66666666666666674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>
        <f>IF(ISERROR(Summary!C53/Summary!C15),"n/a",Summary!C53/Summary!C15)</f>
        <v>1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1</v>
      </c>
      <c r="C17" s="10">
        <f>IF(ISERROR(Summary!C72/Summary!C53),"n/a",Summary!C72/Summary!C53)</f>
        <v>0.5</v>
      </c>
      <c r="D17" s="12">
        <f>IF(ISERROR(B17-C17),"n/a",B17-C17)</f>
        <v>0.5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0.875</v>
      </c>
      <c r="D22" s="12">
        <f>IF(ISERROR(B22-C22),"n/a",B22-C22)</f>
        <v>0.125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0.81481481481481477</v>
      </c>
      <c r="C23" s="10">
        <f>IF(ISERROR(Summary!C70/Summary!C51),"n/a",Summary!C70/Summary!C51)</f>
        <v>0.62857142857142856</v>
      </c>
      <c r="D23" s="12">
        <f>IF(ISERROR(B23-C23),"n/a",B23-C23)</f>
        <v>0.18624338624338621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3.7037037037037035E-2</v>
      </c>
      <c r="C24" s="10">
        <f>IF(ISERROR(Summary!C113/Summary!C51),"n/a",Summary!C113/Summary!C51)</f>
        <v>0</v>
      </c>
      <c r="D24" s="12">
        <f>IF(ISERROR(B24-C24),"n/a",B24-C24)</f>
        <v>3.7037037037037035E-2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4.5454545454545456E-2</v>
      </c>
      <c r="C25" s="10">
        <f>IF(ISERROR(Summary!C113/Summary!C70),"n/a",Summary!C113/Summary!C70)</f>
        <v>0</v>
      </c>
      <c r="D25" s="12">
        <f>IF(ISERROR(B25-C25),"n/a",B25-C25)</f>
        <v>4.5454545454545456E-2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0.88888888888888884</v>
      </c>
      <c r="D28" s="12">
        <f>IF(ISERROR(B28-C28),"n/a",B28-C28)</f>
        <v>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0.82758620689655171</v>
      </c>
      <c r="C29" s="10">
        <f>IF(ISERROR(Summary!C66/Summary!C47),"n/a",Summary!C66/Summary!C47)</f>
        <v>0.6</v>
      </c>
      <c r="D29" s="12">
        <f>IF(ISERROR(B29-C29),"n/a",B29-C29)</f>
        <v>0.22758620689655173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3.4482758620689655E-2</v>
      </c>
      <c r="C30" s="10">
        <f>IF(ISERROR(Summary!C109/Summary!C47),"n/a",Summary!C109/Summary!C47)</f>
        <v>0</v>
      </c>
      <c r="D30" s="12">
        <f>IF(ISERROR(B30-C30),"n/a",B30-C30)</f>
        <v>3.4482758620689655E-2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4.1666666666666664E-2</v>
      </c>
      <c r="C31" s="10">
        <f>IF(ISERROR(Summary!C109/Summary!C66),"n/a",Summary!C109/Summary!C66)</f>
        <v>0</v>
      </c>
      <c r="D31" s="12">
        <f>IF(ISERROR(B31-C31),"n/a",B31-C31)</f>
        <v>4.1666666666666664E-2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18" t="s">
        <v>8</v>
      </c>
      <c r="B34" s="419"/>
      <c r="C34" s="419"/>
      <c r="D34" s="420"/>
    </row>
    <row r="35" spans="1:4" ht="15.75" x14ac:dyDescent="0.25">
      <c r="A35" s="416" t="s">
        <v>12</v>
      </c>
      <c r="B35" s="359" t="str">
        <f>(Summary!B6)</f>
        <v>Winter 2022</v>
      </c>
      <c r="C35" s="361" t="str">
        <f>(Summary!C6)</f>
        <v>Winter 2021</v>
      </c>
      <c r="D35" s="414" t="s">
        <v>1</v>
      </c>
    </row>
    <row r="36" spans="1:4" ht="15.75" x14ac:dyDescent="0.2">
      <c r="A36" s="417" t="s">
        <v>12</v>
      </c>
      <c r="B36" s="87" t="str">
        <f>(Summary!B7)</f>
        <v>as of 11/19/21</v>
      </c>
      <c r="C36" s="349" t="str">
        <f>Summary!C7</f>
        <v>as of 11/19/20</v>
      </c>
      <c r="D36" s="415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0.66623544631306597</v>
      </c>
      <c r="C39" s="10">
        <f>IF(ISERROR(Summary!C56/Summary!C18),"n/a",Summary!C56/Summary!C18)</f>
        <v>0.62574257425742574</v>
      </c>
      <c r="D39" s="12">
        <f>IF(ISERROR(B39-C39),"n/a",B39-C39)</f>
        <v>4.0492872055640228E-2</v>
      </c>
    </row>
    <row r="40" spans="1:4" ht="15" x14ac:dyDescent="0.2">
      <c r="A40" s="14" t="s">
        <v>14</v>
      </c>
      <c r="B40" s="10">
        <f>IF(ISERROR(Summary!B75/Summary!B56),"n/a",Summary!B75/Summary!B56)</f>
        <v>0.72621359223300974</v>
      </c>
      <c r="C40" s="10">
        <f>IF(ISERROR(Summary!C75/Summary!C56),"n/a",Summary!C75/Summary!C56)</f>
        <v>0.79272151898734178</v>
      </c>
      <c r="D40" s="12">
        <f>IF(ISERROR(B40-C40),"n/a",B40-C40)</f>
        <v>-6.6507926754332036E-2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0.45</v>
      </c>
      <c r="C51" s="10">
        <f>IF(ISERROR(Summary!C62/Summary!C24),"n/a",Summary!C62/Summary!C24)</f>
        <v>0.47058823529411764</v>
      </c>
      <c r="D51" s="12">
        <f>IF(ISERROR(B51-C51),"n/a",B51-C51)</f>
        <v>-2.0588235294117629E-2</v>
      </c>
    </row>
    <row r="52" spans="1:4" ht="15" x14ac:dyDescent="0.2">
      <c r="A52" s="14" t="s">
        <v>14</v>
      </c>
      <c r="B52" s="10">
        <f>IF(ISERROR(Summary!B81/Summary!B62),"n/a",Summary!B81/Summary!B62)</f>
        <v>0.44444444444444442</v>
      </c>
      <c r="C52" s="10">
        <f>IF(ISERROR(Summary!C81/Summary!C62),"n/a",Summary!C81/Summary!C62)</f>
        <v>0.25</v>
      </c>
      <c r="D52" s="12">
        <f>IF(ISERROR(B52-C52),"n/a",B52-C52)</f>
        <v>0.19444444444444442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0.66153846153846152</v>
      </c>
      <c r="C57" s="10">
        <f>IF(ISERROR(Summary!C59/Summary!C21),"n/a",Summary!C59/Summary!C21)</f>
        <v>0.76119402985074625</v>
      </c>
      <c r="D57" s="12">
        <f>IF(ISERROR(B57-C57),"n/a",B57-C57)</f>
        <v>-9.9655568312284726E-2</v>
      </c>
    </row>
    <row r="58" spans="1:4" ht="15" x14ac:dyDescent="0.2">
      <c r="A58" s="14" t="s">
        <v>14</v>
      </c>
      <c r="B58" s="10">
        <f>IF(ISERROR(Summary!B78/Summary!B59),"n/a",Summary!B78/Summary!B59)</f>
        <v>0.86046511627906974</v>
      </c>
      <c r="C58" s="10">
        <f>IF(ISERROR(Summary!C78/Summary!C59),"n/a",Summary!C78/Summary!C59)</f>
        <v>0.80392156862745101</v>
      </c>
      <c r="D58" s="12">
        <f>IF(ISERROR(B58-C58),"n/a",B58-C58)</f>
        <v>5.6543547651618731E-2</v>
      </c>
    </row>
    <row r="59" spans="1:4" ht="15" x14ac:dyDescent="0.2">
      <c r="A59" s="14" t="s">
        <v>15</v>
      </c>
      <c r="B59" s="10">
        <f>IF(ISERROR(Summary!B121/Summary!B59),"n/a",Summary!B121/Summary!B59)</f>
        <v>0.20930232558139536</v>
      </c>
      <c r="C59" s="10">
        <f>IF(ISERROR(Summary!C121/Summary!C59),"n/a",Summary!C121/Summary!C59)</f>
        <v>0</v>
      </c>
      <c r="D59" s="12">
        <f>IF(ISERROR(B59-C59),"n/a",B59-C59)</f>
        <v>0.20930232558139536</v>
      </c>
    </row>
    <row r="60" spans="1:4" ht="15" x14ac:dyDescent="0.2">
      <c r="A60" s="14" t="s">
        <v>16</v>
      </c>
      <c r="B60" s="10">
        <f>IF(ISERROR(Summary!B121/Summary!B78),"n/a",Summary!B121/Summary!B78)</f>
        <v>0.24324324324324326</v>
      </c>
      <c r="C60" s="10">
        <f>IF(ISERROR(Summary!C121/Summary!C78),"n/a",Summary!C121/Summary!C78)</f>
        <v>0</v>
      </c>
      <c r="D60" s="12">
        <f>IF(ISERROR(B60-C60),"n/a",B60-C60)</f>
        <v>0.24324324324324326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0.66083916083916083</v>
      </c>
      <c r="C63" s="10">
        <f>IF(ISERROR(Summary!C54/Summary!C16),"n/a",Summary!C54/Summary!C16)</f>
        <v>0.63162705667276053</v>
      </c>
      <c r="D63" s="12">
        <f>IF(ISERROR(B63-C63),"n/a",B63-C63)</f>
        <v>2.9212104166400299E-2</v>
      </c>
    </row>
    <row r="64" spans="1:4" ht="15" x14ac:dyDescent="0.2">
      <c r="A64" s="14" t="s">
        <v>14</v>
      </c>
      <c r="B64" s="10">
        <f>IF(ISERROR(Summary!B73/Summary!B54),"n/a",Summary!B73/Summary!B54)</f>
        <v>0.73192239858906527</v>
      </c>
      <c r="C64" s="10">
        <f>IF(ISERROR(Summary!C73/Summary!C54),"n/a",Summary!C73/Summary!C54)</f>
        <v>0.7872648335745297</v>
      </c>
      <c r="D64" s="12">
        <f>IF(ISERROR(B64-C64),"n/a",B64-C64)</f>
        <v>-5.5342434985464428E-2</v>
      </c>
    </row>
    <row r="65" spans="1:4" ht="15" x14ac:dyDescent="0.2">
      <c r="A65" s="14" t="s">
        <v>15</v>
      </c>
      <c r="B65" s="10">
        <f>IF(ISERROR(Summary!B116/Summary!B54),"n/a",Summary!B116/Summary!B54)</f>
        <v>1.5873015873015872E-2</v>
      </c>
      <c r="C65" s="10">
        <f>IF(ISERROR(Summary!C116/Summary!C54),"n/a",Summary!C116/Summary!C54)</f>
        <v>0</v>
      </c>
      <c r="D65" s="12">
        <f>IF(ISERROR(B65-C65),"n/a",B65-C65)</f>
        <v>1.5873015873015872E-2</v>
      </c>
    </row>
    <row r="66" spans="1:4" ht="15" x14ac:dyDescent="0.2">
      <c r="A66" s="14" t="s">
        <v>16</v>
      </c>
      <c r="B66" s="10">
        <f>IF(ISERROR(Summary!B116/Summary!B73),"n/a",Summary!B116/Summary!B73)</f>
        <v>2.1686746987951807E-2</v>
      </c>
      <c r="C66" s="10">
        <f>IF(ISERROR(Summary!C116/Summary!C73),"n/a",Summary!C116/Summary!C73)</f>
        <v>0</v>
      </c>
      <c r="D66" s="12">
        <f>IF(ISERROR(B66-C66),"n/a",B66-C66)</f>
        <v>2.1686746987951807E-2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11/19/2021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3" t="s">
        <v>9</v>
      </c>
      <c r="B1" s="373"/>
      <c r="C1" s="373"/>
      <c r="D1" s="373"/>
      <c r="E1" s="331"/>
    </row>
    <row r="2" spans="1:5" ht="15.75" x14ac:dyDescent="0.25">
      <c r="A2" s="373" t="s">
        <v>65</v>
      </c>
      <c r="B2" s="373"/>
      <c r="C2" s="373"/>
      <c r="D2" s="373"/>
      <c r="E2" s="331"/>
    </row>
    <row r="3" spans="1:5" ht="15.75" x14ac:dyDescent="0.25">
      <c r="A3" s="374" t="str">
        <f>Summary!A3</f>
        <v>Winter 2022</v>
      </c>
      <c r="B3" s="374"/>
      <c r="C3" s="374"/>
      <c r="D3" s="374"/>
      <c r="E3" s="332"/>
    </row>
    <row r="4" spans="1:5" ht="15.75" x14ac:dyDescent="0.25">
      <c r="A4" s="375" t="str">
        <f>Summary!A4</f>
        <v>as of Friday, November 19, 2021</v>
      </c>
      <c r="B4" s="375"/>
      <c r="C4" s="375"/>
      <c r="D4" s="375"/>
      <c r="E4" s="333"/>
    </row>
    <row r="5" spans="1:5" ht="13.5" thickBot="1" x14ac:dyDescent="0.25"/>
    <row r="6" spans="1:5" ht="16.5" thickBot="1" x14ac:dyDescent="0.25">
      <c r="A6" s="421" t="s">
        <v>43</v>
      </c>
      <c r="B6" s="422"/>
      <c r="C6" s="422"/>
      <c r="D6" s="423"/>
    </row>
    <row r="7" spans="1:5" ht="16.5" thickBot="1" x14ac:dyDescent="0.3">
      <c r="A7" s="418" t="s">
        <v>7</v>
      </c>
      <c r="B7" s="419"/>
      <c r="C7" s="419"/>
      <c r="D7" s="420"/>
    </row>
    <row r="8" spans="1:5" ht="15.75" customHeight="1" x14ac:dyDescent="0.2">
      <c r="A8" s="416" t="s">
        <v>12</v>
      </c>
      <c r="B8" s="348" t="str">
        <f>(Summary!B6)</f>
        <v>Winter 2022</v>
      </c>
      <c r="C8" s="350" t="str">
        <f>Summary!C6</f>
        <v>Winter 2021</v>
      </c>
      <c r="D8" s="414" t="s">
        <v>1</v>
      </c>
    </row>
    <row r="9" spans="1:5" ht="15.75" customHeight="1" x14ac:dyDescent="0.2">
      <c r="A9" s="417"/>
      <c r="B9" s="349" t="str">
        <f>(Summary!B7)</f>
        <v>as of 11/19/21</v>
      </c>
      <c r="C9" s="351" t="str">
        <f>Summary!C7</f>
        <v>as of 11/19/20</v>
      </c>
      <c r="D9" s="415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1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>
        <f>IF(ISERROR(College!O17/College!K17),"n/a",College!O17/College!K17)</f>
        <v>0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0.33333333333333331</v>
      </c>
      <c r="D24" s="12">
        <f>IF(ISERROR(B24-C24),"n/a",B24-C24)</f>
        <v>0.46666666666666673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0.4</v>
      </c>
      <c r="D30" s="12">
        <f>IF(ISERROR(B30-C30),"n/a",B30-C30)</f>
        <v>0.43333333333333335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18" t="s">
        <v>8</v>
      </c>
      <c r="B34" s="419"/>
      <c r="C34" s="419"/>
      <c r="D34" s="420"/>
    </row>
    <row r="35" spans="1:4" ht="15.75" customHeight="1" x14ac:dyDescent="0.2">
      <c r="A35" s="416" t="s">
        <v>12</v>
      </c>
      <c r="B35" s="348" t="str">
        <f>(Summary!B6)</f>
        <v>Winter 2022</v>
      </c>
      <c r="C35" s="348" t="str">
        <f>(Summary!C6)</f>
        <v>Winter 2021</v>
      </c>
      <c r="D35" s="414" t="s">
        <v>1</v>
      </c>
    </row>
    <row r="36" spans="1:4" ht="15.75" customHeight="1" x14ac:dyDescent="0.2">
      <c r="A36" s="417" t="s">
        <v>12</v>
      </c>
      <c r="B36" s="349" t="str">
        <f>(Summary!B7)</f>
        <v>as of 11/19/21</v>
      </c>
      <c r="C36" s="349" t="str">
        <f>(Summary!C7)</f>
        <v>as of 11/19/20</v>
      </c>
      <c r="D36" s="415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0.578125</v>
      </c>
      <c r="C39" s="10">
        <f>IF(ISERROR(College!G20/College!C20),"n/a",College!G20/College!C20)</f>
        <v>0.36318407960199006</v>
      </c>
      <c r="D39" s="12">
        <f>IF(ISERROR(B39-C39),"n/a",B39-C39)</f>
        <v>0.21494092039800994</v>
      </c>
    </row>
    <row r="40" spans="1:4" ht="15" x14ac:dyDescent="0.2">
      <c r="A40" s="14" t="s">
        <v>14</v>
      </c>
      <c r="B40" s="10">
        <f>IF(ISERROR(College!J20/College!F20),"n/a",College!J20/College!F20)</f>
        <v>0.7567567567567568</v>
      </c>
      <c r="C40" s="10">
        <f>IF(ISERROR(College!K20/College!G20),"n/a",College!K20/College!G20)</f>
        <v>0.71232876712328763</v>
      </c>
      <c r="D40" s="12">
        <f>IF(ISERROR(B40-C40),"n/a",B40-C40)</f>
        <v>4.4427989633469167E-2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>
        <f>IF(ISERROR(College!O25/College!K25),"n/a",College!O25/College!K25)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0.7</v>
      </c>
      <c r="D58" s="12">
        <f>IF(ISERROR(B58-C58),"n/a",B58-C58)</f>
        <v>0.10000000000000009</v>
      </c>
    </row>
    <row r="59" spans="1:4" ht="15" x14ac:dyDescent="0.2">
      <c r="A59" s="14" t="s">
        <v>15</v>
      </c>
      <c r="B59" s="10">
        <f>IF(ISERROR(College!N23/College!F23),"n/a",College!N23/College!F23)</f>
        <v>0.46666666666666667</v>
      </c>
      <c r="C59" s="10">
        <f>IF(ISERROR(College!O23/College!G23),"n/a",College!O23/College!G23)</f>
        <v>0</v>
      </c>
      <c r="D59" s="12">
        <f>IF(ISERROR(B59-C59),"n/a",B59-C59)</f>
        <v>0.46666666666666667</v>
      </c>
    </row>
    <row r="60" spans="1:4" ht="15" x14ac:dyDescent="0.2">
      <c r="A60" s="14" t="s">
        <v>16</v>
      </c>
      <c r="B60" s="10">
        <f>IF(ISERROR(College!N23/College!J23),"n/a",College!N23/College!J23)</f>
        <v>0.58333333333333337</v>
      </c>
      <c r="C60" s="10">
        <f>IF(ISERROR(College!O23/College!K23),"n/a",College!O23/College!K23)</f>
        <v>0</v>
      </c>
      <c r="D60" s="12">
        <f>IF(ISERROR(B60-C60),"n/a",B60-C60)</f>
        <v>0.58333333333333337</v>
      </c>
    </row>
    <row r="61" spans="1:4" ht="15" x14ac:dyDescent="0.2">
      <c r="A61" s="14" t="s">
        <v>17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0.58823529411764708</v>
      </c>
      <c r="C63" s="10">
        <f>IF(ISERROR(College!G18/College!C18),"n/a",College!G18/College!C18)</f>
        <v>0.37333333333333335</v>
      </c>
      <c r="D63" s="12">
        <f>IF(ISERROR(B63-C63),"n/a",B63-C63)</f>
        <v>0.21490196078431373</v>
      </c>
    </row>
    <row r="64" spans="1:4" ht="15" x14ac:dyDescent="0.2">
      <c r="A64" s="14" t="s">
        <v>14</v>
      </c>
      <c r="B64" s="10">
        <f>IF(ISERROR(College!J18/College!F18),"n/a",College!J18/College!F18)</f>
        <v>0.75555555555555554</v>
      </c>
      <c r="C64" s="10">
        <f>IF(ISERROR(College!K18/College!G18),"n/a",College!K18/College!G18)</f>
        <v>0.7142857142857143</v>
      </c>
      <c r="D64" s="12">
        <f>IF(ISERROR(B64-C64),"n/a",B64-C64)</f>
        <v>4.1269841269841234E-2</v>
      </c>
    </row>
    <row r="65" spans="1:4" ht="15" x14ac:dyDescent="0.2">
      <c r="A65" s="14" t="s">
        <v>15</v>
      </c>
      <c r="B65" s="10">
        <f>IF(ISERROR(College!N18/College!F18),"n/a",College!N18/College!F18)</f>
        <v>7.7777777777777779E-2</v>
      </c>
      <c r="C65" s="10">
        <f>IF(ISERROR(College!O18/College!G18),"n/a",College!O18/College!G18)</f>
        <v>0</v>
      </c>
      <c r="D65" s="12">
        <f>IF(ISERROR(B65-C65),"n/a",B65-C65)</f>
        <v>7.7777777777777779E-2</v>
      </c>
    </row>
    <row r="66" spans="1:4" ht="15" x14ac:dyDescent="0.2">
      <c r="A66" s="14" t="s">
        <v>16</v>
      </c>
      <c r="B66" s="10">
        <f>IF(ISERROR(College!N18/College!J18),"n/a",College!N18/College!J18)</f>
        <v>0.10294117647058823</v>
      </c>
      <c r="C66" s="10">
        <f>IF(ISERROR(College!O18/College!K18),"n/a",College!O18/College!K18)</f>
        <v>0</v>
      </c>
      <c r="D66" s="12">
        <f>IF(ISERROR(B66-C66),"n/a",B66-C66)</f>
        <v>0.10294117647058823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11/19/2021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3" t="s">
        <v>9</v>
      </c>
      <c r="B1" s="373"/>
      <c r="C1" s="373"/>
      <c r="D1" s="373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3" t="s">
        <v>62</v>
      </c>
      <c r="B2" s="373"/>
      <c r="C2" s="373"/>
      <c r="D2" s="373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4" t="str">
        <f>Summary!A3</f>
        <v>Winter 2022</v>
      </c>
      <c r="B3" s="374"/>
      <c r="C3" s="374"/>
      <c r="D3" s="374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5" t="str">
        <f>Summary!A4</f>
        <v>as of Friday, November 19, 2021</v>
      </c>
      <c r="B4" s="375"/>
      <c r="C4" s="375"/>
      <c r="D4" s="375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1" t="s">
        <v>44</v>
      </c>
      <c r="B6" s="422"/>
      <c r="C6" s="422"/>
      <c r="D6" s="423"/>
    </row>
    <row r="7" spans="1:19" ht="16.5" thickBot="1" x14ac:dyDescent="0.3">
      <c r="A7" s="418" t="s">
        <v>7</v>
      </c>
      <c r="B7" s="419"/>
      <c r="C7" s="419"/>
      <c r="D7" s="420"/>
    </row>
    <row r="8" spans="1:19" ht="15.75" customHeight="1" x14ac:dyDescent="0.2">
      <c r="A8" s="416" t="s">
        <v>12</v>
      </c>
      <c r="B8" s="348" t="str">
        <f>(Summary!B6)</f>
        <v>Winter 2022</v>
      </c>
      <c r="C8" s="350" t="str">
        <f>Summary!C6</f>
        <v>Winter 2021</v>
      </c>
      <c r="D8" s="414" t="s">
        <v>1</v>
      </c>
    </row>
    <row r="9" spans="1:19" ht="15.75" customHeight="1" x14ac:dyDescent="0.2">
      <c r="A9" s="417"/>
      <c r="B9" s="349" t="str">
        <f>(Summary!B7)</f>
        <v>as of 11/19/21</v>
      </c>
      <c r="C9" s="351" t="str">
        <f>Summary!C7</f>
        <v>as of 11/19/20</v>
      </c>
      <c r="D9" s="415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0.33333333333333331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0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>
        <f>IF(ISERROR(College!G33/College!C33),"n/a",College!G33/College!C33)</f>
        <v>1</v>
      </c>
      <c r="D17" s="12">
        <f>IF(ISERROR(B17-C17),"n/a",B17-C17)</f>
        <v>0</v>
      </c>
    </row>
    <row r="18" spans="1:4" ht="15" x14ac:dyDescent="0.2">
      <c r="A18" s="14" t="s">
        <v>14</v>
      </c>
      <c r="B18" s="10">
        <f>IF(ISERROR(College!J33/College!F33),"n/a",College!J33/College!F33)</f>
        <v>1</v>
      </c>
      <c r="C18" s="10">
        <f>IF(ISERROR(College!K33/College!G33),"n/a",College!K33/College!G33)</f>
        <v>0</v>
      </c>
      <c r="D18" s="12">
        <f>IF(ISERROR(B18-C18),"n/a",B18-C18)</f>
        <v>1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0.8</v>
      </c>
      <c r="D23" s="12">
        <f>IF(ISERROR(B23-C23),"n/a",B23-C23)</f>
        <v>0.19999999999999996</v>
      </c>
    </row>
    <row r="24" spans="1:4" ht="15" x14ac:dyDescent="0.2">
      <c r="A24" s="14" t="s">
        <v>14</v>
      </c>
      <c r="B24" s="10">
        <f>IF(ISERROR(College!J31/College!F31),"n/a",College!J31/College!F31)</f>
        <v>0.78947368421052633</v>
      </c>
      <c r="C24" s="10">
        <f>IF(ISERROR(College!K31/College!G31),"n/a",College!K31/College!G31)</f>
        <v>0.65</v>
      </c>
      <c r="D24" s="12">
        <f>IF(ISERROR(B24-C24),"n/a",B24-C24)</f>
        <v>0.13947368421052631</v>
      </c>
    </row>
    <row r="25" spans="1:4" ht="15" x14ac:dyDescent="0.2">
      <c r="A25" s="14" t="s">
        <v>15</v>
      </c>
      <c r="B25" s="10">
        <f>IF(ISERROR(College!N31/College!F31),"n/a",College!N31/College!F31)</f>
        <v>5.2631578947368418E-2</v>
      </c>
      <c r="C25" s="10">
        <f>IF(ISERROR(College!O31/College!G31),"n/a",College!O31/College!G31)</f>
        <v>0</v>
      </c>
      <c r="D25" s="12">
        <f>IF(ISERROR(B25-C25),"n/a",B25-C25)</f>
        <v>5.2631578947368418E-2</v>
      </c>
    </row>
    <row r="26" spans="1:4" ht="15" x14ac:dyDescent="0.2">
      <c r="A26" s="14" t="s">
        <v>16</v>
      </c>
      <c r="B26" s="10">
        <f>IF(ISERROR(College!N31/College!J31),"n/a",College!N31/College!J31)</f>
        <v>6.6666666666666666E-2</v>
      </c>
      <c r="C26" s="10">
        <f>IF(ISERROR(College!O31/College!K31),"n/a",College!O31/College!K31)</f>
        <v>0</v>
      </c>
      <c r="D26" s="12">
        <f>IF(ISERROR(B26-C26),"n/a",B26-C26)</f>
        <v>6.6666666666666666E-2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0.82758620689655171</v>
      </c>
      <c r="D29" s="12">
        <f>IF(ISERROR(B29-C29),"n/a",B29-C29)</f>
        <v>0.17241379310344829</v>
      </c>
    </row>
    <row r="30" spans="1:4" ht="15" x14ac:dyDescent="0.2">
      <c r="A30" s="14" t="s">
        <v>14</v>
      </c>
      <c r="B30" s="10">
        <f>IF(ISERROR(College!J27/College!F27),"n/a",College!J27/College!F27)</f>
        <v>0.8</v>
      </c>
      <c r="C30" s="10">
        <f>IF(ISERROR(College!K27/College!G27),"n/a",College!K27/College!G27)</f>
        <v>0.58333333333333337</v>
      </c>
      <c r="D30" s="12">
        <f>IF(ISERROR(B30-C30),"n/a",B30-C30)</f>
        <v>0.21666666666666667</v>
      </c>
    </row>
    <row r="31" spans="1:4" ht="15" x14ac:dyDescent="0.2">
      <c r="A31" s="14" t="s">
        <v>15</v>
      </c>
      <c r="B31" s="10">
        <f>IF(ISERROR(College!N27/College!F27),"n/a",College!N27/College!F27)</f>
        <v>0.05</v>
      </c>
      <c r="C31" s="10">
        <f>IF(ISERROR(College!O27/College!G27),"n/a",College!O27/College!G27)</f>
        <v>0</v>
      </c>
      <c r="D31" s="12">
        <f>IF(ISERROR(B31-C31),"n/a",B31-C31)</f>
        <v>0.05</v>
      </c>
    </row>
    <row r="32" spans="1:4" ht="15" x14ac:dyDescent="0.2">
      <c r="A32" s="14" t="s">
        <v>16</v>
      </c>
      <c r="B32" s="10">
        <f>IF(ISERROR(College!N27/College!J27),"n/a",College!N27/College!J27)</f>
        <v>6.25E-2</v>
      </c>
      <c r="C32" s="10">
        <f>IF(ISERROR(College!O27/College!K27),"n/a",College!O27/College!K27)</f>
        <v>0</v>
      </c>
      <c r="D32" s="12">
        <f>IF(ISERROR(B32-C32),"n/a",B32-C32)</f>
        <v>6.25E-2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18" t="s">
        <v>8</v>
      </c>
      <c r="B34" s="419"/>
      <c r="C34" s="419"/>
      <c r="D34" s="420"/>
    </row>
    <row r="35" spans="1:4" ht="15.75" customHeight="1" x14ac:dyDescent="0.2">
      <c r="A35" s="416" t="s">
        <v>12</v>
      </c>
      <c r="B35" s="348" t="str">
        <f>(Summary!B6)</f>
        <v>Winter 2022</v>
      </c>
      <c r="C35" s="348" t="str">
        <f>(Summary!C6)</f>
        <v>Winter 2021</v>
      </c>
      <c r="D35" s="414" t="s">
        <v>1</v>
      </c>
    </row>
    <row r="36" spans="1:4" ht="15.75" customHeight="1" x14ac:dyDescent="0.2">
      <c r="A36" s="417" t="s">
        <v>12</v>
      </c>
      <c r="B36" s="349" t="str">
        <f>(Summary!B7)</f>
        <v>as of 11/19/21</v>
      </c>
      <c r="C36" s="349" t="str">
        <f>(Summary!C7)</f>
        <v>as of 11/19/20</v>
      </c>
      <c r="D36" s="415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0.81818181818181823</v>
      </c>
      <c r="C39" s="10">
        <f>IF(ISERROR(College!G36/College!C36),"n/a",College!G36/College!C36)</f>
        <v>0.74248927038626611</v>
      </c>
      <c r="D39" s="12">
        <f>IF(ISERROR(B39-C39),"n/a",B39-C39)</f>
        <v>7.5692547795552123E-2</v>
      </c>
    </row>
    <row r="40" spans="1:4" ht="15" x14ac:dyDescent="0.2">
      <c r="A40" s="14" t="s">
        <v>14</v>
      </c>
      <c r="B40" s="10">
        <f>IF(ISERROR(College!J36/College!F36),"n/a",College!J36/College!F36)</f>
        <v>0.57777777777777772</v>
      </c>
      <c r="C40" s="10">
        <f>IF(ISERROR(College!K36/College!G36),"n/a",College!K36/College!G36)</f>
        <v>0.76300578034682076</v>
      </c>
      <c r="D40" s="12">
        <f>IF(ISERROR(B40-C40),"n/a",B40-C40)</f>
        <v>-0.18522800256904304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0.2857142857142857</v>
      </c>
      <c r="C52" s="10">
        <f>IF(ISERROR(College!K41/College!G41),"n/a",College!K41/College!G41)</f>
        <v>0</v>
      </c>
      <c r="D52" s="12">
        <f>IF(ISERROR(B52-C52),"n/a",B52-C52)</f>
        <v>0.2857142857142857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0.70588235294117652</v>
      </c>
      <c r="C57" s="10">
        <f>IF(ISERROR(College!G39/College!C39),"n/a",College!G39/College!C39)</f>
        <v>0.8571428571428571</v>
      </c>
      <c r="D57" s="12">
        <f>IF(ISERROR(B57-C57),"n/a",B57-C57)</f>
        <v>-0.15126050420168058</v>
      </c>
    </row>
    <row r="58" spans="1:4" ht="15" x14ac:dyDescent="0.2">
      <c r="A58" s="14" t="s">
        <v>14</v>
      </c>
      <c r="B58" s="10">
        <f>IF(ISERROR(College!J39/College!F39),"n/a",College!J39/College!F39)</f>
        <v>0.79166666666666663</v>
      </c>
      <c r="C58" s="10">
        <f>IF(ISERROR(College!K39/College!G39),"n/a",College!K39/College!G39)</f>
        <v>0.70833333333333337</v>
      </c>
      <c r="D58" s="12">
        <f>IF(ISERROR(B58-C58),"n/a",B58-C58)</f>
        <v>8.3333333333333259E-2</v>
      </c>
    </row>
    <row r="59" spans="1:4" ht="15" x14ac:dyDescent="0.2">
      <c r="A59" s="14" t="s">
        <v>15</v>
      </c>
      <c r="B59" s="10">
        <f>IF(ISERROR(College!N39/College!F39),"n/a",College!N39/College!F39)</f>
        <v>8.3333333333333329E-2</v>
      </c>
      <c r="C59" s="10">
        <f>IF(ISERROR(College!O39/College!G39),"n/a",College!O39/College!G39)</f>
        <v>0</v>
      </c>
      <c r="D59" s="12">
        <f>IF(ISERROR(B59-C59),"n/a",B59-C59)</f>
        <v>8.3333333333333329E-2</v>
      </c>
    </row>
    <row r="60" spans="1:4" ht="15" x14ac:dyDescent="0.2">
      <c r="A60" s="14" t="s">
        <v>16</v>
      </c>
      <c r="B60" s="10">
        <f>IF(ISERROR(College!N39/College!J39),"n/a",College!N39/College!J39)</f>
        <v>0.10526315789473684</v>
      </c>
      <c r="C60" s="10">
        <f>IF(ISERROR(College!O39/College!K39),"n/a",College!O39/College!K39)</f>
        <v>0</v>
      </c>
      <c r="D60" s="12">
        <f>IF(ISERROR(B60-C60),"n/a",B60-C60)</f>
        <v>0.10526315789473684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0.80250783699059558</v>
      </c>
      <c r="C63" s="10">
        <f>IF(ISERROR(College!G34/College!C34),"n/a",College!G34/College!C34)</f>
        <v>0.746</v>
      </c>
      <c r="D63" s="12">
        <f>IF(ISERROR(B63-C63),"n/a",B63-C63)</f>
        <v>5.6507836990595584E-2</v>
      </c>
    </row>
    <row r="64" spans="1:4" ht="15" x14ac:dyDescent="0.2">
      <c r="A64" s="14" t="s">
        <v>14</v>
      </c>
      <c r="B64" s="10">
        <f>IF(ISERROR(College!J34/College!F34),"n/a",College!J34/College!F34)</f>
        <v>0.58984375</v>
      </c>
      <c r="C64" s="10">
        <f>IF(ISERROR(College!K34/College!G34),"n/a",College!K34/College!G34)</f>
        <v>0.7533512064343163</v>
      </c>
      <c r="D64" s="12">
        <f>IF(ISERROR(B64-C64),"n/a",B64-C64)</f>
        <v>-0.1635074564343163</v>
      </c>
    </row>
    <row r="65" spans="1:4" ht="15" x14ac:dyDescent="0.2">
      <c r="A65" s="14" t="s">
        <v>15</v>
      </c>
      <c r="B65" s="10">
        <f>IF(ISERROR(College!N34/College!F34),"n/a",College!N34/College!F34)</f>
        <v>7.8125E-3</v>
      </c>
      <c r="C65" s="10">
        <f>IF(ISERROR(College!O34/College!G34),"n/a",College!O34/College!G34)</f>
        <v>0</v>
      </c>
      <c r="D65" s="12">
        <f>IF(ISERROR(B65-C65),"n/a",B65-C65)</f>
        <v>7.8125E-3</v>
      </c>
    </row>
    <row r="66" spans="1:4" ht="15" x14ac:dyDescent="0.2">
      <c r="A66" s="14" t="s">
        <v>16</v>
      </c>
      <c r="B66" s="10">
        <f>IF(ISERROR(College!N34/College!J34),"n/a",College!N34/College!J34)</f>
        <v>1.3245033112582781E-2</v>
      </c>
      <c r="C66" s="10">
        <f>IF(ISERROR(College!O34/College!K34),"n/a",College!O34/College!K34)</f>
        <v>0</v>
      </c>
      <c r="D66" s="12">
        <f>IF(ISERROR(B66-C66),"n/a",B66-C66)</f>
        <v>1.3245033112582781E-2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3" t="s">
        <v>9</v>
      </c>
      <c r="B1" s="373"/>
      <c r="C1" s="373"/>
      <c r="D1" s="373"/>
    </row>
    <row r="2" spans="1:4" ht="15.75" x14ac:dyDescent="0.25">
      <c r="A2" s="373" t="s">
        <v>63</v>
      </c>
      <c r="B2" s="373"/>
      <c r="C2" s="373"/>
      <c r="D2" s="373"/>
    </row>
    <row r="3" spans="1:4" ht="15.75" x14ac:dyDescent="0.25">
      <c r="A3" s="374" t="str">
        <f>Summary!A3</f>
        <v>Winter 2022</v>
      </c>
      <c r="B3" s="374"/>
      <c r="C3" s="374"/>
      <c r="D3" s="374"/>
    </row>
    <row r="4" spans="1:4" ht="15.75" x14ac:dyDescent="0.25">
      <c r="A4" s="375" t="str">
        <f>Summary!A4</f>
        <v>as of Friday, November 19, 2021</v>
      </c>
      <c r="B4" s="375"/>
      <c r="C4" s="375"/>
      <c r="D4" s="375"/>
    </row>
    <row r="5" spans="1:4" ht="13.5" thickBot="1" x14ac:dyDescent="0.25"/>
    <row r="6" spans="1:4" ht="16.5" thickBot="1" x14ac:dyDescent="0.25">
      <c r="A6" s="421" t="s">
        <v>45</v>
      </c>
      <c r="B6" s="422"/>
      <c r="C6" s="422"/>
      <c r="D6" s="423"/>
    </row>
    <row r="7" spans="1:4" ht="16.5" thickBot="1" x14ac:dyDescent="0.3">
      <c r="A7" s="418" t="s">
        <v>7</v>
      </c>
      <c r="B7" s="419"/>
      <c r="C7" s="419"/>
      <c r="D7" s="420"/>
    </row>
    <row r="8" spans="1:4" ht="15.75" customHeight="1" x14ac:dyDescent="0.2">
      <c r="A8" s="416" t="s">
        <v>12</v>
      </c>
      <c r="B8" s="348" t="str">
        <f>(Summary!B6)</f>
        <v>Winter 2022</v>
      </c>
      <c r="C8" s="350" t="str">
        <f>Summary!C6</f>
        <v>Winter 2021</v>
      </c>
      <c r="D8" s="414" t="s">
        <v>1</v>
      </c>
    </row>
    <row r="9" spans="1:4" ht="15.75" customHeight="1" x14ac:dyDescent="0.2">
      <c r="A9" s="417"/>
      <c r="B9" s="349" t="str">
        <f>(Summary!B7)</f>
        <v>as of 11/19/21</v>
      </c>
      <c r="C9" s="351" t="str">
        <f>Summary!C7</f>
        <v>as of 11/19/20</v>
      </c>
      <c r="D9" s="415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0.66666666666666663</v>
      </c>
      <c r="C24" s="10">
        <f>IF(ISERROR(College!K47/College!G47),"n/a",College!K47/College!G47)</f>
        <v>0.5</v>
      </c>
      <c r="D24" s="12">
        <f>IF(ISERROR(B24-C24),"n/a",B24-C24)</f>
        <v>0.16666666666666663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0.66666666666666663</v>
      </c>
      <c r="C30" s="10">
        <f>IF(ISERROR(College!K43/College!G43),"n/a",College!K43/College!G43)</f>
        <v>0.5</v>
      </c>
      <c r="D30" s="12">
        <f>IF(ISERROR(B30-C30),"n/a",B30-C30)</f>
        <v>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18" t="s">
        <v>8</v>
      </c>
      <c r="B34" s="419"/>
      <c r="C34" s="419"/>
      <c r="D34" s="420"/>
    </row>
    <row r="35" spans="1:4" ht="15.75" customHeight="1" x14ac:dyDescent="0.2">
      <c r="A35" s="416" t="s">
        <v>12</v>
      </c>
      <c r="B35" s="348" t="str">
        <f>(Summary!B6)</f>
        <v>Winter 2022</v>
      </c>
      <c r="C35" s="348" t="str">
        <f>(Summary!C6)</f>
        <v>Winter 2021</v>
      </c>
      <c r="D35" s="414" t="s">
        <v>1</v>
      </c>
    </row>
    <row r="36" spans="1:4" ht="15.75" customHeight="1" x14ac:dyDescent="0.2">
      <c r="A36" s="417" t="s">
        <v>12</v>
      </c>
      <c r="B36" s="349" t="str">
        <f>(Summary!B7)</f>
        <v>as of 11/19/21</v>
      </c>
      <c r="C36" s="349" t="str">
        <f>(Summary!C7)</f>
        <v>as of 11/19/20</v>
      </c>
      <c r="D36" s="415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0.55172413793103448</v>
      </c>
      <c r="C39" s="10">
        <f>IF(ISERROR(College!G52/College!C52),"n/a",College!G52/College!C52)</f>
        <v>0.53374233128834359</v>
      </c>
      <c r="D39" s="12">
        <f>IF(ISERROR(B39-C39),"n/a",B39-C39)</f>
        <v>1.798180664269089E-2</v>
      </c>
    </row>
    <row r="40" spans="1:4" ht="15" x14ac:dyDescent="0.2">
      <c r="A40" s="14" t="s">
        <v>14</v>
      </c>
      <c r="B40" s="10">
        <f>IF(ISERROR(College!J52/College!F52),"n/a",College!J52/College!F52)</f>
        <v>0.67708333333333337</v>
      </c>
      <c r="C40" s="10">
        <f>IF(ISERROR(College!K52/College!G52),"n/a",College!K52/College!G52)</f>
        <v>0.82758620689655171</v>
      </c>
      <c r="D40" s="12">
        <f>IF(ISERROR(B40-C40),"n/a",B40-C40)</f>
        <v>-0.15050287356321834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0.33333333333333331</v>
      </c>
      <c r="C51" s="10">
        <f>IF(ISERROR(College!G57/College!C57),"n/a",College!G57/College!C57)</f>
        <v>0.75</v>
      </c>
      <c r="D51" s="12">
        <f>IF(ISERROR(B51-C51),"n/a",B51-C51)</f>
        <v>-0.41666666666666669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0.33333333333333331</v>
      </c>
      <c r="D52" s="12">
        <f>IF(ISERROR(B52-C52),"n/a",B52-C52)</f>
        <v>-0.33333333333333331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0.53846153846153844</v>
      </c>
      <c r="C63" s="10">
        <f>IF(ISERROR(College!G50/College!C50),"n/a",College!G50/College!C50)</f>
        <v>0.53801169590643272</v>
      </c>
      <c r="D63" s="12">
        <f>IF(ISERROR(B63-C63),"n/a",B63-C63)</f>
        <v>4.4984255510571725E-4</v>
      </c>
    </row>
    <row r="64" spans="1:4" ht="15" x14ac:dyDescent="0.2">
      <c r="A64" s="14" t="s">
        <v>14</v>
      </c>
      <c r="B64" s="10">
        <f>IF(ISERROR(College!J50/College!F50),"n/a",College!J50/College!F50)</f>
        <v>0.66326530612244894</v>
      </c>
      <c r="C64" s="10">
        <f>IF(ISERROR(College!K50/College!G50),"n/a",College!K50/College!G50)</f>
        <v>0.81521739130434778</v>
      </c>
      <c r="D64" s="12">
        <f>IF(ISERROR(B64-C64),"n/a",B64-C64)</f>
        <v>-0.15195208518189884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11/19/2021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3" t="s">
        <v>9</v>
      </c>
      <c r="B1" s="373"/>
      <c r="C1" s="373"/>
      <c r="D1" s="373"/>
    </row>
    <row r="2" spans="1:4" ht="15.75" x14ac:dyDescent="0.25">
      <c r="A2" s="373" t="s">
        <v>67</v>
      </c>
      <c r="B2" s="373"/>
      <c r="C2" s="373"/>
      <c r="D2" s="373"/>
    </row>
    <row r="3" spans="1:4" ht="15.75" x14ac:dyDescent="0.25">
      <c r="A3" s="374" t="str">
        <f>Summary!A3</f>
        <v>Winter 2022</v>
      </c>
      <c r="B3" s="374"/>
      <c r="C3" s="374"/>
      <c r="D3" s="374"/>
    </row>
    <row r="4" spans="1:4" ht="15.75" x14ac:dyDescent="0.25">
      <c r="A4" s="375" t="str">
        <f>Summary!A4</f>
        <v>as of Friday, November 19, 2021</v>
      </c>
      <c r="B4" s="375"/>
      <c r="C4" s="375"/>
      <c r="D4" s="375"/>
    </row>
    <row r="5" spans="1:4" ht="13.5" thickBot="1" x14ac:dyDescent="0.25"/>
    <row r="6" spans="1:4" ht="16.5" thickBot="1" x14ac:dyDescent="0.25">
      <c r="A6" s="421" t="s">
        <v>68</v>
      </c>
      <c r="B6" s="422"/>
      <c r="C6" s="422"/>
      <c r="D6" s="423"/>
    </row>
    <row r="7" spans="1:4" ht="16.5" thickBot="1" x14ac:dyDescent="0.3">
      <c r="A7" s="418" t="s">
        <v>7</v>
      </c>
      <c r="B7" s="419"/>
      <c r="C7" s="419"/>
      <c r="D7" s="420"/>
    </row>
    <row r="8" spans="1:4" ht="15.75" x14ac:dyDescent="0.2">
      <c r="A8" s="416" t="s">
        <v>12</v>
      </c>
      <c r="B8" s="348" t="str">
        <f>(Summary!B6)</f>
        <v>Winter 2022</v>
      </c>
      <c r="C8" s="350" t="str">
        <f>Summary!C6</f>
        <v>Winter 2021</v>
      </c>
      <c r="D8" s="414" t="s">
        <v>1</v>
      </c>
    </row>
    <row r="9" spans="1:4" ht="15.75" x14ac:dyDescent="0.2">
      <c r="A9" s="417"/>
      <c r="B9" s="349" t="str">
        <f>(Summary!B7)</f>
        <v>as of 11/19/21</v>
      </c>
      <c r="C9" s="351" t="str">
        <f>Summary!C7</f>
        <v>as of 11/19/20</v>
      </c>
      <c r="D9" s="415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18" t="s">
        <v>8</v>
      </c>
      <c r="B34" s="419"/>
      <c r="C34" s="419"/>
      <c r="D34" s="420"/>
    </row>
    <row r="35" spans="1:4" ht="15.75" x14ac:dyDescent="0.2">
      <c r="A35" s="416" t="s">
        <v>12</v>
      </c>
      <c r="B35" s="348" t="str">
        <f>(Summary!B6)</f>
        <v>Winter 2022</v>
      </c>
      <c r="C35" s="348" t="str">
        <f>(Summary!C6)</f>
        <v>Winter 2021</v>
      </c>
      <c r="D35" s="414" t="s">
        <v>1</v>
      </c>
    </row>
    <row r="36" spans="1:4" ht="15.75" x14ac:dyDescent="0.2">
      <c r="A36" s="417" t="s">
        <v>12</v>
      </c>
      <c r="B36" s="349" t="str">
        <f>(Summary!B7)</f>
        <v>as of 11/19/21</v>
      </c>
      <c r="C36" s="349" t="str">
        <f>(Summary!C7)</f>
        <v>as of 11/19/20</v>
      </c>
      <c r="D36" s="415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0.76470588235294112</v>
      </c>
      <c r="C39" s="10">
        <f>IF(ISERROR(College!G68/College!C68),"n/a",College!G68/College!C68)</f>
        <v>0.76</v>
      </c>
      <c r="D39" s="12">
        <f>IF(ISERROR(B39-C39),"n/a",B39-C39)</f>
        <v>4.7058823529411153E-3</v>
      </c>
    </row>
    <row r="40" spans="1:4" ht="15" x14ac:dyDescent="0.2">
      <c r="A40" s="14" t="s">
        <v>14</v>
      </c>
      <c r="B40" s="10">
        <f>IF(ISERROR(College!J68/College!F68),"n/a",College!J68/College!F68)</f>
        <v>0.61538461538461542</v>
      </c>
      <c r="C40" s="10">
        <f>IF(ISERROR(College!K68/College!G68),"n/a",College!K68/College!G68)</f>
        <v>0.73684210526315785</v>
      </c>
      <c r="D40" s="12">
        <f>IF(ISERROR(B40-C40),"n/a",B40-C40)</f>
        <v>-0.12145748987854244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0.72222222222222221</v>
      </c>
      <c r="C63" s="10">
        <f>IF(ISERROR(College!G66/College!C66),"n/a",College!G66/College!C66)</f>
        <v>0.76</v>
      </c>
      <c r="D63" s="12">
        <f>IF(ISERROR(B63-C63),"n/a",B63-C63)</f>
        <v>-3.7777777777777799E-2</v>
      </c>
    </row>
    <row r="64" spans="1:4" ht="15" x14ac:dyDescent="0.2">
      <c r="A64" s="14" t="s">
        <v>14</v>
      </c>
      <c r="B64" s="10">
        <f>IF(ISERROR(College!J66/College!F66),"n/a",College!J66/College!F66)</f>
        <v>0.61538461538461542</v>
      </c>
      <c r="C64" s="10">
        <f>IF(ISERROR(College!K66/College!G66),"n/a",College!K66/College!G66)</f>
        <v>0.73684210526315785</v>
      </c>
      <c r="D64" s="12">
        <f>IF(ISERROR(B64-C64),"n/a",B64-C64)</f>
        <v>-0.12145748987854244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11/19/2021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3" t="s">
        <v>9</v>
      </c>
      <c r="B1" s="373"/>
      <c r="C1" s="373"/>
      <c r="D1" s="373"/>
    </row>
    <row r="2" spans="1:4" ht="15.75" x14ac:dyDescent="0.25">
      <c r="A2" s="373" t="s">
        <v>64</v>
      </c>
      <c r="B2" s="373"/>
      <c r="C2" s="373"/>
      <c r="D2" s="373"/>
    </row>
    <row r="3" spans="1:4" ht="15.75" x14ac:dyDescent="0.25">
      <c r="A3" s="374" t="str">
        <f>Summary!A3</f>
        <v>Winter 2022</v>
      </c>
      <c r="B3" s="374"/>
      <c r="C3" s="374"/>
      <c r="D3" s="374"/>
    </row>
    <row r="4" spans="1:4" ht="15.75" x14ac:dyDescent="0.25">
      <c r="A4" s="375" t="str">
        <f>Summary!A4</f>
        <v>as of Friday, November 19, 2021</v>
      </c>
      <c r="B4" s="375"/>
      <c r="C4" s="375"/>
      <c r="D4" s="375"/>
    </row>
    <row r="5" spans="1:4" ht="13.5" thickBot="1" x14ac:dyDescent="0.25"/>
    <row r="6" spans="1:4" ht="16.5" thickBot="1" x14ac:dyDescent="0.25">
      <c r="A6" s="421" t="s">
        <v>72</v>
      </c>
      <c r="B6" s="422"/>
      <c r="C6" s="422"/>
      <c r="D6" s="423"/>
    </row>
    <row r="7" spans="1:4" ht="16.5" thickBot="1" x14ac:dyDescent="0.3">
      <c r="A7" s="418" t="s">
        <v>8</v>
      </c>
      <c r="B7" s="419"/>
      <c r="C7" s="419"/>
      <c r="D7" s="420"/>
    </row>
    <row r="8" spans="1:4" ht="15.75" customHeight="1" x14ac:dyDescent="0.2">
      <c r="A8" s="416" t="s">
        <v>12</v>
      </c>
      <c r="B8" s="348" t="str">
        <f>(Summary!B6)</f>
        <v>Winter 2022</v>
      </c>
      <c r="C8" s="348" t="str">
        <f>(Summary!C6)</f>
        <v>Winter 2021</v>
      </c>
      <c r="D8" s="414" t="s">
        <v>1</v>
      </c>
    </row>
    <row r="9" spans="1:4" ht="15.75" customHeight="1" x14ac:dyDescent="0.2">
      <c r="A9" s="417" t="s">
        <v>12</v>
      </c>
      <c r="B9" s="349" t="str">
        <f>(Summary!B7)</f>
        <v>as of 11/19/21</v>
      </c>
      <c r="C9" s="349" t="str">
        <f>(Summary!C7)</f>
        <v>as of 11/19/20</v>
      </c>
      <c r="D9" s="415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0.57407407407407407</v>
      </c>
      <c r="C12" s="10">
        <f>IF(ISERROR(College!G77/College!C77),"n/a",College!G77/College!C77)</f>
        <v>0.66666666666666663</v>
      </c>
      <c r="D12" s="12">
        <f>IF(ISERROR(B12-C12),"n/a",B12-C12)</f>
        <v>-9.259259259259256E-2</v>
      </c>
    </row>
    <row r="13" spans="1:4" ht="15" x14ac:dyDescent="0.2">
      <c r="A13" s="14" t="s">
        <v>14</v>
      </c>
      <c r="B13" s="10">
        <f>IF(ISERROR(College!J77/College!F77),"n/a",College!J77/College!F77)</f>
        <v>0.76344086021505375</v>
      </c>
      <c r="C13" s="10">
        <f>IF(ISERROR(College!K77/College!G77),"n/a",College!K77/College!G77)</f>
        <v>0.85416666666666663</v>
      </c>
      <c r="D13" s="12">
        <f>IF(ISERROR(B13-C13),"n/a",B13-C13)</f>
        <v>-9.0725806451612878E-2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0.5</v>
      </c>
      <c r="C30" s="10">
        <f>IF(ISERROR(College!G80/College!C80),"n/a",College!G80/College!C80)</f>
        <v>0.9375</v>
      </c>
      <c r="D30" s="12">
        <f>IF(ISERROR(B30-C30),"n/a",B30-C30)</f>
        <v>-0.4375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0.8666666666666667</v>
      </c>
      <c r="D31" s="12">
        <f>IF(ISERROR(B31-C31),"n/a",B31-C31)</f>
        <v>0.1333333333333333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0.56804733727810652</v>
      </c>
      <c r="C36" s="10">
        <f>IF(ISERROR(College!G75/College!C75),"n/a",College!G75/College!C75)</f>
        <v>0.69135802469135799</v>
      </c>
      <c r="D36" s="12">
        <f>IF(ISERROR(B36-C36),"n/a",B36-C36)</f>
        <v>-0.12331068741325146</v>
      </c>
    </row>
    <row r="37" spans="1:4" ht="15" x14ac:dyDescent="0.2">
      <c r="A37" s="14" t="s">
        <v>14</v>
      </c>
      <c r="B37" s="10">
        <f>IF(ISERROR(College!J75/College!F75),"n/a",College!J75/College!F75)</f>
        <v>0.77083333333333337</v>
      </c>
      <c r="C37" s="10">
        <f>IF(ISERROR(College!K75/College!G75),"n/a",College!K75/College!G75)</f>
        <v>0.8482142857142857</v>
      </c>
      <c r="D37" s="12">
        <f>IF(ISERROR(B37-C37),"n/a",B37-C37)</f>
        <v>-7.7380952380952328E-2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11/19/2021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activeCell="Y48" sqref="Y48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3" t="s">
        <v>9</v>
      </c>
      <c r="B1" s="373"/>
      <c r="C1" s="373"/>
      <c r="D1" s="373"/>
    </row>
    <row r="2" spans="1:4" ht="15.75" x14ac:dyDescent="0.25">
      <c r="A2" s="373" t="s">
        <v>76</v>
      </c>
      <c r="B2" s="373"/>
      <c r="C2" s="373"/>
      <c r="D2" s="373"/>
    </row>
    <row r="3" spans="1:4" ht="15.75" x14ac:dyDescent="0.25">
      <c r="A3" s="374" t="str">
        <f>Summary!A3</f>
        <v>Winter 2022</v>
      </c>
      <c r="B3" s="374"/>
      <c r="C3" s="374"/>
      <c r="D3" s="374"/>
    </row>
    <row r="4" spans="1:4" ht="15.75" x14ac:dyDescent="0.25">
      <c r="A4" s="375" t="str">
        <f>Summary!A4</f>
        <v>as of Friday, November 19, 2021</v>
      </c>
      <c r="B4" s="375"/>
      <c r="C4" s="375"/>
      <c r="D4" s="375"/>
    </row>
    <row r="5" spans="1:4" ht="13.5" thickBot="1" x14ac:dyDescent="0.25"/>
    <row r="6" spans="1:4" ht="16.5" thickBot="1" x14ac:dyDescent="0.25">
      <c r="A6" s="421" t="s">
        <v>77</v>
      </c>
      <c r="B6" s="422"/>
      <c r="C6" s="422"/>
      <c r="D6" s="423"/>
    </row>
    <row r="7" spans="1:4" ht="16.5" thickBot="1" x14ac:dyDescent="0.3">
      <c r="A7" s="418" t="s">
        <v>7</v>
      </c>
      <c r="B7" s="419"/>
      <c r="C7" s="419"/>
      <c r="D7" s="420"/>
    </row>
    <row r="8" spans="1:4" ht="15.75" x14ac:dyDescent="0.2">
      <c r="A8" s="416" t="s">
        <v>12</v>
      </c>
      <c r="B8" s="348" t="str">
        <f>(Summary!B6)</f>
        <v>Winter 2022</v>
      </c>
      <c r="C8" s="350" t="str">
        <f>Summary!C6</f>
        <v>Winter 2021</v>
      </c>
      <c r="D8" s="414" t="s">
        <v>1</v>
      </c>
    </row>
    <row r="9" spans="1:4" ht="15.75" x14ac:dyDescent="0.2">
      <c r="A9" s="417"/>
      <c r="B9" s="349" t="str">
        <f>(Summary!B7)</f>
        <v>as of 11/19/21</v>
      </c>
      <c r="C9" s="351" t="str">
        <f>Summary!C7</f>
        <v>as of 11/19/20</v>
      </c>
      <c r="D9" s="415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18" t="s">
        <v>8</v>
      </c>
      <c r="B34" s="419"/>
      <c r="C34" s="419"/>
      <c r="D34" s="420"/>
    </row>
    <row r="35" spans="1:4" ht="15.75" x14ac:dyDescent="0.2">
      <c r="A35" s="416" t="s">
        <v>12</v>
      </c>
      <c r="B35" s="348" t="str">
        <f>(Summary!B6)</f>
        <v>Winter 2022</v>
      </c>
      <c r="C35" s="348" t="str">
        <f>(Summary!C6)</f>
        <v>Winter 2021</v>
      </c>
      <c r="D35" s="414" t="s">
        <v>1</v>
      </c>
    </row>
    <row r="36" spans="1:4" ht="15.75" x14ac:dyDescent="0.2">
      <c r="A36" s="417" t="s">
        <v>12</v>
      </c>
      <c r="B36" s="349" t="str">
        <f>(Summary!B7)</f>
        <v>as of 11/19/21</v>
      </c>
      <c r="C36" s="349" t="str">
        <f>(Summary!C7)</f>
        <v>as of 11/19/20</v>
      </c>
      <c r="D36" s="415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</v>
      </c>
      <c r="D39" s="12">
        <f>IF(ISERROR(B39-C39),"n/a",B39-C39)</f>
        <v>-0.17647058823529416</v>
      </c>
    </row>
    <row r="40" spans="1:4" ht="15" x14ac:dyDescent="0.2">
      <c r="A40" s="14" t="s">
        <v>14</v>
      </c>
      <c r="B40" s="10">
        <f>IF(ISERROR(College!J93/College!F93),"n/a",College!J93/College!F93)</f>
        <v>0.42857142857142855</v>
      </c>
      <c r="C40" s="10">
        <f>IF(ISERROR(College!K93/College!G93),"n/a",College!K93/College!G93)</f>
        <v>0.81818181818181823</v>
      </c>
      <c r="D40" s="12">
        <f>IF(ISERROR(B40-C40),"n/a",B40-C40)</f>
        <v>-0.38961038961038968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</v>
      </c>
      <c r="D63" s="12">
        <f>IF(ISERROR(B63-C63),"n/a",B63-C63)</f>
        <v>-0.17647058823529416</v>
      </c>
    </row>
    <row r="64" spans="1:4" ht="15" x14ac:dyDescent="0.2">
      <c r="A64" s="14" t="s">
        <v>14</v>
      </c>
      <c r="B64" s="10">
        <f>IF(ISERROR(College!J91/College!F91),"n/a",College!J91/College!F91)</f>
        <v>0.42857142857142855</v>
      </c>
      <c r="C64" s="10">
        <f>IF(ISERROR(College!K91/College!G91),"n/a",College!K91/College!G91)</f>
        <v>0.81818181818181823</v>
      </c>
      <c r="D64" s="12">
        <f>IF(ISERROR(B64-C64),"n/a",B64-C64)</f>
        <v>-0.38961038961038968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11/19/2021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a7bfdcf-1463-48ab-aff7-245b8ac76c12"/>
    <ds:schemaRef ds:uri="http://schemas.openxmlformats.org/package/2006/metadata/core-propertie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2021-11-19T16:29:33Z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