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<sst xmlns="http://schemas.openxmlformats.org/spreadsheetml/2006/main" count="918" uniqueCount="87">
  <si>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</si>
  <si>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</si>
  <si>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</si>
  <si>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</si>
  <si>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</si>
  <si>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</si>
  <si>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</si>
  <si>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</si>
  <si>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</si>
  <si>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</si>
  <si>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</si>
  <si>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</si>
  <si>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</si>
  <si>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</si>
  <si>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</si>
  <si>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</si>
  <si>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</si>
  <si>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</si>
  <si>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</si>
  <si>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</si>
  <si>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</si>
  <si>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</si>
  <si>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</si>
  <si>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</si>
  <si>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</si>
  <si>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</si>
  <si>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</si>
  <si>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</si>
  <si>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</si>
  <si>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</si>
  <si>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</si>
  <si>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</si>
  <si>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</si>
  <si>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</si>
  <si>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</si>
  <si>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</si>
  <si>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</si>
  <si>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</si>
  <si>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</si>
  <si>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</si>
  <si>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</si>
  <si>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</si>
  <si>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</si>
  <si>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</si>
  <si>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</si>
  <si>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</si>
  <si>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</si>
  <si>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</si>
  <si>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</si>
  <si>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</si>
  <si>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</si>
  <si>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</si>
  <si>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</si>
  <si>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</si>
  <si>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</si>
  <si>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</si>
  <si>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</si>
  <si>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</si>
  <si>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</si>
  <si>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</si>
  <si>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</si>
  <si>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</si>
  <si>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</si>
  <si>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</si>
  <si>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</si>
  <si>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</si>
  <si>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</si>
  <si>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</si>
  <si>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</si>
  <si>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</si>
  <si>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</si>
  <si>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</si>
  <si>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</si>
  <si>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</si>
  <si>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</si>
  <si>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</si>
  <si>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</si>
  <si>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</si>
  <si>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</si>
  <si>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</si>
  <si>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</si>
  <si>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September 24, 2021</t>
  </si>
  <si>
    <t>Winter 2021</t>
  </si>
  <si>
    <t>as of 9/24/21</t>
  </si>
  <si>
    <t>as of 9/24/20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</si>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</sst>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9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82</v>
      </c>
      <c r="D6" s="185"/>
      <c r="E6" s="186"/>
    </row>
    <row r="7" spans="1:7" ht="14" x14ac:dyDescent="0.3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28</v>
      </c>
      <c r="C9" s="84">
        <f>(C10+C14+C12)</f>
        <v>37</v>
      </c>
      <c r="D9" s="84">
        <f>IF(ISERROR(B9-C9),"n/a",B9-C9)</f>
        <v>-9</v>
      </c>
      <c r="E9" s="156">
        <f>IF(ISERROR(D9/C9),"n/a",(D9/C9))</f>
        <v>-0.24324324324324326</v>
      </c>
    </row>
    <row r="10" spans="1:7" ht="13" x14ac:dyDescent="0.3">
      <c r="A10" s="157" t="s">
        <v>31</v>
      </c>
      <c r="B10" s="210">
        <f>B11</f>
        <v>1</v>
      </c>
      <c r="C10" s="210">
        <f>C11</f>
        <v>2</v>
      </c>
      <c r="D10" s="7">
        <f t="shared" ref="D10:D16" si="0">IF(ISERROR(B10-C10),"n/a",B10-C10)</f>
        <v>-1</v>
      </c>
      <c r="E10" s="158">
        <f t="shared" ref="E10:E16" si="1">IF(ISERROR(D10/C10),"n/a",(D10/C10))</f>
        <v>-0.5</v>
      </c>
    </row>
    <row r="11" spans="1:7" ht="13" x14ac:dyDescent="0.3">
      <c r="A11" s="159" t="s">
        <v>32</v>
      </c>
      <c r="B11" s="280">
        <v>1</v>
      </c>
      <c r="C11" s="280">
        <v>2</v>
      </c>
      <c r="D11" s="282">
        <f t="shared" ref="D11" si="2">IF(ISERROR(B11-C11),"n/a",B11-C11)</f>
        <v>-1</v>
      </c>
      <c r="E11" s="283">
        <f t="shared" ref="E11" si="3">IF(ISERROR(D11/C11),"n/a",(D11/C11))</f>
        <v>-0.5</v>
      </c>
    </row>
    <row r="12" spans="1:7" ht="13" x14ac:dyDescent="0.3">
      <c r="A12" s="157" t="s">
        <v>30</v>
      </c>
      <c r="B12" s="28">
        <f>B13</f>
        <v>27</v>
      </c>
      <c r="C12" s="210">
        <f>C13</f>
        <v>33</v>
      </c>
      <c r="D12" s="7">
        <f>IF(ISERROR(B12-C12),"n/a",B12-C12)</f>
        <v>-6</v>
      </c>
      <c r="E12" s="158">
        <f>IF(ISERROR(D12/C12),"n/a",(D12/C12))</f>
        <v>-0.18181818181818182</v>
      </c>
    </row>
    <row r="13" spans="1:7" ht="13" x14ac:dyDescent="0.3">
      <c r="A13" s="159" t="s">
        <v>32</v>
      </c>
      <c r="B13" s="211">
        <v>27</v>
      </c>
      <c r="C13" s="211">
        <v>33</v>
      </c>
      <c r="D13" s="6">
        <f>IF(ISERROR(B13-C13),"n/a",B13-C13)</f>
        <v>-6</v>
      </c>
      <c r="E13" s="160">
        <f>IF(ISERROR(D13/C13),"n/a",(D13/C13))</f>
        <v>-0.18181818181818182</v>
      </c>
    </row>
    <row r="14" spans="1:7" ht="13" x14ac:dyDescent="0.3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ht="13" x14ac:dyDescent="0.3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837</v>
      </c>
      <c r="C16" s="84">
        <f>(C17+C23+C20)</f>
        <v>1066</v>
      </c>
      <c r="D16" s="84">
        <f t="shared" si="0"/>
        <v>-229</v>
      </c>
      <c r="E16" s="156">
        <f t="shared" si="1"/>
        <v>-0.21482176360225141</v>
      </c>
    </row>
    <row r="17" spans="1:5" ht="13" x14ac:dyDescent="0.3">
      <c r="A17" s="157" t="s">
        <v>31</v>
      </c>
      <c r="B17" s="210">
        <f>SUM(B18:B19)</f>
        <v>764</v>
      </c>
      <c r="C17" s="210">
        <f>SUM(C18:C19)</f>
        <v>990</v>
      </c>
      <c r="D17" s="7">
        <f t="shared" ref="D17:D23" si="4">IF(ISERROR(B17-C17),"n/a",B17-C17)</f>
        <v>-226</v>
      </c>
      <c r="E17" s="158">
        <f t="shared" ref="E17:E24" si="5">IF(ISERROR(D17/C17),"n/a",(D17/C17))</f>
        <v>-0.22828282828282828</v>
      </c>
    </row>
    <row r="18" spans="1:5" ht="13" x14ac:dyDescent="0.3">
      <c r="A18" s="159" t="s">
        <v>32</v>
      </c>
      <c r="B18" s="280">
        <v>764</v>
      </c>
      <c r="C18" s="281">
        <v>990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ht="13" x14ac:dyDescent="0.3">
      <c r="A20" s="157" t="s">
        <v>30</v>
      </c>
      <c r="B20" s="28">
        <f>B21+B22</f>
        <v>52</v>
      </c>
      <c r="C20" s="28">
        <f>C21+C22</f>
        <v>59</v>
      </c>
      <c r="D20" s="7">
        <f>IF(ISERROR(B20-C20),"n/a",B20-C20)</f>
        <v>-7</v>
      </c>
      <c r="E20" s="158">
        <f>IF(ISERROR(D20/C20),"n/a",(D20/C20))</f>
        <v>-0.11864406779661017</v>
      </c>
    </row>
    <row r="21" spans="1:5" ht="13" x14ac:dyDescent="0.3">
      <c r="A21" s="159" t="s">
        <v>32</v>
      </c>
      <c r="B21" s="211">
        <v>52</v>
      </c>
      <c r="C21" s="211">
        <v>59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ht="13" x14ac:dyDescent="0.3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865</v>
      </c>
      <c r="C25" s="84">
        <f>(C9+C16)</f>
        <v>1103</v>
      </c>
      <c r="D25" s="84">
        <f>IF(ISERROR(B25-C25),"n/a",B25-C25)</f>
        <v>-238</v>
      </c>
      <c r="E25" s="156">
        <f>IF(ISERROR(D25/C25),"n/a",(D25/C25))</f>
        <v>-0.2157751586582049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2</v>
      </c>
      <c r="C28" s="84">
        <f>(C29+C33+C31)</f>
        <v>1</v>
      </c>
      <c r="D28" s="84">
        <f t="shared" ref="D28:D44" si="6">IF(ISERROR(B28-C28),"n/a",B28-C28)</f>
        <v>1</v>
      </c>
      <c r="E28" s="156">
        <f t="shared" ref="E28:E44" si="7">IF(ISERROR(D28/C28),"n/a",(D28/C28))</f>
        <v>1</v>
      </c>
    </row>
    <row r="29" spans="1:5" ht="13" x14ac:dyDescent="0.3">
      <c r="A29" s="157" t="s">
        <v>31</v>
      </c>
      <c r="B29" s="210">
        <f>B30</f>
        <v>1</v>
      </c>
      <c r="C29" s="210">
        <f>C30</f>
        <v>0</v>
      </c>
      <c r="D29" s="7">
        <f t="shared" si="6"/>
        <v>1</v>
      </c>
      <c r="E29" s="158" t="str">
        <f t="shared" si="7"/>
        <v>n/a</v>
      </c>
    </row>
    <row r="30" spans="1:5" ht="13" x14ac:dyDescent="0.3">
      <c r="A30" s="159" t="s">
        <v>32</v>
      </c>
      <c r="B30" s="280">
        <v>1</v>
      </c>
      <c r="C30" s="280">
        <v>0</v>
      </c>
      <c r="D30" s="282">
        <f t="shared" ref="D30" si="8">IF(ISERROR(B30-C30),"n/a",B30-C30)</f>
        <v>1</v>
      </c>
      <c r="E30" s="283" t="str">
        <f t="shared" ref="E30" si="9">IF(ISERROR(D30/C30),"n/a",(D30/C30))</f>
        <v>n/a</v>
      </c>
    </row>
    <row r="31" spans="1:5" ht="13" x14ac:dyDescent="0.3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1</v>
      </c>
      <c r="D33" s="7">
        <f t="shared" si="6"/>
        <v>-1</v>
      </c>
      <c r="E33" s="158">
        <f t="shared" si="7"/>
        <v>-1</v>
      </c>
    </row>
    <row r="34" spans="1:5" ht="13" x14ac:dyDescent="0.3">
      <c r="A34" s="159" t="s">
        <v>32</v>
      </c>
      <c r="B34" s="211">
        <v>0</v>
      </c>
      <c r="C34" s="211">
        <v>1</v>
      </c>
      <c r="D34" s="6">
        <f t="shared" si="6"/>
        <v>-1</v>
      </c>
      <c r="E34" s="160">
        <f t="shared" si="7"/>
        <v>-1</v>
      </c>
    </row>
    <row r="35" spans="1:5" ht="13" x14ac:dyDescent="0.3">
      <c r="A35" s="155" t="s">
        <v>8</v>
      </c>
      <c r="B35" s="84">
        <f>(B36+B42+B39)</f>
        <v>160</v>
      </c>
      <c r="C35" s="84">
        <f>(C36+C42+C39)</f>
        <v>388</v>
      </c>
      <c r="D35" s="84">
        <f t="shared" si="6"/>
        <v>-228</v>
      </c>
      <c r="E35" s="156">
        <f t="shared" si="7"/>
        <v>-0.58762886597938147</v>
      </c>
    </row>
    <row r="36" spans="1:5" ht="13" x14ac:dyDescent="0.3">
      <c r="A36" s="157" t="s">
        <v>31</v>
      </c>
      <c r="B36" s="210">
        <f>SUM(B37:B38)</f>
        <v>139</v>
      </c>
      <c r="C36" s="210">
        <f>SUM(C37:C38)</f>
        <v>373</v>
      </c>
      <c r="D36" s="7">
        <f t="shared" si="6"/>
        <v>-234</v>
      </c>
      <c r="E36" s="158">
        <f t="shared" si="7"/>
        <v>-0.62734584450402142</v>
      </c>
    </row>
    <row r="37" spans="1:5" ht="13" x14ac:dyDescent="0.3">
      <c r="A37" s="159" t="s">
        <v>32</v>
      </c>
      <c r="B37" s="280">
        <v>139</v>
      </c>
      <c r="C37" s="281">
        <v>373</v>
      </c>
      <c r="D37" s="282">
        <f t="shared" si="6"/>
        <v>-234</v>
      </c>
      <c r="E37" s="283">
        <f t="shared" si="7"/>
        <v>-0.62734584450402142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14</v>
      </c>
      <c r="C39" s="28">
        <f>C40+C41</f>
        <v>9</v>
      </c>
      <c r="D39" s="7">
        <f>IF(ISERROR(B39-C39),"n/a",B39-C39)</f>
        <v>5</v>
      </c>
      <c r="E39" s="158">
        <f>IF(ISERROR(D39/C39),"n/a",(D39/C39))</f>
        <v>0.55555555555555558</v>
      </c>
    </row>
    <row r="40" spans="1:5" ht="13" x14ac:dyDescent="0.3">
      <c r="A40" s="159" t="s">
        <v>32</v>
      </c>
      <c r="B40" s="211">
        <v>14</v>
      </c>
      <c r="C40" s="211">
        <v>9</v>
      </c>
      <c r="D40" s="6">
        <f>IF(ISERROR(B40-C40),"n/a",B40-C40)</f>
        <v>5</v>
      </c>
      <c r="E40" s="160">
        <f>IF(ISERROR(D40/C40),"n/a",(D40/C40))</f>
        <v>0.55555555555555558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7</v>
      </c>
      <c r="C42" s="28">
        <f>SUM(C43:C43)</f>
        <v>6</v>
      </c>
      <c r="D42" s="7">
        <f t="shared" si="6"/>
        <v>1</v>
      </c>
      <c r="E42" s="158">
        <f t="shared" si="7"/>
        <v>0.16666666666666666</v>
      </c>
    </row>
    <row r="43" spans="1:5" ht="13" x14ac:dyDescent="0.3">
      <c r="A43" s="159" t="s">
        <v>32</v>
      </c>
      <c r="B43" s="211">
        <v>7</v>
      </c>
      <c r="C43" s="211">
        <v>6</v>
      </c>
      <c r="D43" s="6">
        <f t="shared" si="6"/>
        <v>1</v>
      </c>
      <c r="E43" s="160">
        <f t="shared" si="7"/>
        <v>0.16666666666666666</v>
      </c>
    </row>
    <row r="44" spans="1:5" ht="13" x14ac:dyDescent="0.3">
      <c r="A44" s="161" t="s">
        <v>5</v>
      </c>
      <c r="B44" s="84">
        <f>(B28+B35)</f>
        <v>162</v>
      </c>
      <c r="C44" s="84">
        <f>(C28+C35)</f>
        <v>389</v>
      </c>
      <c r="D44" s="84">
        <f t="shared" si="6"/>
        <v>-227</v>
      </c>
      <c r="E44" s="156">
        <f t="shared" si="7"/>
        <v>-0.58354755784061696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26</v>
      </c>
      <c r="C47" s="84">
        <f>(C48+C52+C50)</f>
        <v>31</v>
      </c>
      <c r="D47" s="84">
        <f t="shared" ref="D47:D53" si="10">IF(ISERROR(B47-C47),"n/a",B47-C47)</f>
        <v>-5</v>
      </c>
      <c r="E47" s="156">
        <f t="shared" ref="E47:E53" si="11">IF(ISERROR(D47/C47),"n/a",(D47/C47))</f>
        <v>-0.16129032258064516</v>
      </c>
    </row>
    <row r="48" spans="1:5" ht="13" x14ac:dyDescent="0.3">
      <c r="A48" s="157" t="s">
        <v>31</v>
      </c>
      <c r="B48" s="210">
        <f>B49</f>
        <v>0</v>
      </c>
      <c r="C48" s="210">
        <f>C49</f>
        <v>2</v>
      </c>
      <c r="D48" s="7">
        <f t="shared" si="10"/>
        <v>-2</v>
      </c>
      <c r="E48" s="158">
        <f t="shared" si="11"/>
        <v>-1</v>
      </c>
    </row>
    <row r="49" spans="1:5" ht="13" x14ac:dyDescent="0.3">
      <c r="A49" s="159" t="s">
        <v>32</v>
      </c>
      <c r="B49" s="280">
        <v>0</v>
      </c>
      <c r="C49" s="280">
        <v>2</v>
      </c>
      <c r="D49" s="282">
        <f t="shared" ref="D49" si="12">IF(ISERROR(B49-C49),"n/a",B49-C49)</f>
        <v>-2</v>
      </c>
      <c r="E49" s="283">
        <f t="shared" ref="E49" si="13">IF(ISERROR(D49/C49),"n/a",(D49/C49))</f>
        <v>-1</v>
      </c>
    </row>
    <row r="50" spans="1:5" ht="13" x14ac:dyDescent="0.3">
      <c r="A50" s="157" t="s">
        <v>30</v>
      </c>
      <c r="B50" s="28">
        <f>B51</f>
        <v>26</v>
      </c>
      <c r="C50" s="28">
        <f>C51</f>
        <v>28</v>
      </c>
      <c r="D50" s="7">
        <f>IF(ISERROR(B50-C50),"n/a",B50-C50)</f>
        <v>-2</v>
      </c>
      <c r="E50" s="158">
        <f>IF(ISERROR(D50/C50),"n/a",(D50/C50))</f>
        <v>-7.1428571428571425E-2</v>
      </c>
    </row>
    <row r="51" spans="1:5" ht="13" x14ac:dyDescent="0.3">
      <c r="A51" s="159" t="s">
        <v>32</v>
      </c>
      <c r="B51" s="211">
        <v>26</v>
      </c>
      <c r="C51" s="211">
        <v>28</v>
      </c>
      <c r="D51" s="6">
        <f>IF(ISERROR(B51-C51),"n/a",B51-C51)</f>
        <v>-2</v>
      </c>
      <c r="E51" s="160">
        <f>IF(ISERROR(D51/C51),"n/a",(D51/C51))</f>
        <v>-7.1428571428571425E-2</v>
      </c>
    </row>
    <row r="52" spans="1:5" ht="13" x14ac:dyDescent="0.3">
      <c r="A52" s="157" t="s">
        <v>33</v>
      </c>
      <c r="B52" s="28">
        <f>B53</f>
        <v>0</v>
      </c>
      <c r="C52" s="28">
        <f>C53</f>
        <v>1</v>
      </c>
      <c r="D52" s="7">
        <f t="shared" si="10"/>
        <v>-1</v>
      </c>
      <c r="E52" s="158">
        <f t="shared" si="11"/>
        <v>-1</v>
      </c>
    </row>
    <row r="53" spans="1:5" ht="13" x14ac:dyDescent="0.3">
      <c r="A53" s="159" t="s">
        <v>32</v>
      </c>
      <c r="B53" s="211">
        <v>0</v>
      </c>
      <c r="C53" s="211">
        <v>1</v>
      </c>
      <c r="D53" s="6">
        <f t="shared" si="10"/>
        <v>-1</v>
      </c>
      <c r="E53" s="160">
        <f t="shared" si="11"/>
        <v>-1</v>
      </c>
    </row>
    <row r="54" spans="1:5" ht="13" x14ac:dyDescent="0.3">
      <c r="A54" s="155" t="s">
        <v>8</v>
      </c>
      <c r="B54" s="84">
        <f>(B55+B61+B58)</f>
        <v>471</v>
      </c>
      <c r="C54" s="84">
        <f>(C55+C61+C58)</f>
        <v>426</v>
      </c>
      <c r="D54" s="84">
        <f t="shared" ref="D54:D63" si="14">IF(ISERROR(B54-C54),"n/a",B54-C54)</f>
        <v>45</v>
      </c>
      <c r="E54" s="156">
        <f t="shared" ref="E54:E63" si="15">IF(ISERROR(D54/C54),"n/a",(D54/C54))</f>
        <v>0.10563380281690141</v>
      </c>
    </row>
    <row r="55" spans="1:5" ht="13" x14ac:dyDescent="0.3">
      <c r="A55" s="157" t="s">
        <v>31</v>
      </c>
      <c r="B55" s="210">
        <f>SUM(B56:B57)</f>
        <v>445</v>
      </c>
      <c r="C55" s="210">
        <f>SUM(C56:C57)</f>
        <v>384</v>
      </c>
      <c r="D55" s="7">
        <f t="shared" si="14"/>
        <v>61</v>
      </c>
      <c r="E55" s="158">
        <f t="shared" si="15"/>
        <v>0.15885416666666666</v>
      </c>
    </row>
    <row r="56" spans="1:5" ht="13" x14ac:dyDescent="0.3">
      <c r="A56" s="159" t="s">
        <v>32</v>
      </c>
      <c r="B56" s="280">
        <v>445</v>
      </c>
      <c r="C56" s="280">
        <v>384</v>
      </c>
      <c r="D56" s="282">
        <f t="shared" si="14"/>
        <v>61</v>
      </c>
      <c r="E56" s="283">
        <f t="shared" si="15"/>
        <v>0.15885416666666666</v>
      </c>
    </row>
    <row r="57" spans="1:5" ht="13" x14ac:dyDescent="0.3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t="13" x14ac:dyDescent="0.3">
      <c r="A58" s="157" t="s">
        <v>30</v>
      </c>
      <c r="B58" s="28">
        <f>B59+B60</f>
        <v>20</v>
      </c>
      <c r="C58" s="28">
        <f>C59+C60</f>
        <v>37</v>
      </c>
      <c r="D58" s="7">
        <f>IF(ISERROR(B58-C58),"n/a",B58-C58)</f>
        <v>-17</v>
      </c>
      <c r="E58" s="158">
        <f>IF(ISERROR(D58/C58),"n/a",(D58/C58))</f>
        <v>-0.45945945945945948</v>
      </c>
    </row>
    <row r="59" spans="1:5" s="2" customFormat="1" ht="13" x14ac:dyDescent="0.3">
      <c r="A59" s="159" t="s">
        <v>32</v>
      </c>
      <c r="B59" s="211">
        <v>20</v>
      </c>
      <c r="C59" s="211">
        <v>37</v>
      </c>
      <c r="D59" s="6">
        <f>IF(ISERROR(B59-C59),"n/a",B59-C59)</f>
        <v>-17</v>
      </c>
      <c r="E59" s="160">
        <f>IF(ISERROR(D59/C59),"n/a",(D59/C59))</f>
        <v>-0.45945945945945948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6</v>
      </c>
      <c r="C61" s="28">
        <f>C62</f>
        <v>5</v>
      </c>
      <c r="D61" s="7">
        <f t="shared" si="14"/>
        <v>1</v>
      </c>
      <c r="E61" s="158">
        <f t="shared" si="15"/>
        <v>0.2</v>
      </c>
    </row>
    <row r="62" spans="1:5" s="2" customFormat="1" ht="13" x14ac:dyDescent="0.3">
      <c r="A62" s="159" t="s">
        <v>32</v>
      </c>
      <c r="B62" s="211">
        <v>6</v>
      </c>
      <c r="C62" s="211">
        <v>5</v>
      </c>
      <c r="D62" s="6">
        <f t="shared" si="14"/>
        <v>1</v>
      </c>
      <c r="E62" s="160">
        <f t="shared" si="15"/>
        <v>0.2</v>
      </c>
    </row>
    <row r="63" spans="1:5" ht="15.75" customHeight="1" x14ac:dyDescent="0.3">
      <c r="A63" s="161" t="s">
        <v>5</v>
      </c>
      <c r="B63" s="84">
        <f>(B47+B54)</f>
        <v>497</v>
      </c>
      <c r="C63" s="84">
        <f>(C47+C54)</f>
        <v>457</v>
      </c>
      <c r="D63" s="84">
        <f t="shared" si="14"/>
        <v>40</v>
      </c>
      <c r="E63" s="156">
        <f t="shared" si="15"/>
        <v>8.7527352297592995E-2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4</v>
      </c>
      <c r="C66" s="84">
        <f>(C67+C71+C69)</f>
        <v>3</v>
      </c>
      <c r="D66" s="84">
        <f t="shared" ref="D66:D82" si="16">IF(ISERROR(B66-C66),"n/a",B66-C66)</f>
        <v>1</v>
      </c>
      <c r="E66" s="156">
        <f t="shared" ref="E66:E82" si="17">IF(ISERROR(D66/C66),"n/a",(D66/C66))</f>
        <v>0.33333333333333331</v>
      </c>
    </row>
    <row r="67" spans="1:5" ht="14.25" customHeight="1" x14ac:dyDescent="0.3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customHeight="1" x14ac:dyDescent="0.3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customHeight="1" x14ac:dyDescent="0.3">
      <c r="A69" s="157" t="s">
        <v>30</v>
      </c>
      <c r="B69" s="28">
        <f>B70</f>
        <v>4</v>
      </c>
      <c r="C69" s="28">
        <f>C70</f>
        <v>3</v>
      </c>
      <c r="D69" s="7">
        <f>IF(ISERROR(B69-C69),"n/a",B69-C69)</f>
        <v>1</v>
      </c>
      <c r="E69" s="158">
        <f>IF(ISERROR(D69/C69),"n/a",(D69/C69))</f>
        <v>0.33333333333333331</v>
      </c>
    </row>
    <row r="70" spans="1:5" ht="14.25" customHeight="1" x14ac:dyDescent="0.3">
      <c r="A70" s="159" t="s">
        <v>32</v>
      </c>
      <c r="B70" s="211">
        <v>4</v>
      </c>
      <c r="C70" s="211">
        <v>3</v>
      </c>
      <c r="D70" s="6">
        <f>IF(ISERROR(B70-C70),"n/a",B70-C70)</f>
        <v>1</v>
      </c>
      <c r="E70" s="160">
        <f>IF(ISERROR(D70/C70),"n/a",(D70/C70))</f>
        <v>0.33333333333333331</v>
      </c>
    </row>
    <row r="71" spans="1:5" ht="14.25" customHeight="1" x14ac:dyDescent="0.3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3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3">
      <c r="A73" s="155" t="s">
        <v>8</v>
      </c>
      <c r="B73" s="84">
        <f>(B74+B80+B77)</f>
        <v>153</v>
      </c>
      <c r="C73" s="84">
        <f>(C74+C80+C77)</f>
        <v>136</v>
      </c>
      <c r="D73" s="84">
        <f t="shared" si="16"/>
        <v>17</v>
      </c>
      <c r="E73" s="156">
        <f t="shared" si="17"/>
        <v>0.125</v>
      </c>
    </row>
    <row r="74" spans="1:5" ht="13" x14ac:dyDescent="0.3">
      <c r="A74" s="157" t="s">
        <v>31</v>
      </c>
      <c r="B74" s="210">
        <f>SUM(B75:B76)</f>
        <v>146</v>
      </c>
      <c r="C74" s="210">
        <f>SUM(C75:C76)</f>
        <v>125</v>
      </c>
      <c r="D74" s="7">
        <f t="shared" si="16"/>
        <v>21</v>
      </c>
      <c r="E74" s="158">
        <f t="shared" si="17"/>
        <v>0.16800000000000001</v>
      </c>
    </row>
    <row r="75" spans="1:5" ht="13" x14ac:dyDescent="0.3">
      <c r="A75" s="159" t="s">
        <v>32</v>
      </c>
      <c r="B75" s="280">
        <v>146</v>
      </c>
      <c r="C75" s="280">
        <v>125</v>
      </c>
      <c r="D75" s="282">
        <f t="shared" si="16"/>
        <v>21</v>
      </c>
      <c r="E75" s="283">
        <f t="shared" si="17"/>
        <v>0.16800000000000001</v>
      </c>
    </row>
    <row r="76" spans="1:5" ht="13" x14ac:dyDescent="0.3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3">
      <c r="A77" s="157" t="s">
        <v>30</v>
      </c>
      <c r="B77" s="28">
        <f>B78+B79</f>
        <v>6</v>
      </c>
      <c r="C77" s="28">
        <f>C78+C79</f>
        <v>11</v>
      </c>
      <c r="D77" s="7">
        <f>IF(ISERROR(B77-C77),"n/a",B77-C77)</f>
        <v>-5</v>
      </c>
      <c r="E77" s="158">
        <f>IF(ISERROR(D77/C77),"n/a",(D77/C77))</f>
        <v>-0.45454545454545453</v>
      </c>
    </row>
    <row r="78" spans="1:5" ht="12" customHeight="1" x14ac:dyDescent="0.3">
      <c r="A78" s="159" t="s">
        <v>32</v>
      </c>
      <c r="B78" s="211">
        <v>6</v>
      </c>
      <c r="C78" s="211">
        <v>11</v>
      </c>
      <c r="D78" s="6">
        <f>IF(ISERROR(B78-C78),"n/a",B78-C78)</f>
        <v>-5</v>
      </c>
      <c r="E78" s="160">
        <f>IF(ISERROR(D78/C78),"n/a",(D78/C78))</f>
        <v>-0.45454545454545453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1</v>
      </c>
      <c r="C80" s="28">
        <f>C81</f>
        <v>0</v>
      </c>
      <c r="D80" s="7">
        <f t="shared" si="16"/>
        <v>1</v>
      </c>
      <c r="E80" s="158" t="str">
        <f t="shared" si="17"/>
        <v>n/a</v>
      </c>
    </row>
    <row r="81" spans="1:5" ht="12" customHeight="1" x14ac:dyDescent="0.3">
      <c r="A81" s="159" t="s">
        <v>32</v>
      </c>
      <c r="B81" s="211">
        <v>1</v>
      </c>
      <c r="C81" s="211">
        <v>0</v>
      </c>
      <c r="D81" s="6">
        <f t="shared" si="16"/>
        <v>1</v>
      </c>
      <c r="E81" s="160" t="str">
        <f t="shared" si="17"/>
        <v>n/a</v>
      </c>
    </row>
    <row r="82" spans="1:5" ht="15.75" customHeight="1" x14ac:dyDescent="0.3">
      <c r="A82" s="161" t="s">
        <v>5</v>
      </c>
      <c r="B82" s="84">
        <f>(B66+B73)</f>
        <v>157</v>
      </c>
      <c r="C82" s="84">
        <f>(C66+C73)</f>
        <v>139</v>
      </c>
      <c r="D82" s="84">
        <f t="shared" si="16"/>
        <v>18</v>
      </c>
      <c r="E82" s="156">
        <f t="shared" si="17"/>
        <v>0.12949640287769784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4</v>
      </c>
      <c r="C85" s="84">
        <f>(C86+C90+C88)</f>
        <v>3</v>
      </c>
      <c r="D85" s="84">
        <f t="shared" ref="D85:D101" si="20">IF(ISERROR(B85-C85),"n/a",B85-C85)</f>
        <v>1</v>
      </c>
      <c r="E85" s="156">
        <f t="shared" ref="E85:E101" si="21">IF(ISERROR(D85/C85),"n/a",(D85/C85))</f>
        <v>0.33333333333333331</v>
      </c>
    </row>
    <row r="86" spans="1:5" ht="14.25" customHeight="1" x14ac:dyDescent="0.3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customHeight="1" x14ac:dyDescent="0.3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customHeight="1" x14ac:dyDescent="0.3">
      <c r="A88" s="157" t="s">
        <v>30</v>
      </c>
      <c r="B88" s="28">
        <f>B89</f>
        <v>4</v>
      </c>
      <c r="C88" s="28">
        <f>C89</f>
        <v>3</v>
      </c>
      <c r="D88" s="7">
        <f>IF(ISERROR(B88-C88),"n/a",B88-C88)</f>
        <v>1</v>
      </c>
      <c r="E88" s="158">
        <f>IF(ISERROR(D88/C88),"n/a",(D88/C88))</f>
        <v>0.33333333333333331</v>
      </c>
    </row>
    <row r="89" spans="1:5" ht="14.25" customHeight="1" x14ac:dyDescent="0.3">
      <c r="A89" s="159" t="s">
        <v>32</v>
      </c>
      <c r="B89" s="211">
        <v>4</v>
      </c>
      <c r="C89" s="211">
        <v>3</v>
      </c>
      <c r="D89" s="6">
        <f>IF(ISERROR(B89-C89),"n/a",B89-C89)</f>
        <v>1</v>
      </c>
      <c r="E89" s="160">
        <f>IF(ISERROR(D89/C89),"n/a",(D89/C89))</f>
        <v>0.33333333333333331</v>
      </c>
    </row>
    <row r="90" spans="1:5" ht="14.25" customHeight="1" x14ac:dyDescent="0.3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3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3">
      <c r="A92" s="155" t="s">
        <v>8</v>
      </c>
      <c r="B92" s="84">
        <f>(B93+B99+B96)</f>
        <v>153</v>
      </c>
      <c r="C92" s="84">
        <f>(C93+C99+C96)</f>
        <v>134</v>
      </c>
      <c r="D92" s="84">
        <f t="shared" si="20"/>
        <v>19</v>
      </c>
      <c r="E92" s="156">
        <f t="shared" si="21"/>
        <v>0.1417910447761194</v>
      </c>
    </row>
    <row r="93" spans="1:5" ht="13" x14ac:dyDescent="0.3">
      <c r="A93" s="157" t="s">
        <v>31</v>
      </c>
      <c r="B93" s="28">
        <f>SUM(B94:B95)</f>
        <v>146</v>
      </c>
      <c r="C93" s="28">
        <f>SUM(C94:C95)</f>
        <v>123</v>
      </c>
      <c r="D93" s="7">
        <f t="shared" si="20"/>
        <v>23</v>
      </c>
      <c r="E93" s="158">
        <f t="shared" si="21"/>
        <v>0.18699186991869918</v>
      </c>
    </row>
    <row r="94" spans="1:5" ht="13" x14ac:dyDescent="0.3">
      <c r="A94" s="159" t="s">
        <v>32</v>
      </c>
      <c r="B94" s="281">
        <v>146</v>
      </c>
      <c r="C94" s="280">
        <v>123</v>
      </c>
      <c r="D94" s="282">
        <f t="shared" si="20"/>
        <v>23</v>
      </c>
      <c r="E94" s="283">
        <f t="shared" si="21"/>
        <v>0.18699186991869918</v>
      </c>
    </row>
    <row r="95" spans="1:5" ht="13" x14ac:dyDescent="0.3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t="13" x14ac:dyDescent="0.3">
      <c r="A96" s="157" t="s">
        <v>30</v>
      </c>
      <c r="B96" s="28">
        <f>B97+B98</f>
        <v>6</v>
      </c>
      <c r="C96" s="28">
        <f>C97+C98</f>
        <v>11</v>
      </c>
      <c r="D96" s="7">
        <f>IF(ISERROR(B96-C96),"n/a",B96-C96)</f>
        <v>-5</v>
      </c>
      <c r="E96" s="158">
        <f>IF(ISERROR(D96/C96),"n/a",(D96/C96))</f>
        <v>-0.45454545454545453</v>
      </c>
    </row>
    <row r="97" spans="1:6" ht="13" x14ac:dyDescent="0.3">
      <c r="A97" s="159" t="s">
        <v>32</v>
      </c>
      <c r="B97" s="211">
        <v>6</v>
      </c>
      <c r="C97" s="211">
        <v>11</v>
      </c>
      <c r="D97" s="6">
        <f>IF(ISERROR(B97-C97),"n/a",B97-C97)</f>
        <v>-5</v>
      </c>
      <c r="E97" s="160">
        <f>IF(ISERROR(D97/C97),"n/a",(D97/C97))</f>
        <v>-0.45454545454545453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1</v>
      </c>
      <c r="C99" s="28">
        <f>C100</f>
        <v>0</v>
      </c>
      <c r="D99" s="7">
        <f t="shared" si="20"/>
        <v>1</v>
      </c>
      <c r="E99" s="158" t="str">
        <f t="shared" si="21"/>
        <v>n/a</v>
      </c>
    </row>
    <row r="100" spans="1:6" ht="13" x14ac:dyDescent="0.3">
      <c r="A100" s="159" t="s">
        <v>32</v>
      </c>
      <c r="B100" s="211">
        <v>1</v>
      </c>
      <c r="C100" s="211">
        <v>0</v>
      </c>
      <c r="D100" s="6">
        <f t="shared" si="20"/>
        <v>1</v>
      </c>
      <c r="E100" s="160" t="str">
        <f t="shared" si="21"/>
        <v>n/a</v>
      </c>
    </row>
    <row r="101" spans="1:6" ht="13" x14ac:dyDescent="0.3">
      <c r="A101" s="338" t="s">
        <v>5</v>
      </c>
      <c r="B101" s="339">
        <f>(B85+B92)</f>
        <v>157</v>
      </c>
      <c r="C101" s="339">
        <f>(C85+C92)</f>
        <v>137</v>
      </c>
      <c r="D101" s="339">
        <f t="shared" si="20"/>
        <v>20</v>
      </c>
      <c r="E101" s="340">
        <f t="shared" si="21"/>
        <v>0.145985401459854</v>
      </c>
    </row>
    <row r="102" spans="1:6" ht="13" hidden="1" x14ac:dyDescent="0.3">
      <c r="A102" s="174"/>
      <c r="B102" s="30"/>
      <c r="C102" s="30"/>
      <c r="D102" s="27"/>
      <c r="E102" s="191"/>
    </row>
    <row r="103" spans="1:6" ht="14" hidden="1" x14ac:dyDescent="0.3">
      <c r="A103" s="176" t="s">
        <v>3</v>
      </c>
      <c r="B103" s="29"/>
      <c r="C103" s="29"/>
      <c r="D103" s="6"/>
      <c r="E103" s="177"/>
    </row>
    <row r="104" spans="1:6" ht="13" hidden="1" x14ac:dyDescent="0.3">
      <c r="A104" s="178" t="s">
        <v>7</v>
      </c>
      <c r="B104" s="29">
        <v>1</v>
      </c>
      <c r="C104" s="29">
        <v>0</v>
      </c>
      <c r="D104" s="6">
        <f>IF(ISERROR(B104-C104),"n/a",B104-C104)</f>
        <v>1</v>
      </c>
      <c r="E104" s="177" t="str">
        <f>IF(ISERROR(D104/C104),"n/a",(D104/C104))</f>
        <v>n/a</v>
      </c>
    </row>
    <row r="105" spans="1:6" ht="13" hidden="1" x14ac:dyDescent="0.3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t="13" hidden="1" x14ac:dyDescent="0.3">
      <c r="A106" s="179" t="s">
        <v>5</v>
      </c>
      <c r="B106" s="28">
        <f>SUM(B104:B105)</f>
        <v>1</v>
      </c>
      <c r="C106" s="28">
        <f>SUM(C104:C105)</f>
        <v>0</v>
      </c>
      <c r="D106" s="7">
        <f>IF(ISERROR(B106-C106),"n/a",B106-C106)</f>
        <v>1</v>
      </c>
      <c r="E106" s="180" t="str">
        <f>IF(ISERROR(D106/C106),"n/a",(D106/C106))</f>
        <v>n/a</v>
      </c>
    </row>
    <row r="107" spans="1:6" ht="13" hidden="1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t="13" hidden="1" x14ac:dyDescent="0.3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85</v>
      </c>
    </row>
    <row r="151" spans="1:6" ht="13" x14ac:dyDescent="0.3">
      <c r="A151" s="85" t="s">
        <v>86</v>
      </c>
    </row>
    <row r="152" spans="1:6" ht="13" x14ac:dyDescent="0.3">
      <c r="A152" s="85"/>
    </row>
    <row r="153" spans="1:6" ht="13" x14ac:dyDescent="0.3">
      <c r="A153" s="85"/>
    </row>
    <row r="154" spans="1:6" ht="13" x14ac:dyDescent="0.3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9" width="9.1796875" style="330" customWidth="1"/>
    <col min="10" max="13" width="9.1796875" style="330" hidden="1" customWidth="1"/>
    <col min="14" max="14" width="9.1796875" style="330" customWidth="1"/>
    <col min="15" max="16384" width="9.1796875" style="330"/>
  </cols>
  <sheetData>
    <row r="1" spans="1:16" ht="15.5" x14ac:dyDescent="0.3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September 24,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3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52</v>
      </c>
      <c r="B14" s="341">
        <f t="shared" ref="B14:M14" si="4">SUM(B47,B78,B109,B140,B187)</f>
        <v>1</v>
      </c>
      <c r="C14" s="341">
        <f t="shared" si="4"/>
        <v>2</v>
      </c>
      <c r="D14" s="341">
        <f t="shared" si="4"/>
        <v>0</v>
      </c>
      <c r="E14" s="341">
        <f t="shared" si="4"/>
        <v>2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50</v>
      </c>
      <c r="B16" s="341">
        <f t="shared" ref="B16:M16" si="6">SUM(B49,B80,B111,B142,B189)</f>
        <v>27</v>
      </c>
      <c r="C16" s="341">
        <f t="shared" si="6"/>
        <v>34</v>
      </c>
      <c r="D16" s="341">
        <f t="shared" si="6"/>
        <v>26</v>
      </c>
      <c r="E16" s="341">
        <f t="shared" si="6"/>
        <v>29</v>
      </c>
      <c r="F16" s="341">
        <f t="shared" si="6"/>
        <v>4</v>
      </c>
      <c r="G16" s="341">
        <f t="shared" si="6"/>
        <v>3</v>
      </c>
      <c r="H16" s="341">
        <f t="shared" si="6"/>
        <v>4</v>
      </c>
      <c r="I16" s="341">
        <f t="shared" si="6"/>
        <v>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58" t="s">
        <v>62</v>
      </c>
      <c r="B19" s="359">
        <f t="shared" ref="B19:C19" si="9">SUM(B52,B83,B114,B145,B192)</f>
        <v>28</v>
      </c>
      <c r="C19" s="359">
        <f t="shared" si="9"/>
        <v>37</v>
      </c>
      <c r="D19" s="359">
        <f t="shared" ref="D19:M19" si="10">SUM(D10:D18)</f>
        <v>26</v>
      </c>
      <c r="E19" s="359">
        <f t="shared" si="10"/>
        <v>31</v>
      </c>
      <c r="F19" s="359">
        <f t="shared" si="10"/>
        <v>4</v>
      </c>
      <c r="G19" s="359">
        <f t="shared" si="10"/>
        <v>3</v>
      </c>
      <c r="H19" s="359">
        <f t="shared" si="10"/>
        <v>4</v>
      </c>
      <c r="I19" s="359">
        <f t="shared" si="10"/>
        <v>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3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5">
      <c r="A24" s="336" t="s">
        <v>55</v>
      </c>
      <c r="B24" s="341">
        <f>SUM(B57,B88,B119,B150,B167,B197)</f>
        <v>29</v>
      </c>
      <c r="C24" s="341">
        <f t="shared" ref="C24:M24" si="11">SUM(C57,C88,C119,C150,C167,C197)</f>
        <v>50</v>
      </c>
      <c r="D24" s="341">
        <f t="shared" si="11"/>
        <v>15</v>
      </c>
      <c r="E24" s="341">
        <f t="shared" si="11"/>
        <v>17</v>
      </c>
      <c r="F24" s="341">
        <f t="shared" si="11"/>
        <v>9</v>
      </c>
      <c r="G24" s="341">
        <f t="shared" si="11"/>
        <v>7</v>
      </c>
      <c r="H24" s="341">
        <f t="shared" si="11"/>
        <v>9</v>
      </c>
      <c r="I24" s="341">
        <f t="shared" si="11"/>
        <v>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5">
      <c r="A26" s="336" t="s">
        <v>43</v>
      </c>
      <c r="B26" s="341">
        <f t="shared" si="12"/>
        <v>163</v>
      </c>
      <c r="C26" s="341">
        <f t="shared" si="12"/>
        <v>197</v>
      </c>
      <c r="D26" s="341">
        <f t="shared" si="12"/>
        <v>99</v>
      </c>
      <c r="E26" s="341">
        <f t="shared" si="12"/>
        <v>76</v>
      </c>
      <c r="F26" s="341">
        <f t="shared" si="12"/>
        <v>36</v>
      </c>
      <c r="G26" s="341">
        <f t="shared" si="12"/>
        <v>27</v>
      </c>
      <c r="H26" s="341">
        <f t="shared" si="12"/>
        <v>36</v>
      </c>
      <c r="I26" s="341">
        <f t="shared" si="12"/>
        <v>25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5">
      <c r="A28" s="336" t="s">
        <v>52</v>
      </c>
      <c r="B28" s="341">
        <f t="shared" si="12"/>
        <v>334</v>
      </c>
      <c r="C28" s="341">
        <f t="shared" si="12"/>
        <v>487</v>
      </c>
      <c r="D28" s="341">
        <f t="shared" si="12"/>
        <v>191</v>
      </c>
      <c r="E28" s="341">
        <f t="shared" si="12"/>
        <v>203</v>
      </c>
      <c r="F28" s="341">
        <f t="shared" si="12"/>
        <v>58</v>
      </c>
      <c r="G28" s="341">
        <f t="shared" si="12"/>
        <v>67</v>
      </c>
      <c r="H28" s="341">
        <f t="shared" si="12"/>
        <v>58</v>
      </c>
      <c r="I28" s="341">
        <f t="shared" si="12"/>
        <v>67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5">
      <c r="A29" s="336" t="s">
        <v>51</v>
      </c>
      <c r="B29" s="341">
        <f t="shared" si="12"/>
        <v>54</v>
      </c>
      <c r="C29" s="341">
        <f t="shared" si="12"/>
        <v>57</v>
      </c>
      <c r="D29" s="341">
        <f t="shared" si="12"/>
        <v>29</v>
      </c>
      <c r="E29" s="341">
        <f t="shared" si="12"/>
        <v>19</v>
      </c>
      <c r="F29" s="341">
        <f t="shared" si="12"/>
        <v>8</v>
      </c>
      <c r="G29" s="341">
        <f t="shared" si="12"/>
        <v>5</v>
      </c>
      <c r="H29" s="341">
        <f t="shared" si="12"/>
        <v>8</v>
      </c>
      <c r="I29" s="341">
        <f t="shared" si="12"/>
        <v>5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5">
      <c r="A30" s="336" t="s">
        <v>50</v>
      </c>
      <c r="B30" s="341">
        <f t="shared" si="12"/>
        <v>57</v>
      </c>
      <c r="C30" s="341">
        <f t="shared" si="12"/>
        <v>60</v>
      </c>
      <c r="D30" s="341">
        <f t="shared" si="12"/>
        <v>24</v>
      </c>
      <c r="E30" s="341">
        <f t="shared" si="12"/>
        <v>37</v>
      </c>
      <c r="F30" s="341">
        <f t="shared" si="12"/>
        <v>7</v>
      </c>
      <c r="G30" s="341">
        <f t="shared" si="12"/>
        <v>11</v>
      </c>
      <c r="H30" s="341">
        <f t="shared" si="12"/>
        <v>7</v>
      </c>
      <c r="I30" s="341">
        <f t="shared" si="12"/>
        <v>11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5">
      <c r="A31" s="336" t="s">
        <v>49</v>
      </c>
      <c r="B31" s="341">
        <f t="shared" si="12"/>
        <v>8</v>
      </c>
      <c r="C31" s="341">
        <f t="shared" si="12"/>
        <v>10</v>
      </c>
      <c r="D31" s="341">
        <f t="shared" si="12"/>
        <v>2</v>
      </c>
      <c r="E31" s="341">
        <f t="shared" si="12"/>
        <v>3</v>
      </c>
      <c r="F31" s="341">
        <f t="shared" si="12"/>
        <v>1</v>
      </c>
      <c r="G31" s="341">
        <f t="shared" si="12"/>
        <v>1</v>
      </c>
      <c r="H31" s="341">
        <f t="shared" si="12"/>
        <v>1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4">
      <c r="A32" s="345" t="s">
        <v>48</v>
      </c>
      <c r="B32" s="341">
        <f t="shared" si="12"/>
        <v>188</v>
      </c>
      <c r="C32" s="341">
        <f t="shared" si="12"/>
        <v>199</v>
      </c>
      <c r="D32" s="341">
        <f t="shared" si="12"/>
        <v>110</v>
      </c>
      <c r="E32" s="341">
        <f t="shared" si="12"/>
        <v>69</v>
      </c>
      <c r="F32" s="341">
        <f t="shared" si="12"/>
        <v>34</v>
      </c>
      <c r="G32" s="341">
        <f t="shared" si="12"/>
        <v>18</v>
      </c>
      <c r="H32" s="341">
        <f t="shared" si="12"/>
        <v>34</v>
      </c>
      <c r="I32" s="341">
        <f t="shared" si="12"/>
        <v>18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5" thickTop="1" thickBot="1" x14ac:dyDescent="0.4">
      <c r="A33" s="366" t="s">
        <v>72</v>
      </c>
      <c r="B33" s="359">
        <f>SUM(B24:B32)</f>
        <v>837</v>
      </c>
      <c r="C33" s="359">
        <f t="shared" ref="C33:M33" si="13">SUM(C24:C32)</f>
        <v>1066</v>
      </c>
      <c r="D33" s="359">
        <f t="shared" si="13"/>
        <v>471</v>
      </c>
      <c r="E33" s="359">
        <f t="shared" si="13"/>
        <v>426</v>
      </c>
      <c r="F33" s="359">
        <f t="shared" si="13"/>
        <v>153</v>
      </c>
      <c r="G33" s="359">
        <f t="shared" si="13"/>
        <v>136</v>
      </c>
      <c r="H33" s="359">
        <f t="shared" si="13"/>
        <v>153</v>
      </c>
      <c r="I33" s="359">
        <f t="shared" si="13"/>
        <v>134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4"/>
    <row r="35" spans="1:13" ht="15" thickBot="1" x14ac:dyDescent="0.4">
      <c r="A35" s="354" t="s">
        <v>63</v>
      </c>
      <c r="B35" s="357">
        <f t="shared" ref="B35:M35" si="14">SUM(B19,B33)</f>
        <v>865</v>
      </c>
      <c r="C35" s="357">
        <f t="shared" si="14"/>
        <v>1103</v>
      </c>
      <c r="D35" s="357">
        <f t="shared" si="14"/>
        <v>497</v>
      </c>
      <c r="E35" s="357">
        <f t="shared" si="14"/>
        <v>457</v>
      </c>
      <c r="F35" s="357">
        <f t="shared" si="14"/>
        <v>157</v>
      </c>
      <c r="G35" s="357">
        <f t="shared" si="14"/>
        <v>139</v>
      </c>
      <c r="H35" s="357">
        <f t="shared" si="14"/>
        <v>157</v>
      </c>
      <c r="I35" s="357">
        <f t="shared" si="14"/>
        <v>137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5"/>
    <row r="39" spans="1:13" x14ac:dyDescent="0.3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3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0</v>
      </c>
      <c r="C45" s="341">
        <v>1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1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50</v>
      </c>
      <c r="B49" s="341">
        <v>5</v>
      </c>
      <c r="C49" s="341">
        <v>6</v>
      </c>
      <c r="D49" s="341">
        <v>5</v>
      </c>
      <c r="E49" s="341">
        <v>6</v>
      </c>
      <c r="F49" s="341">
        <v>2</v>
      </c>
      <c r="G49" s="341">
        <v>1</v>
      </c>
      <c r="H49" s="341">
        <v>2</v>
      </c>
      <c r="I49" s="341">
        <v>1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3" t="s">
        <v>5</v>
      </c>
      <c r="B52" s="344">
        <f>SUM(B43:B51)</f>
        <v>6</v>
      </c>
      <c r="C52" s="344">
        <f t="shared" ref="C52:M52" si="15">SUM(C43:C51)</f>
        <v>7</v>
      </c>
      <c r="D52" s="344">
        <f t="shared" si="15"/>
        <v>5</v>
      </c>
      <c r="E52" s="344">
        <f t="shared" si="15"/>
        <v>6</v>
      </c>
      <c r="F52" s="344">
        <f t="shared" si="15"/>
        <v>2</v>
      </c>
      <c r="G52" s="344">
        <f t="shared" si="15"/>
        <v>1</v>
      </c>
      <c r="H52" s="344">
        <f t="shared" si="15"/>
        <v>2</v>
      </c>
      <c r="I52" s="344">
        <f t="shared" si="15"/>
        <v>1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3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5">
      <c r="A57" s="337" t="s">
        <v>55</v>
      </c>
      <c r="B57" s="341">
        <v>5</v>
      </c>
      <c r="C57" s="341">
        <v>5</v>
      </c>
      <c r="D57" s="341">
        <v>2</v>
      </c>
      <c r="E57" s="341">
        <v>0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5">
      <c r="A59" s="337" t="s">
        <v>43</v>
      </c>
      <c r="B59" s="341">
        <v>45</v>
      </c>
      <c r="C59" s="341">
        <v>61</v>
      </c>
      <c r="D59" s="341">
        <v>25</v>
      </c>
      <c r="E59" s="341">
        <v>9</v>
      </c>
      <c r="F59" s="341">
        <v>8</v>
      </c>
      <c r="G59" s="341">
        <v>2</v>
      </c>
      <c r="H59" s="341">
        <v>8</v>
      </c>
      <c r="I59" s="341">
        <v>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52</v>
      </c>
      <c r="B61" s="341">
        <v>47</v>
      </c>
      <c r="C61" s="341">
        <v>83</v>
      </c>
      <c r="D61" s="341">
        <v>18</v>
      </c>
      <c r="E61" s="341">
        <v>16</v>
      </c>
      <c r="F61" s="341">
        <v>5</v>
      </c>
      <c r="G61" s="341">
        <v>6</v>
      </c>
      <c r="H61" s="341">
        <v>5</v>
      </c>
      <c r="I61" s="341">
        <v>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51</v>
      </c>
      <c r="B62" s="341">
        <v>6</v>
      </c>
      <c r="C62" s="341">
        <v>9</v>
      </c>
      <c r="D62" s="341">
        <v>4</v>
      </c>
      <c r="E62" s="341">
        <v>0</v>
      </c>
      <c r="F62" s="341">
        <v>1</v>
      </c>
      <c r="G62" s="341">
        <v>0</v>
      </c>
      <c r="H62" s="341">
        <v>1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50</v>
      </c>
      <c r="B63" s="341">
        <v>15</v>
      </c>
      <c r="C63" s="341">
        <v>19</v>
      </c>
      <c r="D63" s="341">
        <v>5</v>
      </c>
      <c r="E63" s="341">
        <v>8</v>
      </c>
      <c r="F63" s="341">
        <v>0</v>
      </c>
      <c r="G63" s="341">
        <v>2</v>
      </c>
      <c r="H63" s="341">
        <v>0</v>
      </c>
      <c r="I63" s="341">
        <v>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49</v>
      </c>
      <c r="B64" s="341">
        <v>0</v>
      </c>
      <c r="C64" s="341">
        <v>3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2" t="s">
        <v>48</v>
      </c>
      <c r="B65" s="341">
        <v>27</v>
      </c>
      <c r="C65" s="341">
        <v>42</v>
      </c>
      <c r="D65" s="341">
        <v>20</v>
      </c>
      <c r="E65" s="341">
        <v>6</v>
      </c>
      <c r="F65" s="341">
        <v>9</v>
      </c>
      <c r="G65" s="341">
        <v>0</v>
      </c>
      <c r="H65" s="341">
        <v>9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2" t="s">
        <v>5</v>
      </c>
      <c r="B66" s="353">
        <f>SUM(B57:B65)</f>
        <v>145</v>
      </c>
      <c r="C66" s="353">
        <f t="shared" ref="C66:M66" si="16">SUM(C57:C65)</f>
        <v>222</v>
      </c>
      <c r="D66" s="353">
        <f t="shared" si="16"/>
        <v>74</v>
      </c>
      <c r="E66" s="353">
        <f t="shared" si="16"/>
        <v>39</v>
      </c>
      <c r="F66" s="353">
        <f t="shared" si="16"/>
        <v>24</v>
      </c>
      <c r="G66" s="353">
        <f t="shared" si="16"/>
        <v>10</v>
      </c>
      <c r="H66" s="353">
        <f t="shared" si="16"/>
        <v>24</v>
      </c>
      <c r="I66" s="353">
        <f t="shared" si="16"/>
        <v>10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4">
      <c r="A67" s="354" t="s">
        <v>57</v>
      </c>
      <c r="B67" s="355">
        <f>SUM(B52,B66)</f>
        <v>151</v>
      </c>
      <c r="C67" s="355">
        <f t="shared" ref="C67:M67" si="17">SUM(C52,C66)</f>
        <v>229</v>
      </c>
      <c r="D67" s="355">
        <f t="shared" si="17"/>
        <v>79</v>
      </c>
      <c r="E67" s="355">
        <f t="shared" si="17"/>
        <v>45</v>
      </c>
      <c r="F67" s="355">
        <f t="shared" si="17"/>
        <v>26</v>
      </c>
      <c r="G67" s="355">
        <f t="shared" si="17"/>
        <v>11</v>
      </c>
      <c r="H67" s="355">
        <f t="shared" si="17"/>
        <v>26</v>
      </c>
      <c r="I67" s="355">
        <f t="shared" si="17"/>
        <v>11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5"/>
    <row r="70" spans="1:13" x14ac:dyDescent="0.3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3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52</v>
      </c>
      <c r="B78" s="341">
        <v>0</v>
      </c>
      <c r="C78" s="341">
        <v>2</v>
      </c>
      <c r="D78" s="341">
        <v>0</v>
      </c>
      <c r="E78" s="341">
        <v>2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50</v>
      </c>
      <c r="B80" s="341">
        <v>19</v>
      </c>
      <c r="C80" s="341">
        <v>23</v>
      </c>
      <c r="D80" s="341">
        <v>18</v>
      </c>
      <c r="E80" s="341">
        <v>18</v>
      </c>
      <c r="F80" s="341">
        <v>2</v>
      </c>
      <c r="G80" s="341">
        <v>2</v>
      </c>
      <c r="H80" s="341">
        <v>2</v>
      </c>
      <c r="I80" s="341">
        <v>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46" t="s">
        <v>5</v>
      </c>
      <c r="B83" s="344">
        <f>SUM(B74:B82)</f>
        <v>19</v>
      </c>
      <c r="C83" s="344">
        <f t="shared" ref="C83:M83" si="18">SUM(C74:C82)</f>
        <v>25</v>
      </c>
      <c r="D83" s="344">
        <f t="shared" si="18"/>
        <v>18</v>
      </c>
      <c r="E83" s="344">
        <f t="shared" si="18"/>
        <v>20</v>
      </c>
      <c r="F83" s="344">
        <f t="shared" si="18"/>
        <v>2</v>
      </c>
      <c r="G83" s="344">
        <f t="shared" si="18"/>
        <v>2</v>
      </c>
      <c r="H83" s="344">
        <f t="shared" si="18"/>
        <v>2</v>
      </c>
      <c r="I83" s="344">
        <f t="shared" si="18"/>
        <v>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3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5">
      <c r="A88" s="336" t="s">
        <v>55</v>
      </c>
      <c r="B88" s="341">
        <v>10</v>
      </c>
      <c r="C88" s="341">
        <v>31</v>
      </c>
      <c r="D88" s="341">
        <v>4</v>
      </c>
      <c r="E88" s="341">
        <v>13</v>
      </c>
      <c r="F88" s="341">
        <v>2</v>
      </c>
      <c r="G88" s="341">
        <v>6</v>
      </c>
      <c r="H88" s="341">
        <v>2</v>
      </c>
      <c r="I88" s="341">
        <v>6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5">
      <c r="A90" s="336" t="s">
        <v>43</v>
      </c>
      <c r="B90" s="341">
        <v>38</v>
      </c>
      <c r="C90" s="341">
        <v>64</v>
      </c>
      <c r="D90" s="341">
        <v>28</v>
      </c>
      <c r="E90" s="341">
        <v>36</v>
      </c>
      <c r="F90" s="341">
        <v>8</v>
      </c>
      <c r="G90" s="341">
        <v>13</v>
      </c>
      <c r="H90" s="341">
        <v>8</v>
      </c>
      <c r="I90" s="341">
        <v>11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53</v>
      </c>
      <c r="B91" s="341">
        <v>1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52</v>
      </c>
      <c r="B92" s="341">
        <v>135</v>
      </c>
      <c r="C92" s="341">
        <v>241</v>
      </c>
      <c r="D92" s="341">
        <v>95</v>
      </c>
      <c r="E92" s="341">
        <v>117</v>
      </c>
      <c r="F92" s="341">
        <v>26</v>
      </c>
      <c r="G92" s="341">
        <v>39</v>
      </c>
      <c r="H92" s="341">
        <v>26</v>
      </c>
      <c r="I92" s="341">
        <v>39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51</v>
      </c>
      <c r="B93" s="341">
        <v>20</v>
      </c>
      <c r="C93" s="341">
        <v>27</v>
      </c>
      <c r="D93" s="341">
        <v>16</v>
      </c>
      <c r="E93" s="341">
        <v>13</v>
      </c>
      <c r="F93" s="341">
        <v>4</v>
      </c>
      <c r="G93" s="341">
        <v>3</v>
      </c>
      <c r="H93" s="341">
        <v>4</v>
      </c>
      <c r="I93" s="341">
        <v>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50</v>
      </c>
      <c r="B94" s="341">
        <v>31</v>
      </c>
      <c r="C94" s="341">
        <v>23</v>
      </c>
      <c r="D94" s="341">
        <v>15</v>
      </c>
      <c r="E94" s="341">
        <v>17</v>
      </c>
      <c r="F94" s="341">
        <v>5</v>
      </c>
      <c r="G94" s="341">
        <v>4</v>
      </c>
      <c r="H94" s="341">
        <v>5</v>
      </c>
      <c r="I94" s="341">
        <v>4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49</v>
      </c>
      <c r="B95" s="341">
        <v>1</v>
      </c>
      <c r="C95" s="341">
        <v>2</v>
      </c>
      <c r="D95" s="341">
        <v>1</v>
      </c>
      <c r="E95" s="341">
        <v>2</v>
      </c>
      <c r="F95" s="341">
        <v>1</v>
      </c>
      <c r="G95" s="341">
        <v>0</v>
      </c>
      <c r="H95" s="341">
        <v>1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5" t="s">
        <v>48</v>
      </c>
      <c r="B96" s="341">
        <v>70</v>
      </c>
      <c r="C96" s="341">
        <v>93</v>
      </c>
      <c r="D96" s="341">
        <v>47</v>
      </c>
      <c r="E96" s="341">
        <v>39</v>
      </c>
      <c r="F96" s="341">
        <v>10</v>
      </c>
      <c r="G96" s="341">
        <v>11</v>
      </c>
      <c r="H96" s="341">
        <v>10</v>
      </c>
      <c r="I96" s="341">
        <v>11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46" t="s">
        <v>5</v>
      </c>
      <c r="B97" s="344">
        <f>SUM(B88:B96)</f>
        <v>307</v>
      </c>
      <c r="C97" s="344">
        <f t="shared" ref="C97:M97" si="19">SUM(C88:C96)</f>
        <v>487</v>
      </c>
      <c r="D97" s="344">
        <f t="shared" si="19"/>
        <v>206</v>
      </c>
      <c r="E97" s="344">
        <f t="shared" si="19"/>
        <v>239</v>
      </c>
      <c r="F97" s="344">
        <f t="shared" si="19"/>
        <v>56</v>
      </c>
      <c r="G97" s="344">
        <f t="shared" si="19"/>
        <v>76</v>
      </c>
      <c r="H97" s="344">
        <f t="shared" si="19"/>
        <v>56</v>
      </c>
      <c r="I97" s="344">
        <f t="shared" si="19"/>
        <v>74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4">
      <c r="A98" s="354" t="s">
        <v>58</v>
      </c>
      <c r="B98" s="357">
        <f>SUM(B83,B97)</f>
        <v>326</v>
      </c>
      <c r="C98" s="357">
        <f t="shared" ref="C98:M98" si="20">SUM(C83,C97)</f>
        <v>512</v>
      </c>
      <c r="D98" s="357">
        <f t="shared" si="20"/>
        <v>224</v>
      </c>
      <c r="E98" s="357">
        <f t="shared" si="20"/>
        <v>259</v>
      </c>
      <c r="F98" s="357">
        <f t="shared" si="20"/>
        <v>58</v>
      </c>
      <c r="G98" s="357">
        <f t="shared" si="20"/>
        <v>78</v>
      </c>
      <c r="H98" s="357">
        <f t="shared" si="20"/>
        <v>58</v>
      </c>
      <c r="I98" s="357">
        <f t="shared" si="20"/>
        <v>76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5"/>
    <row r="101" spans="1:13" x14ac:dyDescent="0.3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3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50</v>
      </c>
      <c r="B111" s="341">
        <v>3</v>
      </c>
      <c r="C111" s="341">
        <v>5</v>
      </c>
      <c r="D111" s="341">
        <v>3</v>
      </c>
      <c r="E111" s="341">
        <v>5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46" t="s">
        <v>5</v>
      </c>
      <c r="B114" s="344">
        <f>SUM(B105:B113)</f>
        <v>3</v>
      </c>
      <c r="C114" s="344">
        <f t="shared" ref="C114:M114" si="21">SUM(C105:C113)</f>
        <v>5</v>
      </c>
      <c r="D114" s="344">
        <f t="shared" si="21"/>
        <v>3</v>
      </c>
      <c r="E114" s="344">
        <f t="shared" si="21"/>
        <v>5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3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5">
      <c r="A119" s="336" t="s">
        <v>55</v>
      </c>
      <c r="B119" s="341">
        <v>7</v>
      </c>
      <c r="C119" s="341">
        <v>9</v>
      </c>
      <c r="D119" s="341">
        <v>5</v>
      </c>
      <c r="E119" s="341">
        <v>4</v>
      </c>
      <c r="F119" s="341">
        <v>4</v>
      </c>
      <c r="G119" s="341">
        <v>1</v>
      </c>
      <c r="H119" s="341">
        <v>4</v>
      </c>
      <c r="I119" s="341">
        <v>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43</v>
      </c>
      <c r="B121" s="341">
        <v>36</v>
      </c>
      <c r="C121" s="341">
        <v>31</v>
      </c>
      <c r="D121" s="341">
        <v>19</v>
      </c>
      <c r="E121" s="341">
        <v>15</v>
      </c>
      <c r="F121" s="341">
        <v>6</v>
      </c>
      <c r="G121" s="341">
        <v>4</v>
      </c>
      <c r="H121" s="341">
        <v>6</v>
      </c>
      <c r="I121" s="341">
        <v>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68</v>
      </c>
      <c r="C123" s="341">
        <v>67</v>
      </c>
      <c r="D123" s="341">
        <v>35</v>
      </c>
      <c r="E123" s="341">
        <v>14</v>
      </c>
      <c r="F123" s="341">
        <v>17</v>
      </c>
      <c r="G123" s="341">
        <v>5</v>
      </c>
      <c r="H123" s="341">
        <v>17</v>
      </c>
      <c r="I123" s="341">
        <v>5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51</v>
      </c>
      <c r="B124" s="341">
        <v>15</v>
      </c>
      <c r="C124" s="341">
        <v>16</v>
      </c>
      <c r="D124" s="341">
        <v>5</v>
      </c>
      <c r="E124" s="341">
        <v>4</v>
      </c>
      <c r="F124" s="341">
        <v>2</v>
      </c>
      <c r="G124" s="341">
        <v>0</v>
      </c>
      <c r="H124" s="341">
        <v>2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1</v>
      </c>
      <c r="H125" s="341">
        <v>0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5" t="s">
        <v>48</v>
      </c>
      <c r="B127" s="341">
        <v>45</v>
      </c>
      <c r="C127" s="341">
        <v>33</v>
      </c>
      <c r="D127" s="341">
        <v>16</v>
      </c>
      <c r="E127" s="341">
        <v>11</v>
      </c>
      <c r="F127" s="341">
        <v>8</v>
      </c>
      <c r="G127" s="341">
        <v>4</v>
      </c>
      <c r="H127" s="341">
        <v>8</v>
      </c>
      <c r="I127" s="341">
        <v>4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179</v>
      </c>
      <c r="C128" s="344">
        <f t="shared" si="22"/>
        <v>163</v>
      </c>
      <c r="D128" s="344">
        <f t="shared" si="22"/>
        <v>82</v>
      </c>
      <c r="E128" s="344">
        <f t="shared" si="22"/>
        <v>51</v>
      </c>
      <c r="F128" s="344">
        <f t="shared" si="22"/>
        <v>37</v>
      </c>
      <c r="G128" s="344">
        <f t="shared" si="22"/>
        <v>16</v>
      </c>
      <c r="H128" s="344">
        <f t="shared" si="22"/>
        <v>37</v>
      </c>
      <c r="I128" s="344">
        <f t="shared" si="22"/>
        <v>16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4">
      <c r="A129" s="354" t="s">
        <v>59</v>
      </c>
      <c r="B129" s="357">
        <f>SUM(B114,B128)</f>
        <v>182</v>
      </c>
      <c r="C129" s="357">
        <f t="shared" ref="C129:M129" si="23">SUM(C114,C128)</f>
        <v>168</v>
      </c>
      <c r="D129" s="357">
        <f t="shared" si="23"/>
        <v>85</v>
      </c>
      <c r="E129" s="357">
        <f t="shared" si="23"/>
        <v>56</v>
      </c>
      <c r="F129" s="357">
        <f t="shared" si="23"/>
        <v>37</v>
      </c>
      <c r="G129" s="357">
        <f t="shared" si="23"/>
        <v>16</v>
      </c>
      <c r="H129" s="357">
        <f t="shared" si="23"/>
        <v>37</v>
      </c>
      <c r="I129" s="357">
        <f t="shared" si="23"/>
        <v>16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3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3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6</v>
      </c>
      <c r="C154" s="341">
        <v>17</v>
      </c>
      <c r="D154" s="341">
        <v>5</v>
      </c>
      <c r="E154" s="341">
        <v>11</v>
      </c>
      <c r="F154" s="341">
        <v>1</v>
      </c>
      <c r="G154" s="341">
        <v>4</v>
      </c>
      <c r="H154" s="341">
        <v>1</v>
      </c>
      <c r="I154" s="341">
        <v>4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51</v>
      </c>
      <c r="B155" s="341">
        <v>3</v>
      </c>
      <c r="C155" s="341">
        <v>1</v>
      </c>
      <c r="D155" s="341">
        <v>2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49</v>
      </c>
      <c r="B157" s="341">
        <v>1</v>
      </c>
      <c r="C157" s="341">
        <v>1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48</v>
      </c>
      <c r="B158" s="341">
        <v>6</v>
      </c>
      <c r="C158" s="341">
        <v>3</v>
      </c>
      <c r="D158" s="341">
        <v>4</v>
      </c>
      <c r="E158" s="341">
        <v>1</v>
      </c>
      <c r="F158" s="341">
        <v>0</v>
      </c>
      <c r="G158" s="341">
        <v>1</v>
      </c>
      <c r="H158" s="341">
        <v>0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11</v>
      </c>
      <c r="E159" s="344">
        <f t="shared" si="25"/>
        <v>13</v>
      </c>
      <c r="F159" s="344">
        <f t="shared" si="25"/>
        <v>1</v>
      </c>
      <c r="G159" s="344">
        <f t="shared" si="25"/>
        <v>5</v>
      </c>
      <c r="H159" s="344">
        <f t="shared" si="25"/>
        <v>1</v>
      </c>
      <c r="I159" s="344">
        <f t="shared" si="25"/>
        <v>5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4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11</v>
      </c>
      <c r="E160" s="357">
        <f t="shared" si="26"/>
        <v>13</v>
      </c>
      <c r="F160" s="357">
        <f t="shared" si="26"/>
        <v>1</v>
      </c>
      <c r="G160" s="357">
        <f t="shared" si="26"/>
        <v>5</v>
      </c>
      <c r="H160" s="357">
        <f t="shared" si="26"/>
        <v>1</v>
      </c>
      <c r="I160" s="357">
        <f t="shared" si="26"/>
        <v>5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3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5">
      <c r="A167" s="336" t="s">
        <v>55</v>
      </c>
      <c r="B167" s="341">
        <v>5</v>
      </c>
      <c r="C167" s="341">
        <v>4</v>
      </c>
      <c r="D167" s="341">
        <v>2</v>
      </c>
      <c r="E167" s="341">
        <v>0</v>
      </c>
      <c r="F167" s="341">
        <v>1</v>
      </c>
      <c r="G167" s="341">
        <v>0</v>
      </c>
      <c r="H167" s="341">
        <v>1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43</v>
      </c>
      <c r="C169" s="341">
        <v>38</v>
      </c>
      <c r="D169" s="341">
        <v>26</v>
      </c>
      <c r="E169" s="341">
        <v>15</v>
      </c>
      <c r="F169" s="341">
        <v>14</v>
      </c>
      <c r="G169" s="341">
        <v>8</v>
      </c>
      <c r="H169" s="341">
        <v>14</v>
      </c>
      <c r="I169" s="341">
        <v>8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71</v>
      </c>
      <c r="C171" s="341">
        <v>72</v>
      </c>
      <c r="D171" s="341">
        <v>33</v>
      </c>
      <c r="E171" s="341">
        <v>42</v>
      </c>
      <c r="F171" s="341">
        <v>8</v>
      </c>
      <c r="G171" s="341">
        <v>12</v>
      </c>
      <c r="H171" s="341">
        <v>8</v>
      </c>
      <c r="I171" s="341">
        <v>12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51</v>
      </c>
      <c r="B172" s="341">
        <v>10</v>
      </c>
      <c r="C172" s="341">
        <v>4</v>
      </c>
      <c r="D172" s="341">
        <v>2</v>
      </c>
      <c r="E172" s="341">
        <v>2</v>
      </c>
      <c r="F172" s="341">
        <v>1</v>
      </c>
      <c r="G172" s="341">
        <v>2</v>
      </c>
      <c r="H172" s="341">
        <v>1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50</v>
      </c>
      <c r="B173" s="341">
        <v>8</v>
      </c>
      <c r="C173" s="341">
        <v>13</v>
      </c>
      <c r="D173" s="341">
        <v>3</v>
      </c>
      <c r="E173" s="341">
        <v>10</v>
      </c>
      <c r="F173" s="341">
        <v>2</v>
      </c>
      <c r="G173" s="341">
        <v>4</v>
      </c>
      <c r="H173" s="341">
        <v>2</v>
      </c>
      <c r="I173" s="341">
        <v>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5" t="s">
        <v>48</v>
      </c>
      <c r="B175" s="341">
        <v>33</v>
      </c>
      <c r="C175" s="341">
        <v>26</v>
      </c>
      <c r="D175" s="341">
        <v>18</v>
      </c>
      <c r="E175" s="341">
        <v>12</v>
      </c>
      <c r="F175" s="341">
        <v>5</v>
      </c>
      <c r="G175" s="341">
        <v>2</v>
      </c>
      <c r="H175" s="341">
        <v>5</v>
      </c>
      <c r="I175" s="341">
        <v>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58" t="s">
        <v>60</v>
      </c>
      <c r="B176" s="359">
        <f>SUM(B167:B175)</f>
        <v>171</v>
      </c>
      <c r="C176" s="359">
        <f t="shared" ref="C176:M176" si="27">SUM(C167:C175)</f>
        <v>159</v>
      </c>
      <c r="D176" s="359">
        <f t="shared" si="27"/>
        <v>85</v>
      </c>
      <c r="E176" s="359">
        <f t="shared" si="27"/>
        <v>81</v>
      </c>
      <c r="F176" s="359">
        <f t="shared" si="27"/>
        <v>31</v>
      </c>
      <c r="G176" s="359">
        <f t="shared" si="27"/>
        <v>28</v>
      </c>
      <c r="H176" s="359">
        <f t="shared" si="27"/>
        <v>31</v>
      </c>
      <c r="I176" s="359">
        <f t="shared" si="27"/>
        <v>28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3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3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5">
      <c r="A197" s="336" t="s">
        <v>55</v>
      </c>
      <c r="B197" s="341">
        <v>2</v>
      </c>
      <c r="C197" s="341">
        <v>1</v>
      </c>
      <c r="D197" s="341">
        <v>2</v>
      </c>
      <c r="E197" s="341">
        <v>0</v>
      </c>
      <c r="F197" s="341">
        <v>1</v>
      </c>
      <c r="G197" s="341">
        <v>0</v>
      </c>
      <c r="H197" s="341">
        <v>1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1</v>
      </c>
      <c r="C199" s="341">
        <v>1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7</v>
      </c>
      <c r="C201" s="341">
        <v>7</v>
      </c>
      <c r="D201" s="341">
        <v>5</v>
      </c>
      <c r="E201" s="341">
        <v>3</v>
      </c>
      <c r="F201" s="341">
        <v>1</v>
      </c>
      <c r="G201" s="341">
        <v>1</v>
      </c>
      <c r="H201" s="341">
        <v>1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5" t="s">
        <v>48</v>
      </c>
      <c r="B205" s="341">
        <v>7</v>
      </c>
      <c r="C205" s="341">
        <v>2</v>
      </c>
      <c r="D205" s="341">
        <v>5</v>
      </c>
      <c r="E205" s="341">
        <v>0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13</v>
      </c>
      <c r="E206" s="344">
        <f t="shared" si="29"/>
        <v>3</v>
      </c>
      <c r="F206" s="344">
        <f t="shared" si="29"/>
        <v>4</v>
      </c>
      <c r="G206" s="344">
        <f t="shared" si="29"/>
        <v>1</v>
      </c>
      <c r="H206" s="344">
        <f t="shared" si="29"/>
        <v>4</v>
      </c>
      <c r="I206" s="344">
        <f t="shared" si="29"/>
        <v>1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4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13</v>
      </c>
      <c r="E207" s="357">
        <f t="shared" si="30"/>
        <v>3</v>
      </c>
      <c r="F207" s="357">
        <f t="shared" si="30"/>
        <v>4</v>
      </c>
      <c r="G207" s="357">
        <f t="shared" si="30"/>
        <v>1</v>
      </c>
      <c r="H207" s="357">
        <f t="shared" si="30"/>
        <v>4</v>
      </c>
      <c r="I207" s="357">
        <f t="shared" si="30"/>
        <v>1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5" x14ac:dyDescent="0.25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September 24,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4" x14ac:dyDescent="0.25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28.5" thickBot="1" x14ac:dyDescent="0.3">
      <c r="A8" s="328"/>
      <c r="B8" s="42" t="str">
        <f>Summary!B7</f>
        <v>as of 9/24/21</v>
      </c>
      <c r="C8" s="42" t="str">
        <f>Summary!C7</f>
        <v>as of 9/24/20</v>
      </c>
      <c r="D8" s="379"/>
      <c r="E8" s="381"/>
      <c r="F8" s="44" t="str">
        <f>B8</f>
        <v>as of 9/24/21</v>
      </c>
      <c r="G8" s="46" t="str">
        <f>C8</f>
        <v>as of 9/24/20</v>
      </c>
      <c r="H8" s="383"/>
      <c r="I8" s="385"/>
      <c r="J8" s="48" t="str">
        <f>F8</f>
        <v>as of 9/24/21</v>
      </c>
      <c r="K8" s="50" t="str">
        <f>G8</f>
        <v>as of 9/24/20</v>
      </c>
      <c r="L8" s="395"/>
      <c r="M8" s="397"/>
      <c r="N8" s="52" t="str">
        <f>J8</f>
        <v>as of 9/24/21</v>
      </c>
      <c r="O8" s="54" t="str">
        <f>K8</f>
        <v>as of 9/24/20</v>
      </c>
      <c r="P8" s="413"/>
      <c r="Q8" s="415"/>
      <c r="R8" s="133" t="str">
        <f>N8</f>
        <v>as of 9/24/21</v>
      </c>
      <c r="S8" s="134" t="str">
        <f>O8</f>
        <v>as of 9/24/20</v>
      </c>
      <c r="T8" s="391"/>
      <c r="U8" s="393"/>
    </row>
    <row r="9" spans="1:22" s="80" customFormat="1" ht="14.5" thickBot="1" x14ac:dyDescent="0.3">
      <c r="A9" s="213" t="s">
        <v>29</v>
      </c>
      <c r="B9" s="55">
        <f>B26+B74+B42+B10+B58+B83</f>
        <v>865</v>
      </c>
      <c r="C9" s="55">
        <f>C26+C74+C42+C10+C58+C83</f>
        <v>1103</v>
      </c>
      <c r="D9" s="55">
        <f t="shared" ref="D9" si="0">IF(ISERROR(B9-C9),"n/a",B9-C9)</f>
        <v>-238</v>
      </c>
      <c r="E9" s="56">
        <f t="shared" ref="E9" si="1">IF(ISERROR(D9/C9),"n/a",(D9/C9))</f>
        <v>-0.2157751586582049</v>
      </c>
      <c r="F9" s="59">
        <f>F26+F74+F42+F10+F58+F83</f>
        <v>497</v>
      </c>
      <c r="G9" s="59">
        <f>G26+G74+G42+G10+G58+G83</f>
        <v>457</v>
      </c>
      <c r="H9" s="368">
        <f>IF(ISERROR(F9-G9),"n/a",F9-G9)</f>
        <v>40</v>
      </c>
      <c r="I9" s="60">
        <f t="shared" ref="I9" si="2">IF(ISERROR(H9/G9),"n/a",(H9/G9))</f>
        <v>8.7527352297592995E-2</v>
      </c>
      <c r="J9" s="57">
        <f>J26+J74+J42+J10+J58+J83</f>
        <v>157</v>
      </c>
      <c r="K9" s="57">
        <f>K26+K74+K42+K10+K58+K83</f>
        <v>137</v>
      </c>
      <c r="L9" s="58">
        <f t="shared" ref="L9" si="3">IF(ISERROR(J9-K9),"n/a",J9-K9)</f>
        <v>20</v>
      </c>
      <c r="M9" s="61">
        <f t="shared" ref="M9" si="4">IF(ISERROR(L9/K9),"n/a",(L9/K9))</f>
        <v>0.145985401459854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37</v>
      </c>
      <c r="B10" s="64">
        <f>B11+B18</f>
        <v>151</v>
      </c>
      <c r="C10" s="65">
        <f>C11+C18</f>
        <v>229</v>
      </c>
      <c r="D10" s="66">
        <f t="shared" ref="D10:D25" si="9">IF(ISERROR(B10-C10),"n/a",B10-C10)</f>
        <v>-78</v>
      </c>
      <c r="E10" s="67">
        <f t="shared" ref="E10:E25" si="10">IF(ISERROR(D10/C10),"n/a",(D10/C10))</f>
        <v>-0.34061135371179041</v>
      </c>
      <c r="F10" s="68">
        <f>F11+F18</f>
        <v>79</v>
      </c>
      <c r="G10" s="69">
        <f>G11+G18</f>
        <v>45</v>
      </c>
      <c r="H10" s="70">
        <f t="shared" ref="H10:H24" si="11">IF(ISERROR(F10-G10),"n/a",F10-G10)</f>
        <v>34</v>
      </c>
      <c r="I10" s="71">
        <f t="shared" ref="I10:I25" si="12">IF(ISERROR(H10/G10),"n/a",(H10/G10))</f>
        <v>0.75555555555555554</v>
      </c>
      <c r="J10" s="72">
        <f>J11+J18</f>
        <v>26</v>
      </c>
      <c r="K10" s="73">
        <f>K11+K18</f>
        <v>11</v>
      </c>
      <c r="L10" s="74">
        <f t="shared" ref="L10:L24" si="13">IF(ISERROR(J10-K10),"n/a",J10-K10)</f>
        <v>15</v>
      </c>
      <c r="M10" s="75">
        <f t="shared" ref="M10:M25" si="14">IF(ISERROR(L10/K10),"n/a",(L10/K10))</f>
        <v>1.3636363636363635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</v>
      </c>
      <c r="B11" s="64">
        <f>B12+B16+B14</f>
        <v>6</v>
      </c>
      <c r="C11" s="65">
        <f>C12+C14+C16</f>
        <v>7</v>
      </c>
      <c r="D11" s="66">
        <f t="shared" si="9"/>
        <v>-1</v>
      </c>
      <c r="E11" s="67">
        <f t="shared" si="10"/>
        <v>-0.14285714285714285</v>
      </c>
      <c r="F11" s="68">
        <f>F12+F16+F14</f>
        <v>5</v>
      </c>
      <c r="G11" s="69">
        <f>G12+G16+G14</f>
        <v>6</v>
      </c>
      <c r="H11" s="70">
        <f t="shared" si="11"/>
        <v>-1</v>
      </c>
      <c r="I11" s="71">
        <f t="shared" si="12"/>
        <v>-0.16666666666666666</v>
      </c>
      <c r="J11" s="72">
        <f>J12+J16+J14</f>
        <v>2</v>
      </c>
      <c r="K11" s="73">
        <f>K12+K16+K14</f>
        <v>1</v>
      </c>
      <c r="L11" s="74">
        <f t="shared" si="13"/>
        <v>1</v>
      </c>
      <c r="M11" s="75">
        <f t="shared" si="14"/>
        <v>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30</v>
      </c>
      <c r="B14" s="106">
        <f>B15</f>
        <v>5</v>
      </c>
      <c r="C14" s="107">
        <f>C15</f>
        <v>6</v>
      </c>
      <c r="D14" s="108">
        <f t="shared" si="19"/>
        <v>-1</v>
      </c>
      <c r="E14" s="109">
        <f t="shared" si="20"/>
        <v>-0.16666666666666666</v>
      </c>
      <c r="F14" s="194">
        <f>F15</f>
        <v>5</v>
      </c>
      <c r="G14" s="195">
        <f>G15</f>
        <v>6</v>
      </c>
      <c r="H14" s="110">
        <f t="shared" si="21"/>
        <v>-1</v>
      </c>
      <c r="I14" s="111">
        <f t="shared" si="22"/>
        <v>-0.16666666666666666</v>
      </c>
      <c r="J14" s="196">
        <f>J15</f>
        <v>2</v>
      </c>
      <c r="K14" s="197">
        <f>K15</f>
        <v>1</v>
      </c>
      <c r="L14" s="112">
        <f t="shared" si="23"/>
        <v>1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20</v>
      </c>
      <c r="B15" s="118">
        <v>5</v>
      </c>
      <c r="C15" s="119">
        <v>6</v>
      </c>
      <c r="D15" s="120">
        <f t="shared" si="19"/>
        <v>-1</v>
      </c>
      <c r="E15" s="121">
        <f t="shared" si="20"/>
        <v>-0.16666666666666666</v>
      </c>
      <c r="F15" s="122">
        <v>5</v>
      </c>
      <c r="G15" s="123">
        <v>6</v>
      </c>
      <c r="H15" s="124">
        <f t="shared" si="21"/>
        <v>-1</v>
      </c>
      <c r="I15" s="125">
        <f t="shared" si="22"/>
        <v>-0.16666666666666666</v>
      </c>
      <c r="J15" s="126">
        <v>2</v>
      </c>
      <c r="K15" s="127">
        <v>1</v>
      </c>
      <c r="L15" s="128">
        <f t="shared" si="23"/>
        <v>1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145</v>
      </c>
      <c r="C18" s="65">
        <f>C19+C22+C24</f>
        <v>222</v>
      </c>
      <c r="D18" s="66">
        <f t="shared" si="9"/>
        <v>-77</v>
      </c>
      <c r="E18" s="67">
        <f t="shared" si="10"/>
        <v>-0.34684684684684686</v>
      </c>
      <c r="F18" s="68">
        <f>F19+F24+F22</f>
        <v>74</v>
      </c>
      <c r="G18" s="69">
        <f>G19+G24+G22</f>
        <v>39</v>
      </c>
      <c r="H18" s="70">
        <f t="shared" si="11"/>
        <v>35</v>
      </c>
      <c r="I18" s="71">
        <f t="shared" si="12"/>
        <v>0.89743589743589747</v>
      </c>
      <c r="J18" s="72">
        <f>J19+J24+J22</f>
        <v>24</v>
      </c>
      <c r="K18" s="73">
        <f>K19+K24+K22</f>
        <v>10</v>
      </c>
      <c r="L18" s="74">
        <f t="shared" si="13"/>
        <v>14</v>
      </c>
      <c r="M18" s="75">
        <f t="shared" si="14"/>
        <v>1.4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31</v>
      </c>
      <c r="B19" s="257">
        <f>SUM(B20:B21)</f>
        <v>127</v>
      </c>
      <c r="C19" s="258">
        <f>SUM(C20:C21)</f>
        <v>198</v>
      </c>
      <c r="D19" s="247">
        <f t="shared" si="9"/>
        <v>-71</v>
      </c>
      <c r="E19" s="248">
        <f t="shared" si="10"/>
        <v>-0.35858585858585856</v>
      </c>
      <c r="F19" s="259">
        <f>SUM(F20:F21)</f>
        <v>68</v>
      </c>
      <c r="G19" s="260">
        <f>SUM(G20:G21)</f>
        <v>31</v>
      </c>
      <c r="H19" s="261">
        <f t="shared" si="11"/>
        <v>37</v>
      </c>
      <c r="I19" s="262">
        <f t="shared" si="12"/>
        <v>1.1935483870967742</v>
      </c>
      <c r="J19" s="263">
        <f>SUM(J20:J21)</f>
        <v>24</v>
      </c>
      <c r="K19" s="264">
        <f>SUM(K20:K21)</f>
        <v>8</v>
      </c>
      <c r="L19" s="265">
        <f t="shared" si="13"/>
        <v>16</v>
      </c>
      <c r="M19" s="266">
        <f t="shared" si="14"/>
        <v>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20</v>
      </c>
      <c r="B20" s="118">
        <v>127</v>
      </c>
      <c r="C20" s="119">
        <v>198</v>
      </c>
      <c r="D20" s="202">
        <f t="shared" si="9"/>
        <v>-71</v>
      </c>
      <c r="E20" s="267">
        <f t="shared" si="10"/>
        <v>-0.35858585858585856</v>
      </c>
      <c r="F20" s="122">
        <v>68</v>
      </c>
      <c r="G20" s="123">
        <v>31</v>
      </c>
      <c r="H20" s="124">
        <f>IF(ISERROR(F20-G20),"n/a",F20-G20)</f>
        <v>37</v>
      </c>
      <c r="I20" s="125">
        <f>IF(ISERROR(H20/G20),"n/a",(H20/G20))</f>
        <v>1.1935483870967742</v>
      </c>
      <c r="J20" s="126">
        <v>24</v>
      </c>
      <c r="K20" s="127">
        <v>8</v>
      </c>
      <c r="L20" s="128">
        <f>IF(ISERROR(J20-K20),"n/a",J20-K20)</f>
        <v>16</v>
      </c>
      <c r="M20" s="129">
        <f>IF(ISERROR(L20/K20),"n/a",(L20/K20))</f>
        <v>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30</v>
      </c>
      <c r="B22" s="106">
        <f>B23</f>
        <v>15</v>
      </c>
      <c r="C22" s="107">
        <f>C23</f>
        <v>19</v>
      </c>
      <c r="D22" s="108">
        <f>IF(ISERROR(B22-C22),"n/a",B22-C22)</f>
        <v>-4</v>
      </c>
      <c r="E22" s="109">
        <f>IF(ISERROR(D22/C22),"n/a",(D22/C22))</f>
        <v>-0.21052631578947367</v>
      </c>
      <c r="F22" s="194">
        <f>F23</f>
        <v>5</v>
      </c>
      <c r="G22" s="195">
        <f>G23</f>
        <v>8</v>
      </c>
      <c r="H22" s="110">
        <f>IF(ISERROR(F22-G22),"n/a",F22-G22)</f>
        <v>-3</v>
      </c>
      <c r="I22" s="111">
        <f>IF(ISERROR(H22/G22),"n/a",(H22/G22))</f>
        <v>-0.375</v>
      </c>
      <c r="J22" s="196">
        <f>J23</f>
        <v>0</v>
      </c>
      <c r="K22" s="197">
        <f>K23</f>
        <v>2</v>
      </c>
      <c r="L22" s="112">
        <f>IF(ISERROR(J22-K22),"n/a",J22-K22)</f>
        <v>-2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20</v>
      </c>
      <c r="B23" s="118">
        <v>15</v>
      </c>
      <c r="C23" s="119">
        <v>19</v>
      </c>
      <c r="D23" s="108">
        <f>IF(ISERROR(B23-C23),"n/a",B23-C23)</f>
        <v>-4</v>
      </c>
      <c r="E23" s="121">
        <f>IF(ISERROR(D23/C23),"n/a",(D23/C23))</f>
        <v>-0.21052631578947367</v>
      </c>
      <c r="F23" s="122">
        <v>5</v>
      </c>
      <c r="G23" s="123">
        <v>8</v>
      </c>
      <c r="H23" s="124">
        <f>IF(ISERROR(F23-G23),"n/a",F23-G23)</f>
        <v>-3</v>
      </c>
      <c r="I23" s="125">
        <f>IF(ISERROR(H23/G23),"n/a",(H23/G23))</f>
        <v>-0.375</v>
      </c>
      <c r="J23" s="126">
        <v>0</v>
      </c>
      <c r="K23" s="127">
        <v>2</v>
      </c>
      <c r="L23" s="128">
        <f>IF(ISERROR(J23-K23),"n/a",J23-K23)</f>
        <v>-2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326</v>
      </c>
      <c r="C26" s="65">
        <f>C27+C34</f>
        <v>512</v>
      </c>
      <c r="D26" s="66">
        <f t="shared" ref="D26:D33" si="33">IF(ISERROR(B26-C26),"n/a",B26-C26)</f>
        <v>-186</v>
      </c>
      <c r="E26" s="67">
        <f t="shared" ref="E26:E33" si="34">IF(ISERROR(D26/C26),"n/a",(D26/C26))</f>
        <v>-0.36328125</v>
      </c>
      <c r="F26" s="68">
        <f>F27+F34</f>
        <v>224</v>
      </c>
      <c r="G26" s="69">
        <f>G27+G34</f>
        <v>259</v>
      </c>
      <c r="H26" s="70">
        <f t="shared" ref="H26:H33" si="35">IF(ISERROR(F26-G26),"n/a",F26-G26)</f>
        <v>-35</v>
      </c>
      <c r="I26" s="71">
        <f t="shared" ref="I26:I33" si="36">IF(ISERROR(H26/G26),"n/a",(H26/G26))</f>
        <v>-0.13513513513513514</v>
      </c>
      <c r="J26" s="72">
        <f>J27+J34</f>
        <v>58</v>
      </c>
      <c r="K26" s="73">
        <f>K27+K34</f>
        <v>76</v>
      </c>
      <c r="L26" s="74">
        <f t="shared" ref="L26:L33" si="37">IF(ISERROR(J26-K26),"n/a",J26-K26)</f>
        <v>-18</v>
      </c>
      <c r="M26" s="75">
        <f t="shared" ref="M26:M33" si="38">IF(ISERROR(L26/K26),"n/a",(L26/K26))</f>
        <v>-0.23684210526315788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19</v>
      </c>
      <c r="C27" s="65">
        <f>C28+C32+C30</f>
        <v>25</v>
      </c>
      <c r="D27" s="66">
        <f t="shared" si="33"/>
        <v>-6</v>
      </c>
      <c r="E27" s="67">
        <f t="shared" si="34"/>
        <v>-0.24</v>
      </c>
      <c r="F27" s="68">
        <f>F28+F32+F30</f>
        <v>18</v>
      </c>
      <c r="G27" s="69">
        <f>G28+G32+G30</f>
        <v>20</v>
      </c>
      <c r="H27" s="70">
        <f t="shared" si="35"/>
        <v>-2</v>
      </c>
      <c r="I27" s="71">
        <f t="shared" si="36"/>
        <v>-0.1</v>
      </c>
      <c r="J27" s="72">
        <f>J28+J32+J30</f>
        <v>2</v>
      </c>
      <c r="K27" s="73">
        <f>K28+K32+K30</f>
        <v>2</v>
      </c>
      <c r="L27" s="74">
        <f t="shared" si="37"/>
        <v>0</v>
      </c>
      <c r="M27" s="75">
        <f t="shared" si="38"/>
        <v>0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31</v>
      </c>
      <c r="B28" s="106">
        <f>B29</f>
        <v>0</v>
      </c>
      <c r="C28" s="107">
        <f>C29</f>
        <v>2</v>
      </c>
      <c r="D28" s="108">
        <f t="shared" ref="D28" si="43">IF(ISERROR(B28-C28),"n/a",B28-C28)</f>
        <v>-2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2</v>
      </c>
      <c r="H28" s="110">
        <f t="shared" ref="H28" si="45">IF(ISERROR(F28-G28),"n/a",F28-G28)</f>
        <v>-2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20</v>
      </c>
      <c r="B29" s="268">
        <v>0</v>
      </c>
      <c r="C29" s="269">
        <v>2</v>
      </c>
      <c r="D29" s="270">
        <f t="shared" ref="D29" si="53">IF(ISERROR(B29-C29),"n/a",B29-C29)</f>
        <v>-2</v>
      </c>
      <c r="E29" s="271">
        <f t="shared" ref="E29" si="54">IF(ISERROR(D29/C29),"n/a",(D29/C29))</f>
        <v>-1</v>
      </c>
      <c r="F29" s="272">
        <v>0</v>
      </c>
      <c r="G29" s="273">
        <v>2</v>
      </c>
      <c r="H29" s="274">
        <f t="shared" ref="H29" si="55">IF(ISERROR(F29-G29),"n/a",F29-G29)</f>
        <v>-2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30</v>
      </c>
      <c r="B30" s="106">
        <f>B31</f>
        <v>19</v>
      </c>
      <c r="C30" s="107">
        <f>C31</f>
        <v>22</v>
      </c>
      <c r="D30" s="108">
        <f t="shared" si="33"/>
        <v>-3</v>
      </c>
      <c r="E30" s="109">
        <f t="shared" si="34"/>
        <v>-0.13636363636363635</v>
      </c>
      <c r="F30" s="194">
        <f>F31</f>
        <v>18</v>
      </c>
      <c r="G30" s="195">
        <f>G31</f>
        <v>17</v>
      </c>
      <c r="H30" s="110">
        <f t="shared" si="35"/>
        <v>1</v>
      </c>
      <c r="I30" s="111">
        <f t="shared" si="36"/>
        <v>5.8823529411764705E-2</v>
      </c>
      <c r="J30" s="196">
        <f>J31</f>
        <v>2</v>
      </c>
      <c r="K30" s="197">
        <f>K31</f>
        <v>2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20</v>
      </c>
      <c r="B31" s="118">
        <v>19</v>
      </c>
      <c r="C31" s="119">
        <v>22</v>
      </c>
      <c r="D31" s="120">
        <f t="shared" si="33"/>
        <v>-3</v>
      </c>
      <c r="E31" s="121">
        <f t="shared" si="34"/>
        <v>-0.13636363636363635</v>
      </c>
      <c r="F31" s="122">
        <v>18</v>
      </c>
      <c r="G31" s="123">
        <v>17</v>
      </c>
      <c r="H31" s="124">
        <f t="shared" si="35"/>
        <v>1</v>
      </c>
      <c r="I31" s="125">
        <f t="shared" si="36"/>
        <v>5.8823529411764705E-2</v>
      </c>
      <c r="J31" s="126">
        <v>2</v>
      </c>
      <c r="K31" s="127">
        <v>2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307</v>
      </c>
      <c r="C34" s="65">
        <f>C35+C40+C38</f>
        <v>487</v>
      </c>
      <c r="D34" s="66">
        <f t="shared" ref="D34" si="63">IF(ISERROR(B34-C34),"n/a",B34-C34)</f>
        <v>-180</v>
      </c>
      <c r="E34" s="67">
        <f t="shared" ref="E34" si="64">IF(ISERROR(D34/C34),"n/a",(D34/C34))</f>
        <v>-0.36960985626283366</v>
      </c>
      <c r="F34" s="68">
        <f>F35+F40+F38</f>
        <v>206</v>
      </c>
      <c r="G34" s="69">
        <f>G35+G40+G38</f>
        <v>239</v>
      </c>
      <c r="H34" s="70">
        <f t="shared" ref="H34" si="65">IF(ISERROR(F34-G34),"n/a",F34-G34)</f>
        <v>-33</v>
      </c>
      <c r="I34" s="71">
        <f t="shared" ref="I34" si="66">IF(ISERROR(H34/G34),"n/a",(H34/G34))</f>
        <v>-0.13807531380753138</v>
      </c>
      <c r="J34" s="72">
        <f>J35+J40+J38</f>
        <v>56</v>
      </c>
      <c r="K34" s="73">
        <f>K35+K40+K38</f>
        <v>74</v>
      </c>
      <c r="L34" s="74">
        <f t="shared" ref="L34" si="67">IF(ISERROR(J34-K34),"n/a",J34-K34)</f>
        <v>-18</v>
      </c>
      <c r="M34" s="75">
        <f t="shared" ref="M34" si="68">IF(ISERROR(L34/K34),"n/a",(L34/K34))</f>
        <v>-0.24324324324324326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31</v>
      </c>
      <c r="B35" s="245">
        <f>SUM(B36:B37)</f>
        <v>270</v>
      </c>
      <c r="C35" s="246">
        <f>SUM(C36:C37)</f>
        <v>458</v>
      </c>
      <c r="D35" s="247">
        <f t="shared" ref="D35:D41" si="73">IF(ISERROR(B35-C35),"n/a",B35-C35)</f>
        <v>-188</v>
      </c>
      <c r="E35" s="248">
        <f t="shared" ref="E35:E41" si="74">IF(ISERROR(D35/C35),"n/a",(D35/C35))</f>
        <v>-0.41048034934497818</v>
      </c>
      <c r="F35" s="249">
        <f>SUM(F36:F37)</f>
        <v>190</v>
      </c>
      <c r="G35" s="250">
        <f>SUM(G36:G37)</f>
        <v>219</v>
      </c>
      <c r="H35" s="251">
        <f t="shared" ref="H35:H41" si="75">IF(ISERROR(F35-G35),"n/a",F35-G35)</f>
        <v>-29</v>
      </c>
      <c r="I35" s="252">
        <f t="shared" ref="I35:I41" si="76">IF(ISERROR(H35/G35),"n/a",(H35/G35))</f>
        <v>-0.13242009132420091</v>
      </c>
      <c r="J35" s="253">
        <f>SUM(J36:J37)</f>
        <v>51</v>
      </c>
      <c r="K35" s="254">
        <f>SUM(K36:K37)</f>
        <v>70</v>
      </c>
      <c r="L35" s="255">
        <f t="shared" ref="L35:L40" si="77">IF(ISERROR(J35-K35),"n/a",J35-K35)</f>
        <v>-19</v>
      </c>
      <c r="M35" s="256">
        <f t="shared" ref="M35:M41" si="78">IF(ISERROR(L35/K35),"n/a",(L35/K35))</f>
        <v>-0.27142857142857141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20</v>
      </c>
      <c r="B36" s="268">
        <v>270</v>
      </c>
      <c r="C36" s="269">
        <v>458</v>
      </c>
      <c r="D36" s="202">
        <f t="shared" si="73"/>
        <v>-188</v>
      </c>
      <c r="E36" s="267">
        <f t="shared" si="74"/>
        <v>-0.41048034934497818</v>
      </c>
      <c r="F36" s="272">
        <v>190</v>
      </c>
      <c r="G36" s="273">
        <v>219</v>
      </c>
      <c r="H36" s="274">
        <f>IF(ISERROR(F36-G36),"n/a",F36-G36)</f>
        <v>-29</v>
      </c>
      <c r="I36" s="275">
        <f>IF(ISERROR(H36/G36),"n/a",(H36/G36))</f>
        <v>-0.13242009132420091</v>
      </c>
      <c r="J36" s="276">
        <v>51</v>
      </c>
      <c r="K36" s="277">
        <v>70</v>
      </c>
      <c r="L36" s="278">
        <f>IF(ISERROR(J36-K36),"n/a",J36-K36)</f>
        <v>-19</v>
      </c>
      <c r="M36" s="279">
        <f>IF(ISERROR(L36/K36),"n/a",(L36/K36))</f>
        <v>-0.27142857142857141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30</v>
      </c>
      <c r="B38" s="106">
        <f>B39</f>
        <v>26</v>
      </c>
      <c r="C38" s="107">
        <f>C39</f>
        <v>23</v>
      </c>
      <c r="D38" s="108">
        <f>IF(ISERROR(B38-C38),"n/a",B38-C38)</f>
        <v>3</v>
      </c>
      <c r="E38" s="109">
        <f>IF(ISERROR(D38/C38),"n/a",(D38/C38))</f>
        <v>0.13043478260869565</v>
      </c>
      <c r="F38" s="194">
        <f>F39</f>
        <v>11</v>
      </c>
      <c r="G38" s="195">
        <f>G39</f>
        <v>17</v>
      </c>
      <c r="H38" s="110">
        <f>IF(ISERROR(F38-G38),"n/a",F38-G38)</f>
        <v>-6</v>
      </c>
      <c r="I38" s="111">
        <f>IF(ISERROR(H38/G38),"n/a",(H38/G38))</f>
        <v>-0.35294117647058826</v>
      </c>
      <c r="J38" s="196">
        <f>J39</f>
        <v>4</v>
      </c>
      <c r="K38" s="197">
        <f>K39</f>
        <v>4</v>
      </c>
      <c r="L38" s="112">
        <f>IF(ISERROR(J38-K38),"n/a",J38-K38)</f>
        <v>0</v>
      </c>
      <c r="M38" s="113">
        <f>IF(ISERROR(L38/K38),"n/a",(L38/K38))</f>
        <v>0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20</v>
      </c>
      <c r="B39" s="118">
        <v>26</v>
      </c>
      <c r="C39" s="119">
        <v>23</v>
      </c>
      <c r="D39" s="120">
        <f>IF(ISERROR(B39-C39),"n/a",B39-C39)</f>
        <v>3</v>
      </c>
      <c r="E39" s="121">
        <f>IF(ISERROR(D39/C39),"n/a",(D39/C39))</f>
        <v>0.13043478260869565</v>
      </c>
      <c r="F39" s="122">
        <v>11</v>
      </c>
      <c r="G39" s="123">
        <v>17</v>
      </c>
      <c r="H39" s="124">
        <f>IF(ISERROR(F39-G39),"n/a",F39-G39)</f>
        <v>-6</v>
      </c>
      <c r="I39" s="125">
        <f>IF(ISERROR(H39/G39),"n/a",(H39/G39))</f>
        <v>-0.35294117647058826</v>
      </c>
      <c r="J39" s="126">
        <v>4</v>
      </c>
      <c r="K39" s="127">
        <v>4</v>
      </c>
      <c r="L39" s="128">
        <f>IF(ISERROR(J39-K39),"n/a",J39-K39)</f>
        <v>0</v>
      </c>
      <c r="M39" s="129">
        <f>IF(ISERROR(L39/K39),"n/a",(L39/K39))</f>
        <v>0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5</v>
      </c>
      <c r="G40" s="195">
        <f>G41</f>
        <v>3</v>
      </c>
      <c r="H40" s="110">
        <f t="shared" si="75"/>
        <v>2</v>
      </c>
      <c r="I40" s="111">
        <f t="shared" si="76"/>
        <v>0.66666666666666663</v>
      </c>
      <c r="J40" s="196">
        <f>J41</f>
        <v>1</v>
      </c>
      <c r="K40" s="197">
        <f>K41</f>
        <v>0</v>
      </c>
      <c r="L40" s="112">
        <f t="shared" si="77"/>
        <v>1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5</v>
      </c>
      <c r="G41" s="123">
        <v>3</v>
      </c>
      <c r="H41" s="124">
        <f t="shared" si="75"/>
        <v>2</v>
      </c>
      <c r="I41" s="125">
        <f t="shared" si="76"/>
        <v>0.66666666666666663</v>
      </c>
      <c r="J41" s="126">
        <v>1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22</v>
      </c>
      <c r="B42" s="64">
        <f>B43+B50</f>
        <v>182</v>
      </c>
      <c r="C42" s="65">
        <f>C43+C50</f>
        <v>168</v>
      </c>
      <c r="D42" s="66">
        <f t="shared" ref="D42:D57" si="87">IF(ISERROR(B42-C42),"n/a",B42-C42)</f>
        <v>14</v>
      </c>
      <c r="E42" s="67">
        <f t="shared" ref="E42:E57" si="88">IF(ISERROR(D42/C42),"n/a",(D42/C42))</f>
        <v>8.3333333333333329E-2</v>
      </c>
      <c r="F42" s="68">
        <f>F43+F50</f>
        <v>85</v>
      </c>
      <c r="G42" s="69">
        <f>G43+G50</f>
        <v>56</v>
      </c>
      <c r="H42" s="70">
        <f t="shared" ref="H42:H57" si="89">IF(ISERROR(F42-G42),"n/a",F42-G42)</f>
        <v>29</v>
      </c>
      <c r="I42" s="71">
        <f t="shared" ref="I42:I57" si="90">IF(ISERROR(H42/G42),"n/a",(H42/G42))</f>
        <v>0.5178571428571429</v>
      </c>
      <c r="J42" s="72">
        <f>J43+J50</f>
        <v>37</v>
      </c>
      <c r="K42" s="73">
        <f>K43+K50</f>
        <v>16</v>
      </c>
      <c r="L42" s="74">
        <f t="shared" ref="L42:L56" si="91">IF(ISERROR(J42-K42),"n/a",J42-K42)</f>
        <v>21</v>
      </c>
      <c r="M42" s="75">
        <f t="shared" ref="M42:M57" si="92">IF(ISERROR(L42/K42),"n/a",(L42/K42))</f>
        <v>1.3125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</v>
      </c>
      <c r="B43" s="64">
        <f>B44+B48+B46</f>
        <v>3</v>
      </c>
      <c r="C43" s="65">
        <f>C44+C48+C46</f>
        <v>5</v>
      </c>
      <c r="D43" s="66">
        <f t="shared" si="87"/>
        <v>-2</v>
      </c>
      <c r="E43" s="67">
        <f t="shared" si="88"/>
        <v>-0.4</v>
      </c>
      <c r="F43" s="68">
        <f>F44+F48+F46</f>
        <v>3</v>
      </c>
      <c r="G43" s="69">
        <f>G44+G48+G46</f>
        <v>5</v>
      </c>
      <c r="H43" s="70">
        <f t="shared" si="89"/>
        <v>-2</v>
      </c>
      <c r="I43" s="71">
        <f t="shared" si="90"/>
        <v>-0.4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30</v>
      </c>
      <c r="B46" s="106">
        <f>B47</f>
        <v>3</v>
      </c>
      <c r="C46" s="107">
        <f>C47</f>
        <v>5</v>
      </c>
      <c r="D46" s="108">
        <f>IF(ISERROR(B46-C46),"n/a",B46-C46)</f>
        <v>-2</v>
      </c>
      <c r="E46" s="109">
        <f>IF(ISERROR(D46/C46),"n/a",(D46/C46))</f>
        <v>-0.4</v>
      </c>
      <c r="F46" s="194">
        <f>F47</f>
        <v>3</v>
      </c>
      <c r="G46" s="195">
        <f>G47</f>
        <v>5</v>
      </c>
      <c r="H46" s="110">
        <f>IF(ISERROR(F46-G46),"n/a",F46-G46)</f>
        <v>-2</v>
      </c>
      <c r="I46" s="111">
        <f>IF(ISERROR(H46/G46),"n/a",(H46/G46))</f>
        <v>-0.4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20</v>
      </c>
      <c r="B47" s="118">
        <v>3</v>
      </c>
      <c r="C47" s="119">
        <v>5</v>
      </c>
      <c r="D47" s="120">
        <f>IF(ISERROR(B47-C47),"n/a",B47-C47)</f>
        <v>-2</v>
      </c>
      <c r="E47" s="121">
        <f>IF(ISERROR(D47/C47),"n/a",(D47/C47))</f>
        <v>-0.4</v>
      </c>
      <c r="F47" s="122">
        <v>3</v>
      </c>
      <c r="G47" s="123">
        <v>5</v>
      </c>
      <c r="H47" s="124">
        <f>IF(ISERROR(F47-G47),"n/a",F47-G47)</f>
        <v>-2</v>
      </c>
      <c r="I47" s="125">
        <f>IF(ISERROR(H47/G47),"n/a",(H47/G47))</f>
        <v>-0.4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179</v>
      </c>
      <c r="C50" s="65">
        <f>C51+C56+C54</f>
        <v>163</v>
      </c>
      <c r="D50" s="66">
        <f t="shared" si="87"/>
        <v>16</v>
      </c>
      <c r="E50" s="67">
        <f t="shared" si="88"/>
        <v>9.815950920245399E-2</v>
      </c>
      <c r="F50" s="68">
        <f>F51+F56+F54</f>
        <v>82</v>
      </c>
      <c r="G50" s="69">
        <f>G51+G56+G54</f>
        <v>51</v>
      </c>
      <c r="H50" s="70">
        <f t="shared" si="89"/>
        <v>31</v>
      </c>
      <c r="I50" s="71">
        <f t="shared" si="90"/>
        <v>0.60784313725490191</v>
      </c>
      <c r="J50" s="72">
        <f>J51+J56+J54</f>
        <v>37</v>
      </c>
      <c r="K50" s="73">
        <f>K51+K56+K54</f>
        <v>16</v>
      </c>
      <c r="L50" s="74">
        <f t="shared" si="91"/>
        <v>21</v>
      </c>
      <c r="M50" s="75">
        <f t="shared" si="92"/>
        <v>1.3125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31</v>
      </c>
      <c r="B51" s="91">
        <f>SUM(B52:B53)</f>
        <v>171</v>
      </c>
      <c r="C51" s="92">
        <f>SUM(C52:C53)</f>
        <v>155</v>
      </c>
      <c r="D51" s="93">
        <f t="shared" si="87"/>
        <v>16</v>
      </c>
      <c r="E51" s="94">
        <f t="shared" si="88"/>
        <v>0.1032258064516129</v>
      </c>
      <c r="F51" s="95">
        <f>SUM(F52:F53)</f>
        <v>81</v>
      </c>
      <c r="G51" s="96">
        <f>SUM(G52:G53)</f>
        <v>48</v>
      </c>
      <c r="H51" s="97">
        <f t="shared" si="89"/>
        <v>33</v>
      </c>
      <c r="I51" s="98">
        <f t="shared" si="90"/>
        <v>0.6875</v>
      </c>
      <c r="J51" s="99">
        <f>SUM(J52:J53)</f>
        <v>37</v>
      </c>
      <c r="K51" s="100">
        <f>SUM(K52:K53)</f>
        <v>15</v>
      </c>
      <c r="L51" s="101">
        <f t="shared" si="91"/>
        <v>22</v>
      </c>
      <c r="M51" s="102">
        <f t="shared" si="92"/>
        <v>1.4666666666666666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20</v>
      </c>
      <c r="B52" s="268">
        <v>171</v>
      </c>
      <c r="C52" s="269">
        <v>155</v>
      </c>
      <c r="D52" s="270">
        <f>IF(ISERROR(B52-C52),"n/a",B52-C52)</f>
        <v>16</v>
      </c>
      <c r="E52" s="271">
        <f>IF(ISERROR(D52/C52),"n/a",(D52/C52))</f>
        <v>0.1032258064516129</v>
      </c>
      <c r="F52" s="272">
        <v>81</v>
      </c>
      <c r="G52" s="273">
        <v>48</v>
      </c>
      <c r="H52" s="274">
        <f>IF(ISERROR(F52-G52),"n/a",F52-G52)</f>
        <v>33</v>
      </c>
      <c r="I52" s="275">
        <f>IF(ISERROR(H52/G52),"n/a",(H52/G52))</f>
        <v>0.6875</v>
      </c>
      <c r="J52" s="276">
        <v>37</v>
      </c>
      <c r="K52" s="277">
        <v>15</v>
      </c>
      <c r="L52" s="278">
        <f>IF(ISERROR(J52-K52),"n/a",J52-K52)</f>
        <v>22</v>
      </c>
      <c r="M52" s="279">
        <f>IF(ISERROR(L52/K52),"n/a",(L52/K52))</f>
        <v>1.4666666666666666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0</v>
      </c>
      <c r="G56" s="195">
        <f>G57</f>
        <v>1</v>
      </c>
      <c r="H56" s="110">
        <f t="shared" si="89"/>
        <v>-1</v>
      </c>
      <c r="I56" s="111">
        <f t="shared" si="90"/>
        <v>-1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0</v>
      </c>
      <c r="G57" s="123">
        <v>1</v>
      </c>
      <c r="H57" s="124">
        <f t="shared" si="89"/>
        <v>-1</v>
      </c>
      <c r="I57" s="125">
        <f t="shared" si="90"/>
        <v>-1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11</v>
      </c>
      <c r="G58" s="69">
        <f>G59+G66</f>
        <v>13</v>
      </c>
      <c r="H58" s="70">
        <f t="shared" ref="H58:H61" si="113">IF(ISERROR(F58-G58),"n/a",F58-G58)</f>
        <v>-2</v>
      </c>
      <c r="I58" s="71">
        <f t="shared" ref="I58:I61" si="114">IF(ISERROR(H58/G58),"n/a",(H58/G58))</f>
        <v>-0.15384615384615385</v>
      </c>
      <c r="J58" s="72">
        <f>J59+J66</f>
        <v>1</v>
      </c>
      <c r="K58" s="73">
        <f>K59+K66</f>
        <v>5</v>
      </c>
      <c r="L58" s="74">
        <f t="shared" ref="L58:L61" si="115">IF(ISERROR(J58-K58),"n/a",J58-K58)</f>
        <v>-4</v>
      </c>
      <c r="M58" s="75">
        <f t="shared" ref="M58:M61" si="116">IF(ISERROR(L58/K58),"n/a",(L58/K58))</f>
        <v>-0.8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11</v>
      </c>
      <c r="G66" s="69">
        <f>G67+G72+G70</f>
        <v>13</v>
      </c>
      <c r="H66" s="70">
        <f t="shared" si="123"/>
        <v>-2</v>
      </c>
      <c r="I66" s="71">
        <f t="shared" si="124"/>
        <v>-0.15384615384615385</v>
      </c>
      <c r="J66" s="72">
        <f>J67+J72+J70</f>
        <v>1</v>
      </c>
      <c r="K66" s="73">
        <f>K67+K72+K70</f>
        <v>5</v>
      </c>
      <c r="L66" s="74">
        <f t="shared" si="125"/>
        <v>-4</v>
      </c>
      <c r="M66" s="75">
        <f t="shared" si="126"/>
        <v>-0.8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11</v>
      </c>
      <c r="G67" s="96">
        <f>SUM(G68:G69)</f>
        <v>13</v>
      </c>
      <c r="H67" s="97">
        <f t="shared" si="123"/>
        <v>-2</v>
      </c>
      <c r="I67" s="98">
        <f t="shared" si="124"/>
        <v>-0.15384615384615385</v>
      </c>
      <c r="J67" s="99">
        <f>SUM(J68:J69)</f>
        <v>1</v>
      </c>
      <c r="K67" s="100">
        <f>SUM(K68:K69)</f>
        <v>5</v>
      </c>
      <c r="L67" s="101">
        <f t="shared" si="125"/>
        <v>-4</v>
      </c>
      <c r="M67" s="102">
        <f t="shared" si="126"/>
        <v>-0.8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11</v>
      </c>
      <c r="G68" s="273">
        <v>13</v>
      </c>
      <c r="H68" s="274">
        <f>IF(ISERROR(F68-G68),"n/a",F68-G68)</f>
        <v>-2</v>
      </c>
      <c r="I68" s="275">
        <f>IF(ISERROR(H68/G68),"n/a",(H68/G68))</f>
        <v>-0.15384615384615385</v>
      </c>
      <c r="J68" s="276">
        <v>1</v>
      </c>
      <c r="K68" s="277">
        <v>5</v>
      </c>
      <c r="L68" s="278">
        <f>IF(ISERROR(J68-K68),"n/a",J68-K68)</f>
        <v>-4</v>
      </c>
      <c r="M68" s="279">
        <f>IF(ISERROR(L68/K68),"n/a",(L68/K68))</f>
        <v>-0.8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171</v>
      </c>
      <c r="C74" s="65">
        <f>SUM(C75:C75)</f>
        <v>159</v>
      </c>
      <c r="D74" s="66">
        <f>IF(ISERROR(B74-C74),"n/a",B74-C74)</f>
        <v>12</v>
      </c>
      <c r="E74" s="67">
        <f>IF(ISERROR(D74/C74),"n/a",(D74/C74))</f>
        <v>7.5471698113207544E-2</v>
      </c>
      <c r="F74" s="68">
        <f>SUM(F75:F75)</f>
        <v>85</v>
      </c>
      <c r="G74" s="69">
        <f>SUM(G75:G75)</f>
        <v>81</v>
      </c>
      <c r="H74" s="70">
        <f>IF(ISERROR(F74-G74),"n/a",F74-G74)</f>
        <v>4</v>
      </c>
      <c r="I74" s="71">
        <f>IF(ISERROR(H74/G74),"n/a",(H74/G74))</f>
        <v>4.9382716049382713E-2</v>
      </c>
      <c r="J74" s="72">
        <f>SUM(J75:J75)</f>
        <v>31</v>
      </c>
      <c r="K74" s="73">
        <f>SUM(K75:K75)</f>
        <v>28</v>
      </c>
      <c r="L74" s="74">
        <f>IF(ISERROR(J74-K74),"n/a",J74-K74)</f>
        <v>3</v>
      </c>
      <c r="M74" s="75">
        <f>IF(ISERROR(L74/K74),"n/a",(L74/K74))</f>
        <v>0.10714285714285714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171</v>
      </c>
      <c r="C75" s="65">
        <f>C76+C81+C79</f>
        <v>159</v>
      </c>
      <c r="D75" s="66">
        <f t="shared" ref="D75:D86" si="141">IF(ISERROR(B75-C75),"n/a",B75-C75)</f>
        <v>12</v>
      </c>
      <c r="E75" s="67">
        <f t="shared" ref="E75:E86" si="142">IF(ISERROR(D75/C75),"n/a",(D75/C75))</f>
        <v>7.5471698113207544E-2</v>
      </c>
      <c r="F75" s="68">
        <f>F76+F81+F79</f>
        <v>85</v>
      </c>
      <c r="G75" s="69">
        <f>G76+G81+G79</f>
        <v>81</v>
      </c>
      <c r="H75" s="70">
        <f t="shared" ref="H75:H86" si="143">IF(ISERROR(F75-G75),"n/a",F75-G75)</f>
        <v>4</v>
      </c>
      <c r="I75" s="71">
        <f t="shared" ref="I75:I86" si="144">IF(ISERROR(H75/G75),"n/a",(H75/G75))</f>
        <v>4.9382716049382713E-2</v>
      </c>
      <c r="J75" s="72">
        <f>J76+J81+J79</f>
        <v>31</v>
      </c>
      <c r="K75" s="73">
        <f>K76+K81+K79</f>
        <v>28</v>
      </c>
      <c r="L75" s="74">
        <f t="shared" ref="L75:L86" si="145">IF(ISERROR(J75-K75),"n/a",J75-K75)</f>
        <v>3</v>
      </c>
      <c r="M75" s="75">
        <f t="shared" ref="M75:M86" si="146">IF(ISERROR(L75/K75),"n/a",(L75/K75))</f>
        <v>0.10714285714285714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82</v>
      </c>
      <c r="G76" s="96">
        <f>SUM(G77:G78)</f>
        <v>70</v>
      </c>
      <c r="H76" s="97">
        <f t="shared" si="143"/>
        <v>12</v>
      </c>
      <c r="I76" s="98">
        <f t="shared" si="144"/>
        <v>0.17142857142857143</v>
      </c>
      <c r="J76" s="99">
        <f>SUM(J77:J78)</f>
        <v>29</v>
      </c>
      <c r="K76" s="100">
        <f>SUM(K77:K78)</f>
        <v>24</v>
      </c>
      <c r="L76" s="101">
        <f t="shared" si="145"/>
        <v>5</v>
      </c>
      <c r="M76" s="102">
        <f t="shared" si="146"/>
        <v>0.20833333333333334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82</v>
      </c>
      <c r="G77" s="273">
        <v>70</v>
      </c>
      <c r="H77" s="274">
        <f>IF(ISERROR(F77-G77),"n/a",F77-G77)</f>
        <v>12</v>
      </c>
      <c r="I77" s="275">
        <f>IF(ISERROR(H77/G77),"n/a",(H77/G77))</f>
        <v>0.17142857142857143</v>
      </c>
      <c r="J77" s="276">
        <v>29</v>
      </c>
      <c r="K77" s="277">
        <v>24</v>
      </c>
      <c r="L77" s="278">
        <f>IF(ISERROR(J77-K77),"n/a",J77-K77)</f>
        <v>5</v>
      </c>
      <c r="M77" s="279">
        <f>IF(ISERROR(L77/K77),"n/a",(L77/K77))</f>
        <v>0.20833333333333334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30</v>
      </c>
      <c r="B79" s="106">
        <f>B80</f>
        <v>8</v>
      </c>
      <c r="C79" s="107">
        <f>C80</f>
        <v>13</v>
      </c>
      <c r="D79" s="108">
        <f>IF(ISERROR(B79-C79),"n/a",B79-C79)</f>
        <v>-5</v>
      </c>
      <c r="E79" s="109">
        <f>IF(ISERROR(D79/C79),"n/a",(D79/C79))</f>
        <v>-0.38461538461538464</v>
      </c>
      <c r="F79" s="194">
        <f>F80</f>
        <v>3</v>
      </c>
      <c r="G79" s="195">
        <f>G80</f>
        <v>10</v>
      </c>
      <c r="H79" s="110">
        <f>IF(ISERROR(F79-G79),"n/a",F79-G79)</f>
        <v>-7</v>
      </c>
      <c r="I79" s="111">
        <f>IF(ISERROR(H79/G79),"n/a",(H79/G79))</f>
        <v>-0.7</v>
      </c>
      <c r="J79" s="196">
        <f>J80</f>
        <v>2</v>
      </c>
      <c r="K79" s="197">
        <f>K80</f>
        <v>4</v>
      </c>
      <c r="L79" s="112">
        <f>IF(ISERROR(J79-K79),"n/a",J79-K79)</f>
        <v>-2</v>
      </c>
      <c r="M79" s="113">
        <f>IF(ISERROR(L79/K79),"n/a",(L79/K79))</f>
        <v>-0.5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20</v>
      </c>
      <c r="B80" s="118">
        <v>8</v>
      </c>
      <c r="C80" s="119">
        <v>13</v>
      </c>
      <c r="D80" s="120">
        <f>IF(ISERROR(B80-C80),"n/a",B80-C80)</f>
        <v>-5</v>
      </c>
      <c r="E80" s="121">
        <f>IF(ISERROR(D80/C80),"n/a",(D80/C80))</f>
        <v>-0.38461538461538464</v>
      </c>
      <c r="F80" s="122">
        <v>3</v>
      </c>
      <c r="G80" s="123">
        <v>10</v>
      </c>
      <c r="H80" s="124">
        <f>IF(ISERROR(F80-G80),"n/a",F80-G80)</f>
        <v>-7</v>
      </c>
      <c r="I80" s="125">
        <f>IF(ISERROR(H80/G80),"n/a",(H80/G80))</f>
        <v>-0.7</v>
      </c>
      <c r="J80" s="126">
        <v>2</v>
      </c>
      <c r="K80" s="127">
        <v>4</v>
      </c>
      <c r="L80" s="128">
        <f>IF(ISERROR(J80-K80),"n/a",J80-K80)</f>
        <v>-2</v>
      </c>
      <c r="M80" s="129">
        <f>IF(ISERROR(L80/K80),"n/a",(L80/K80))</f>
        <v>-0.5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13</v>
      </c>
      <c r="G83" s="69">
        <f>G84+G91</f>
        <v>3</v>
      </c>
      <c r="H83" s="70">
        <f t="shared" si="143"/>
        <v>10</v>
      </c>
      <c r="I83" s="71">
        <f t="shared" si="144"/>
        <v>3.3333333333333335</v>
      </c>
      <c r="J83" s="72">
        <f>J84+J91</f>
        <v>4</v>
      </c>
      <c r="K83" s="73">
        <f>K84+K91</f>
        <v>1</v>
      </c>
      <c r="L83" s="74">
        <f t="shared" si="145"/>
        <v>3</v>
      </c>
      <c r="M83" s="75">
        <f t="shared" si="146"/>
        <v>3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13</v>
      </c>
      <c r="G91" s="69">
        <f>G92+G97+G95</f>
        <v>3</v>
      </c>
      <c r="H91" s="70">
        <f t="shared" si="157"/>
        <v>10</v>
      </c>
      <c r="I91" s="71">
        <f t="shared" si="158"/>
        <v>3.3333333333333335</v>
      </c>
      <c r="J91" s="72">
        <f>J92+J97+J95</f>
        <v>4</v>
      </c>
      <c r="K91" s="73">
        <f>K92+K97+K95</f>
        <v>1</v>
      </c>
      <c r="L91" s="74">
        <f t="shared" si="159"/>
        <v>3</v>
      </c>
      <c r="M91" s="75">
        <f t="shared" si="160"/>
        <v>3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13</v>
      </c>
      <c r="G92" s="96">
        <f>SUM(G93:G94)</f>
        <v>3</v>
      </c>
      <c r="H92" s="97">
        <f t="shared" si="157"/>
        <v>10</v>
      </c>
      <c r="I92" s="98">
        <f t="shared" si="158"/>
        <v>3.3333333333333335</v>
      </c>
      <c r="J92" s="99">
        <f>SUM(J93:J94)</f>
        <v>4</v>
      </c>
      <c r="K92" s="100">
        <f>SUM(K93:K94)</f>
        <v>1</v>
      </c>
      <c r="L92" s="101">
        <f t="shared" si="159"/>
        <v>3</v>
      </c>
      <c r="M92" s="102">
        <f t="shared" si="160"/>
        <v>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13</v>
      </c>
      <c r="G93" s="273">
        <v>3</v>
      </c>
      <c r="H93" s="274">
        <v>0</v>
      </c>
      <c r="I93" s="275">
        <f>IF(ISERROR(H93/G93),"n/a",(H93/G93))</f>
        <v>0</v>
      </c>
      <c r="J93" s="276">
        <v>4</v>
      </c>
      <c r="K93" s="277">
        <v>1</v>
      </c>
      <c r="L93" s="278">
        <f>IF(ISERROR(J93-K93),"n/a",J93-K93)</f>
        <v>3</v>
      </c>
      <c r="M93" s="279">
        <f>IF(ISERROR(L93/K93),"n/a",(L93/K93))</f>
        <v>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9</v>
      </c>
      <c r="B1" s="375"/>
      <c r="C1" s="375"/>
      <c r="D1" s="375"/>
      <c r="E1" s="35"/>
    </row>
    <row r="2" spans="1:5" ht="15.5" x14ac:dyDescent="0.35">
      <c r="A2" s="375" t="s">
        <v>56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Winter 2022</v>
      </c>
      <c r="B3" s="376"/>
      <c r="C3" s="376"/>
      <c r="D3" s="376"/>
      <c r="E3" s="36"/>
    </row>
    <row r="4" spans="1:5" ht="15.5" x14ac:dyDescent="0.35">
      <c r="A4" s="377" t="str">
        <f>Summary!A4</f>
        <v>as of Friday, September 24, 2021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</v>
      </c>
      <c r="B6" s="421"/>
      <c r="C6" s="421"/>
      <c r="D6" s="422"/>
      <c r="E6" s="35"/>
    </row>
    <row r="7" spans="1:5" ht="15.5" x14ac:dyDescent="0.3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5" x14ac:dyDescent="0.25">
      <c r="A8" s="419"/>
      <c r="B8" s="87" t="str">
        <f>(Summary!B7)</f>
        <v>as of 9/24/21</v>
      </c>
      <c r="C8" s="349" t="str">
        <f>Summary!C7</f>
        <v>as of 9/24/20</v>
      </c>
      <c r="D8" s="417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1</v>
      </c>
      <c r="D10" s="12">
        <f>IF(ISERROR(B10-C10),"n/a",B10-C10)</f>
        <v>-1</v>
      </c>
      <c r="E10" s="35"/>
    </row>
    <row r="11" spans="1:5" ht="15.5" x14ac:dyDescent="0.35">
      <c r="A11" s="14" t="s">
        <v>14</v>
      </c>
      <c r="B11" s="10" t="str">
        <f>IF(ISERROR(Summary!B67/Summary!B48),"n/a",Summary!B67/Summary!B48)</f>
        <v>n/a</v>
      </c>
      <c r="C11" s="10">
        <f>IF(ISERROR(Summary!C67/Summary!C48),"n/a",Summary!C67/Summary!C48)</f>
        <v>0</v>
      </c>
      <c r="D11" s="12" t="str">
        <f>IF(ISERROR(B11-C11),"n/a",B11-C11)</f>
        <v>n/a</v>
      </c>
      <c r="E11" s="35"/>
    </row>
    <row r="12" spans="1:5" ht="15.5" x14ac:dyDescent="0.35">
      <c r="A12" s="14" t="s">
        <v>15</v>
      </c>
      <c r="B12" s="10" t="str">
        <f>IF(ISERROR(Summary!B110/Summary!B48),"n/a",Summary!B110/Summary!B48)</f>
        <v>n/a</v>
      </c>
      <c r="C12" s="10">
        <f>IF(ISERROR(Summary!C110/Summary!C48),"n/a",Summary!C110/Summary!C48)</f>
        <v>0</v>
      </c>
      <c r="D12" s="12" t="str">
        <f>IF(ISERROR(B12-C12),"n/a",B12-C12)</f>
        <v>n/a</v>
      </c>
      <c r="E12" s="35"/>
    </row>
    <row r="13" spans="1:5" ht="15.5" x14ac:dyDescent="0.35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.5" x14ac:dyDescent="0.35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0.5</v>
      </c>
      <c r="D16" s="12" t="str">
        <f>IF(ISERROR(B16-C16),"n/a",B16-C16)</f>
        <v>n/a</v>
      </c>
      <c r="E16" s="35"/>
    </row>
    <row r="17" spans="1:5" ht="15.5" x14ac:dyDescent="0.35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</v>
      </c>
      <c r="D17" s="12" t="str">
        <f>IF(ISERROR(B17-C17),"n/a",B17-C17)</f>
        <v>n/a</v>
      </c>
      <c r="E17" s="35"/>
    </row>
    <row r="18" spans="1:5" ht="15.5" x14ac:dyDescent="0.35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.5" x14ac:dyDescent="0.35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.5" x14ac:dyDescent="0.35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0.96296296296296291</v>
      </c>
      <c r="C22" s="10">
        <f>IF(ISERROR(Summary!C51/Summary!C13),"n/a",Summary!C51/Summary!C13)</f>
        <v>0.84848484848484851</v>
      </c>
      <c r="D22" s="12">
        <f>IF(ISERROR(B22-C22),"n/a",B22-C22)</f>
        <v>0.1144781144781144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0.15384615384615385</v>
      </c>
      <c r="C23" s="10">
        <f>IF(ISERROR(Summary!C70/Summary!C51),"n/a",Summary!C70/Summary!C51)</f>
        <v>0.10714285714285714</v>
      </c>
      <c r="D23" s="12">
        <f>IF(ISERROR(B23-C23),"n/a",B23-C23)</f>
        <v>4.6703296703296718E-2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.5" x14ac:dyDescent="0.35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0.9285714285714286</v>
      </c>
      <c r="C28" s="10">
        <f>IF(ISERROR(Summary!C47/Summary!C9),"n/a",Summary!C47/Summary!C9)</f>
        <v>0.83783783783783783</v>
      </c>
      <c r="D28" s="12">
        <f>IF(ISERROR(B28-C28),"n/a",B28-C28)</f>
        <v>9.0733590733590774E-2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0.15384615384615385</v>
      </c>
      <c r="C29" s="10">
        <f>IF(ISERROR(Summary!C66/Summary!C47),"n/a",Summary!C66/Summary!C47)</f>
        <v>9.6774193548387094E-2</v>
      </c>
      <c r="D29" s="12">
        <f>IF(ISERROR(B29-C29),"n/a",B29-C29)</f>
        <v>5.7071960297766761E-2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3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87" t="str">
        <f>(Summary!B7)</f>
        <v>as of 9/24/21</v>
      </c>
      <c r="C36" s="349" t="str">
        <f>Summary!C7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0.58246073298429324</v>
      </c>
      <c r="C39" s="10">
        <f>IF(ISERROR(Summary!C56/Summary!C18),"n/a",Summary!C56/Summary!C18)</f>
        <v>0.38787878787878788</v>
      </c>
      <c r="D39" s="12">
        <f>IF(ISERROR(B39-C39),"n/a",B39-C39)</f>
        <v>0.19458194510550536</v>
      </c>
    </row>
    <row r="40" spans="1:4" ht="15.5" x14ac:dyDescent="0.35">
      <c r="A40" s="14" t="s">
        <v>14</v>
      </c>
      <c r="B40" s="10">
        <f>IF(ISERROR(Summary!B75/Summary!B56),"n/a",Summary!B75/Summary!B56)</f>
        <v>0.32808988764044944</v>
      </c>
      <c r="C40" s="10">
        <f>IF(ISERROR(Summary!C75/Summary!C56),"n/a",Summary!C75/Summary!C56)</f>
        <v>0.32552083333333331</v>
      </c>
      <c r="D40" s="12">
        <f>IF(ISERROR(B40-C40),"n/a",B40-C40)</f>
        <v>2.5690543071161254E-3</v>
      </c>
    </row>
    <row r="41" spans="1:4" ht="15.5" x14ac:dyDescent="0.35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0.2857142857142857</v>
      </c>
      <c r="C51" s="10">
        <f>IF(ISERROR(Summary!C62/Summary!C24),"n/a",Summary!C62/Summary!C24)</f>
        <v>0.29411764705882354</v>
      </c>
      <c r="D51" s="12">
        <f>IF(ISERROR(B51-C51),"n/a",B51-C51)</f>
        <v>-8.4033613445378408E-3</v>
      </c>
    </row>
    <row r="52" spans="1:4" ht="15.5" x14ac:dyDescent="0.35">
      <c r="A52" s="14" t="s">
        <v>14</v>
      </c>
      <c r="B52" s="10">
        <f>IF(ISERROR(Summary!B81/Summary!B62),"n/a",Summary!B81/Summary!B62)</f>
        <v>0.16666666666666666</v>
      </c>
      <c r="C52" s="10">
        <f>IF(ISERROR(Summary!C81/Summary!C62),"n/a",Summary!C81/Summary!C62)</f>
        <v>0</v>
      </c>
      <c r="D52" s="12">
        <f>IF(ISERROR(B52-C52),"n/a",B52-C52)</f>
        <v>0.16666666666666666</v>
      </c>
    </row>
    <row r="53" spans="1:4" ht="15.5" x14ac:dyDescent="0.35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0.38461538461538464</v>
      </c>
      <c r="C57" s="10">
        <f>IF(ISERROR(Summary!C59/Summary!C21),"n/a",Summary!C59/Summary!C21)</f>
        <v>0.6271186440677966</v>
      </c>
      <c r="D57" s="12">
        <f>IF(ISERROR(B57-C57),"n/a",B57-C57)</f>
        <v>-0.24250325945241197</v>
      </c>
    </row>
    <row r="58" spans="1:4" ht="15.5" x14ac:dyDescent="0.35">
      <c r="A58" s="14" t="s">
        <v>14</v>
      </c>
      <c r="B58" s="10">
        <f>IF(ISERROR(Summary!B78/Summary!B59),"n/a",Summary!B78/Summary!B59)</f>
        <v>0.3</v>
      </c>
      <c r="C58" s="10">
        <f>IF(ISERROR(Summary!C78/Summary!C59),"n/a",Summary!C78/Summary!C59)</f>
        <v>0.29729729729729731</v>
      </c>
      <c r="D58" s="12">
        <f>IF(ISERROR(B58-C58),"n/a",B58-C58)</f>
        <v>2.7027027027026751E-3</v>
      </c>
    </row>
    <row r="59" spans="1:4" ht="15.5" x14ac:dyDescent="0.35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0.56272401433691754</v>
      </c>
      <c r="C63" s="10">
        <f>IF(ISERROR(Summary!C54/Summary!C16),"n/a",Summary!C54/Summary!C16)</f>
        <v>0.39962476547842402</v>
      </c>
      <c r="D63" s="12">
        <f>IF(ISERROR(B63-C63),"n/a",B63-C63)</f>
        <v>0.16309924885849353</v>
      </c>
    </row>
    <row r="64" spans="1:4" ht="15.5" x14ac:dyDescent="0.35">
      <c r="A64" s="14" t="s">
        <v>14</v>
      </c>
      <c r="B64" s="10">
        <f>IF(ISERROR(Summary!B73/Summary!B54),"n/a",Summary!B73/Summary!B54)</f>
        <v>0.32484076433121017</v>
      </c>
      <c r="C64" s="10">
        <f>IF(ISERROR(Summary!C73/Summary!C54),"n/a",Summary!C73/Summary!C54)</f>
        <v>0.31924882629107981</v>
      </c>
      <c r="D64" s="12">
        <f>IF(ISERROR(B64-C64),"n/a",B64-C64)</f>
        <v>5.591938040130362E-3</v>
      </c>
    </row>
    <row r="65" spans="1:4" ht="15.5" x14ac:dyDescent="0.35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9/24/2021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9</v>
      </c>
      <c r="B1" s="375"/>
      <c r="C1" s="375"/>
      <c r="D1" s="375"/>
      <c r="E1" s="331"/>
    </row>
    <row r="2" spans="1:5" ht="15.5" x14ac:dyDescent="0.35">
      <c r="A2" s="375" t="s">
        <v>67</v>
      </c>
      <c r="B2" s="375"/>
      <c r="C2" s="375"/>
      <c r="D2" s="375"/>
      <c r="E2" s="331"/>
    </row>
    <row r="3" spans="1:5" ht="15.5" x14ac:dyDescent="0.35">
      <c r="A3" s="376" t="str">
        <f>Summary!A3</f>
        <v>Winter 2022</v>
      </c>
      <c r="B3" s="376"/>
      <c r="C3" s="376"/>
      <c r="D3" s="376"/>
      <c r="E3" s="332"/>
    </row>
    <row r="4" spans="1:5" ht="15.5" x14ac:dyDescent="0.35">
      <c r="A4" s="377" t="str">
        <f>Summary!A4</f>
        <v>as of Friday, September 24, 2021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45</v>
      </c>
      <c r="B6" s="424"/>
      <c r="C6" s="424"/>
      <c r="D6" s="425"/>
    </row>
    <row r="7" spans="1:5" ht="16" thickBot="1" x14ac:dyDescent="0.4">
      <c r="A7" s="420" t="s">
        <v>7</v>
      </c>
      <c r="B7" s="421"/>
      <c r="C7" s="421"/>
      <c r="D7" s="422"/>
    </row>
    <row r="8" spans="1:5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0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.5" x14ac:dyDescent="0.35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.5" x14ac:dyDescent="0.35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.5" x14ac:dyDescent="0.35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.5" x14ac:dyDescent="0.35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0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.5" x14ac:dyDescent="0.35">
      <c r="A24" s="14" t="s">
        <v>14</v>
      </c>
      <c r="B24" s="10">
        <f>IF(ISERROR(College!J15/College!F15),"n/a",College!J15/College!F15)</f>
        <v>0.4</v>
      </c>
      <c r="C24" s="10">
        <f>IF(ISERROR(College!K15/College!G15),"n/a",College!K15/College!G15)</f>
        <v>0.16666666666666666</v>
      </c>
      <c r="D24" s="12">
        <f>IF(ISERROR(B24-C24),"n/a",B24-C24)</f>
        <v>0.23333333333333336</v>
      </c>
    </row>
    <row r="25" spans="1:4" ht="15.5" x14ac:dyDescent="0.35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0.83333333333333337</v>
      </c>
      <c r="C29" s="10">
        <f>IF(ISERROR(College!G11/College!C11),"n/a",College!G11/College!C11)</f>
        <v>0.8571428571428571</v>
      </c>
      <c r="D29" s="12">
        <f>IF(ISERROR(B29-C29),"n/a",B29-C29)</f>
        <v>-2.3809523809523725E-2</v>
      </c>
    </row>
    <row r="30" spans="1:4" ht="15.5" x14ac:dyDescent="0.35">
      <c r="A30" s="14" t="s">
        <v>14</v>
      </c>
      <c r="B30" s="10">
        <f>IF(ISERROR(College!J11/College!F11),"n/a",College!J11/College!F11)</f>
        <v>0.4</v>
      </c>
      <c r="C30" s="10">
        <f>IF(ISERROR(College!K11/College!G11),"n/a",College!K11/College!G11)</f>
        <v>0.16666666666666666</v>
      </c>
      <c r="D30" s="12">
        <f>IF(ISERROR(B30-C30),"n/a",B30-C30)</f>
        <v>0.23333333333333336</v>
      </c>
    </row>
    <row r="31" spans="1:4" ht="15.5" x14ac:dyDescent="0.35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0.53543307086614178</v>
      </c>
      <c r="C39" s="10">
        <f>IF(ISERROR(College!G20/College!C20),"n/a",College!G20/College!C20)</f>
        <v>0.15656565656565657</v>
      </c>
      <c r="D39" s="12">
        <f>IF(ISERROR(B39-C39),"n/a",B39-C39)</f>
        <v>0.37886741430048521</v>
      </c>
    </row>
    <row r="40" spans="1:4" ht="15.5" x14ac:dyDescent="0.35">
      <c r="A40" s="14" t="s">
        <v>14</v>
      </c>
      <c r="B40" s="10">
        <f>IF(ISERROR(College!J20/College!F20),"n/a",College!J20/College!F20)</f>
        <v>0.35294117647058826</v>
      </c>
      <c r="C40" s="10">
        <f>IF(ISERROR(College!K20/College!G20),"n/a",College!K20/College!G20)</f>
        <v>0.25806451612903225</v>
      </c>
      <c r="D40" s="12">
        <f>IF(ISERROR(B40-C40),"n/a",B40-C40)</f>
        <v>9.4876660341556007E-2</v>
      </c>
    </row>
    <row r="41" spans="1:4" ht="15.5" x14ac:dyDescent="0.35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.5" x14ac:dyDescent="0.35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.5" x14ac:dyDescent="0.35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.5" x14ac:dyDescent="0.35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.5" x14ac:dyDescent="0.35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</v>
      </c>
      <c r="D51" s="12">
        <f>IF(ISERROR(B51-C51),"n/a",B51-C51)</f>
        <v>0.33333333333333331</v>
      </c>
    </row>
    <row r="52" spans="1:4" ht="15.5" x14ac:dyDescent="0.35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0.33333333333333331</v>
      </c>
      <c r="C57" s="10">
        <f>IF(ISERROR(College!G23/College!C23),"n/a",College!G23/College!C23)</f>
        <v>0.42105263157894735</v>
      </c>
      <c r="D57" s="12">
        <f>IF(ISERROR(B57-C57),"n/a",B57-C57)</f>
        <v>-8.771929824561403E-2</v>
      </c>
    </row>
    <row r="58" spans="1:4" ht="15.5" x14ac:dyDescent="0.35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0.25</v>
      </c>
      <c r="D58" s="12">
        <f>IF(ISERROR(B58-C58),"n/a",B58-C58)</f>
        <v>-0.25</v>
      </c>
    </row>
    <row r="59" spans="1:4" ht="15.5" x14ac:dyDescent="0.35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0.51034482758620692</v>
      </c>
      <c r="C63" s="10">
        <f>IF(ISERROR(College!G18/College!C18),"n/a",College!G18/College!C18)</f>
        <v>0.17567567567567569</v>
      </c>
      <c r="D63" s="12">
        <f>IF(ISERROR(B63-C63),"n/a",B63-C63)</f>
        <v>0.33466915191053126</v>
      </c>
    </row>
    <row r="64" spans="1:4" ht="15.5" x14ac:dyDescent="0.35">
      <c r="A64" s="14" t="s">
        <v>14</v>
      </c>
      <c r="B64" s="10">
        <f>IF(ISERROR(College!J18/College!F18),"n/a",College!J18/College!F18)</f>
        <v>0.32432432432432434</v>
      </c>
      <c r="C64" s="10">
        <f>IF(ISERROR(College!K18/College!G18),"n/a",College!K18/College!G18)</f>
        <v>0.25641025641025639</v>
      </c>
      <c r="D64" s="12">
        <f>IF(ISERROR(B64-C64),"n/a",B64-C64)</f>
        <v>6.7914067914067955E-2</v>
      </c>
    </row>
    <row r="65" spans="1:4" ht="15.5" x14ac:dyDescent="0.35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September 24,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46</v>
      </c>
      <c r="B6" s="424"/>
      <c r="C6" s="424"/>
      <c r="D6" s="425"/>
    </row>
    <row r="7" spans="1:19" ht="16" thickBot="1" x14ac:dyDescent="0.4">
      <c r="A7" s="420" t="s">
        <v>7</v>
      </c>
      <c r="B7" s="421"/>
      <c r="C7" s="421"/>
      <c r="D7" s="422"/>
    </row>
    <row r="8" spans="1:19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.5" x14ac:dyDescent="0.35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.5" x14ac:dyDescent="0.35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.5" x14ac:dyDescent="0.35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.5" x14ac:dyDescent="0.35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0.94736842105263153</v>
      </c>
      <c r="C23" s="10">
        <f>IF(ISERROR(College!G31/College!C31),"n/a",College!G31/College!C31)</f>
        <v>0.77272727272727271</v>
      </c>
      <c r="D23" s="12">
        <f>IF(ISERROR(B23-C23),"n/a",B23-C23)</f>
        <v>0.17464114832535882</v>
      </c>
    </row>
    <row r="24" spans="1:4" ht="15.5" x14ac:dyDescent="0.35">
      <c r="A24" s="14" t="s">
        <v>14</v>
      </c>
      <c r="B24" s="10">
        <f>IF(ISERROR(College!J31/College!F31),"n/a",College!J31/College!F31)</f>
        <v>0.1111111111111111</v>
      </c>
      <c r="C24" s="10">
        <f>IF(ISERROR(College!K31/College!G31),"n/a",College!K31/College!G31)</f>
        <v>0.11764705882352941</v>
      </c>
      <c r="D24" s="12">
        <f>IF(ISERROR(B24-C24),"n/a",B24-C24)</f>
        <v>-6.5359477124183052E-3</v>
      </c>
    </row>
    <row r="25" spans="1:4" ht="15.5" x14ac:dyDescent="0.35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0.94736842105263153</v>
      </c>
      <c r="C29" s="10">
        <f>IF(ISERROR(College!G27/College!C27),"n/a",College!G27/College!C27)</f>
        <v>0.8</v>
      </c>
      <c r="D29" s="12">
        <f>IF(ISERROR(B29-C29),"n/a",B29-C29)</f>
        <v>0.14736842105263148</v>
      </c>
    </row>
    <row r="30" spans="1:4" ht="15.5" x14ac:dyDescent="0.35">
      <c r="A30" s="14" t="s">
        <v>14</v>
      </c>
      <c r="B30" s="10">
        <f>IF(ISERROR(College!J27/College!F27),"n/a",College!J27/College!F27)</f>
        <v>0.1111111111111111</v>
      </c>
      <c r="C30" s="10">
        <f>IF(ISERROR(College!K27/College!G27),"n/a",College!K27/College!G27)</f>
        <v>0.1</v>
      </c>
      <c r="D30" s="12">
        <f>IF(ISERROR(B30-C30),"n/a",B30-C30)</f>
        <v>1.1111111111111099E-2</v>
      </c>
    </row>
    <row r="31" spans="1:4" ht="15.5" x14ac:dyDescent="0.35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0.70370370370370372</v>
      </c>
      <c r="C39" s="10">
        <f>IF(ISERROR(College!G36/College!C36),"n/a",College!G36/College!C36)</f>
        <v>0.47816593886462883</v>
      </c>
      <c r="D39" s="12">
        <f>IF(ISERROR(B39-C39),"n/a",B39-C39)</f>
        <v>0.22553776483907489</v>
      </c>
    </row>
    <row r="40" spans="1:4" ht="15.5" x14ac:dyDescent="0.35">
      <c r="A40" s="14" t="s">
        <v>14</v>
      </c>
      <c r="B40" s="10">
        <f>IF(ISERROR(College!J36/College!F36),"n/a",College!J36/College!F36)</f>
        <v>0.26842105263157895</v>
      </c>
      <c r="C40" s="10">
        <f>IF(ISERROR(College!K36/College!G36),"n/a",College!K36/College!G36)</f>
        <v>0.31963470319634701</v>
      </c>
      <c r="D40" s="12">
        <f>IF(ISERROR(B40-C40),"n/a",B40-C40)</f>
        <v>-5.1213650564768065E-2</v>
      </c>
    </row>
    <row r="41" spans="1:4" ht="15.5" x14ac:dyDescent="0.35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.5" x14ac:dyDescent="0.35">
      <c r="A52" s="14" t="s">
        <v>14</v>
      </c>
      <c r="B52" s="10">
        <f>IF(ISERROR(College!J41/College!F41),"n/a",College!J41/College!F41)</f>
        <v>0.2</v>
      </c>
      <c r="C52" s="10">
        <f>IF(ISERROR(College!K41/College!G41),"n/a",College!K41/College!G41)</f>
        <v>0</v>
      </c>
      <c r="D52" s="12">
        <f>IF(ISERROR(B52-C52),"n/a",B52-C52)</f>
        <v>0.2</v>
      </c>
    </row>
    <row r="53" spans="1:4" ht="15.5" x14ac:dyDescent="0.35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0.42307692307692307</v>
      </c>
      <c r="C57" s="10">
        <f>IF(ISERROR(College!G39/College!C39),"n/a",College!G39/College!C39)</f>
        <v>0.73913043478260865</v>
      </c>
      <c r="D57" s="12">
        <f>IF(ISERROR(B57-C57),"n/a",B57-C57)</f>
        <v>-0.31605351170568557</v>
      </c>
    </row>
    <row r="58" spans="1:4" ht="15.5" x14ac:dyDescent="0.35">
      <c r="A58" s="14" t="s">
        <v>14</v>
      </c>
      <c r="B58" s="10">
        <f>IF(ISERROR(College!J39/College!F39),"n/a",College!J39/College!F39)</f>
        <v>0.36363636363636365</v>
      </c>
      <c r="C58" s="10">
        <f>IF(ISERROR(College!K39/College!G39),"n/a",College!K39/College!G39)</f>
        <v>0.23529411764705882</v>
      </c>
      <c r="D58" s="12">
        <f>IF(ISERROR(B58-C58),"n/a",B58-C58)</f>
        <v>0.12834224598930483</v>
      </c>
    </row>
    <row r="59" spans="1:4" ht="15.5" x14ac:dyDescent="0.35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0.67100977198697065</v>
      </c>
      <c r="C63" s="10">
        <f>IF(ISERROR(College!G34/College!C34),"n/a",College!G34/College!C34)</f>
        <v>0.49075975359342916</v>
      </c>
      <c r="D63" s="12">
        <f>IF(ISERROR(B63-C63),"n/a",B63-C63)</f>
        <v>0.18025001839354149</v>
      </c>
    </row>
    <row r="64" spans="1:4" ht="15.5" x14ac:dyDescent="0.35">
      <c r="A64" s="14" t="s">
        <v>14</v>
      </c>
      <c r="B64" s="10">
        <f>IF(ISERROR(College!J34/College!F34),"n/a",College!J34/College!F34)</f>
        <v>0.27184466019417475</v>
      </c>
      <c r="C64" s="10">
        <f>IF(ISERROR(College!K34/College!G34),"n/a",College!K34/College!G34)</f>
        <v>0.30962343096234307</v>
      </c>
      <c r="D64" s="12">
        <f>IF(ISERROR(B64-C64),"n/a",B64-C64)</f>
        <v>-3.7778770768168324E-2</v>
      </c>
    </row>
    <row r="65" spans="1:4" ht="15.5" x14ac:dyDescent="0.35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47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.5" x14ac:dyDescent="0.35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.5" x14ac:dyDescent="0.35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.5" x14ac:dyDescent="0.35">
      <c r="A30" s="14" t="s">
        <v>14</v>
      </c>
      <c r="B30" s="10">
        <f>IF(ISERROR(College!J43/College!F43),"n/a",College!J43/College!F43)</f>
        <v>0</v>
      </c>
      <c r="C30" s="10">
        <f>IF(ISERROR(College!K43/College!G43),"n/a",College!K43/College!G43)</f>
        <v>0</v>
      </c>
      <c r="D30" s="12">
        <f>IF(ISERROR(B30-C30),"n/a",B30-C30)</f>
        <v>0</v>
      </c>
    </row>
    <row r="31" spans="1:4" ht="15.5" x14ac:dyDescent="0.35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0.47368421052631576</v>
      </c>
      <c r="C39" s="10">
        <f>IF(ISERROR(College!G52/College!C52),"n/a",College!G52/College!C52)</f>
        <v>0.30967741935483872</v>
      </c>
      <c r="D39" s="12">
        <f>IF(ISERROR(B39-C39),"n/a",B39-C39)</f>
        <v>0.16400679117147704</v>
      </c>
    </row>
    <row r="40" spans="1:4" ht="15.5" x14ac:dyDescent="0.35">
      <c r="A40" s="14" t="s">
        <v>14</v>
      </c>
      <c r="B40" s="10">
        <f>IF(ISERROR(College!J52/College!F52),"n/a",College!J52/College!F52)</f>
        <v>0.4567901234567901</v>
      </c>
      <c r="C40" s="10">
        <f>IF(ISERROR(College!K52/College!G52),"n/a",College!K52/College!G52)</f>
        <v>0.3125</v>
      </c>
      <c r="D40" s="12">
        <f>IF(ISERROR(B40-C40),"n/a",B40-C40)</f>
        <v>0.1442901234567901</v>
      </c>
    </row>
    <row r="41" spans="1:4" ht="15.5" x14ac:dyDescent="0.35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.5" x14ac:dyDescent="0.35">
      <c r="A52" s="14" t="s">
        <v>14</v>
      </c>
      <c r="B52" s="10" t="str">
        <f>IF(ISERROR(College!J57/College!F57),"n/a",College!J57/College!F57)</f>
        <v>n/a</v>
      </c>
      <c r="C52" s="10">
        <f>IF(ISERROR(College!K57/College!G57),"n/a",College!K57/College!G57)</f>
        <v>0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IF(ISERROR(College!N57/College!F57),"n/a",College!N57/College!F57)</f>
        <v>n/a</v>
      </c>
      <c r="C53" s="10">
        <f>IF(ISERROR(College!O57/College!G57),"n/a",College!O57/College!G57)</f>
        <v>0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.5" x14ac:dyDescent="0.35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0.45810055865921789</v>
      </c>
      <c r="C63" s="10">
        <f>IF(ISERROR(College!G50/College!C50),"n/a",College!G50/College!C50)</f>
        <v>0.31288343558282211</v>
      </c>
      <c r="D63" s="12">
        <f>IF(ISERROR(B63-C63),"n/a",B63-C63)</f>
        <v>0.14521712307639578</v>
      </c>
    </row>
    <row r="64" spans="1:4" ht="15.5" x14ac:dyDescent="0.35">
      <c r="A64" s="14" t="s">
        <v>14</v>
      </c>
      <c r="B64" s="10">
        <f>IF(ISERROR(College!J50/College!F50),"n/a",College!J50/College!F50)</f>
        <v>0.45121951219512196</v>
      </c>
      <c r="C64" s="10">
        <f>IF(ISERROR(College!K50/College!G50),"n/a",College!K50/College!G50)</f>
        <v>0.31372549019607843</v>
      </c>
      <c r="D64" s="12">
        <f>IF(ISERROR(B64-C64),"n/a",B64-C64)</f>
        <v>0.13749402199904354</v>
      </c>
    </row>
    <row r="65" spans="1:4" ht="15.5" x14ac:dyDescent="0.35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69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70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5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0.6470588235294118</v>
      </c>
      <c r="C39" s="10">
        <f>IF(ISERROR(College!G68/College!C68),"n/a",College!G68/College!C68)</f>
        <v>0.54166666666666663</v>
      </c>
      <c r="D39" s="12">
        <f>IF(ISERROR(B39-C39),"n/a",B39-C39)</f>
        <v>0.10539215686274517</v>
      </c>
    </row>
    <row r="40" spans="1:4" ht="15.5" x14ac:dyDescent="0.35">
      <c r="A40" s="14" t="s">
        <v>14</v>
      </c>
      <c r="B40" s="10">
        <f>IF(ISERROR(College!J68/College!F68),"n/a",College!J68/College!F68)</f>
        <v>9.0909090909090912E-2</v>
      </c>
      <c r="C40" s="10">
        <f>IF(ISERROR(College!K68/College!G68),"n/a",College!K68/College!G68)</f>
        <v>0.38461538461538464</v>
      </c>
      <c r="D40" s="12">
        <f>IF(ISERROR(B40-C40),"n/a",B40-C40)</f>
        <v>-0.29370629370629375</v>
      </c>
    </row>
    <row r="41" spans="1:4" ht="15.5" x14ac:dyDescent="0.35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0.61111111111111116</v>
      </c>
      <c r="C63" s="10">
        <f>IF(ISERROR(College!G66/College!C66),"n/a",College!G66/College!C66)</f>
        <v>0.54166666666666663</v>
      </c>
      <c r="D63" s="12">
        <f>IF(ISERROR(B63-C63),"n/a",B63-C63)</f>
        <v>6.9444444444444531E-2</v>
      </c>
    </row>
    <row r="64" spans="1:4" ht="15.5" x14ac:dyDescent="0.35">
      <c r="A64" s="14" t="s">
        <v>14</v>
      </c>
      <c r="B64" s="10">
        <f>IF(ISERROR(College!J66/College!F66),"n/a",College!J66/College!F66)</f>
        <v>9.0909090909090912E-2</v>
      </c>
      <c r="C64" s="10">
        <f>IF(ISERROR(College!K66/College!G66),"n/a",College!K66/College!G66)</f>
        <v>0.38461538461538464</v>
      </c>
      <c r="D64" s="12">
        <f>IF(ISERROR(B64-C64),"n/a",B64-C64)</f>
        <v>-0.29370629370629375</v>
      </c>
    </row>
    <row r="65" spans="1:4" ht="15.5" x14ac:dyDescent="0.35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66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74</v>
      </c>
      <c r="B6" s="424"/>
      <c r="C6" s="424"/>
      <c r="D6" s="425"/>
    </row>
    <row r="7" spans="1:4" ht="16" thickBot="1" x14ac:dyDescent="0.4">
      <c r="A7" s="420" t="s">
        <v>8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5">
      <c r="A9" s="419" t="s">
        <v>12</v>
      </c>
      <c r="B9" s="349" t="str">
        <f>(Summary!B7)</f>
        <v>as of 9/24/21</v>
      </c>
      <c r="C9" s="349" t="str">
        <f>(Summary!C7)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0.50617283950617287</v>
      </c>
      <c r="C12" s="10">
        <f>IF(ISERROR(College!G77/College!C77),"n/a",College!G77/College!C77)</f>
        <v>0.4861111111111111</v>
      </c>
      <c r="D12" s="12">
        <f>IF(ISERROR(B12-C12),"n/a",B12-C12)</f>
        <v>2.0061728395061762E-2</v>
      </c>
    </row>
    <row r="13" spans="1:4" ht="15.5" x14ac:dyDescent="0.35">
      <c r="A13" s="14" t="s">
        <v>14</v>
      </c>
      <c r="B13" s="10">
        <f>IF(ISERROR(College!J77/College!F77),"n/a",College!J77/College!F77)</f>
        <v>0.35365853658536583</v>
      </c>
      <c r="C13" s="10">
        <f>IF(ISERROR(College!K77/College!G77),"n/a",College!K77/College!G77)</f>
        <v>0.34285714285714286</v>
      </c>
      <c r="D13" s="12">
        <f>IF(ISERROR(B13-C13),"n/a",B13-C13)</f>
        <v>1.0801393728222974E-2</v>
      </c>
    </row>
    <row r="14" spans="1:4" ht="15.5" x14ac:dyDescent="0.35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.5" x14ac:dyDescent="0.35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.5" x14ac:dyDescent="0.35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.5" x14ac:dyDescent="0.35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.5" x14ac:dyDescent="0.35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.5" x14ac:dyDescent="0.35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.5" x14ac:dyDescent="0.35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.5" x14ac:dyDescent="0.35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0.375</v>
      </c>
      <c r="C30" s="10">
        <f>IF(ISERROR(College!G80/College!C80),"n/a",College!G80/College!C80)</f>
        <v>0.76923076923076927</v>
      </c>
      <c r="D30" s="12">
        <f>IF(ISERROR(B30-C30),"n/a",B30-C30)</f>
        <v>-0.39423076923076927</v>
      </c>
    </row>
    <row r="31" spans="1:4" ht="15.5" x14ac:dyDescent="0.35">
      <c r="A31" s="14" t="s">
        <v>14</v>
      </c>
      <c r="B31" s="10">
        <f>IF(ISERROR(College!J80/College!F80),"n/a",College!J80/College!F80)</f>
        <v>0.66666666666666663</v>
      </c>
      <c r="C31" s="10">
        <f>IF(ISERROR(College!K80/College!G80),"n/a",College!K80/College!G80)</f>
        <v>0.4</v>
      </c>
      <c r="D31" s="12">
        <f>IF(ISERROR(B31-C31),"n/a",B31-C31)</f>
        <v>0.26666666666666661</v>
      </c>
    </row>
    <row r="32" spans="1:4" ht="15.5" x14ac:dyDescent="0.35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.5" x14ac:dyDescent="0.35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.5" x14ac:dyDescent="0.35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0.49707602339181284</v>
      </c>
      <c r="C36" s="10">
        <f>IF(ISERROR(College!G75/College!C75),"n/a",College!G75/College!C75)</f>
        <v>0.50943396226415094</v>
      </c>
      <c r="D36" s="12">
        <f>IF(ISERROR(B36-C36),"n/a",B36-C36)</f>
        <v>-1.2357938872338103E-2</v>
      </c>
    </row>
    <row r="37" spans="1:4" ht="15.5" x14ac:dyDescent="0.35">
      <c r="A37" s="14" t="s">
        <v>14</v>
      </c>
      <c r="B37" s="10">
        <f>IF(ISERROR(College!J75/College!F75),"n/a",College!J75/College!F75)</f>
        <v>0.36470588235294116</v>
      </c>
      <c r="C37" s="10">
        <f>IF(ISERROR(College!K75/College!G75),"n/a",College!K75/College!G75)</f>
        <v>0.34567901234567899</v>
      </c>
      <c r="D37" s="12">
        <f>IF(ISERROR(B37-C37),"n/a",B37-C37)</f>
        <v>1.9026870007262164E-2</v>
      </c>
    </row>
    <row r="38" spans="1:4" ht="15.5" x14ac:dyDescent="0.35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.5" x14ac:dyDescent="0.35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6" thickBot="1" x14ac:dyDescent="0.4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78</v>
      </c>
      <c r="B2" s="375"/>
      <c r="C2" s="375"/>
      <c r="D2" s="375"/>
    </row>
    <row r="3" spans="1:4" ht="15.5" x14ac:dyDescent="0.35">
      <c r="A3" s="376" t="str">
        <f>Summary!A3</f>
        <v>Winter 2022</v>
      </c>
      <c r="B3" s="376"/>
      <c r="C3" s="376"/>
      <c r="D3" s="376"/>
    </row>
    <row r="4" spans="1:4" ht="15.5" x14ac:dyDescent="0.35">
      <c r="A4" s="377" t="str">
        <f>Summary!A4</f>
        <v>as of Friday, September 24,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5" x14ac:dyDescent="0.25">
      <c r="A9" s="419"/>
      <c r="B9" s="349" t="str">
        <f>(Summary!B7)</f>
        <v>as of 9/24/21</v>
      </c>
      <c r="C9" s="351" t="str">
        <f>Summary!C7</f>
        <v>as of 9/24/20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.5" x14ac:dyDescent="0.35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.5" x14ac:dyDescent="0.35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.5" x14ac:dyDescent="0.35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.5" x14ac:dyDescent="0.35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.5" x14ac:dyDescent="0.35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.5" x14ac:dyDescent="0.35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.5" x14ac:dyDescent="0.35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.5" x14ac:dyDescent="0.35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.5" x14ac:dyDescent="0.35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.5" x14ac:dyDescent="0.35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.5" x14ac:dyDescent="0.35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.5" x14ac:dyDescent="0.35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6" thickBot="1" x14ac:dyDescent="0.4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9/24/21</v>
      </c>
      <c r="C36" s="349" t="str">
        <f>(Summary!C7)</f>
        <v>as of 9/24/20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0.76470588235294112</v>
      </c>
      <c r="C39" s="10">
        <f>IF(ISERROR(College!G93/College!C93),"n/a",College!G93/College!C93)</f>
        <v>0.27272727272727271</v>
      </c>
      <c r="D39" s="12">
        <f>IF(ISERROR(B39-C39),"n/a",B39-C39)</f>
        <v>0.49197860962566842</v>
      </c>
    </row>
    <row r="40" spans="1:4" ht="15.5" x14ac:dyDescent="0.35">
      <c r="A40" s="14" t="s">
        <v>14</v>
      </c>
      <c r="B40" s="10">
        <f>IF(ISERROR(College!J93/College!F93),"n/a",College!J93/College!F93)</f>
        <v>0.30769230769230771</v>
      </c>
      <c r="C40" s="10">
        <f>IF(ISERROR(College!K93/College!G93),"n/a",College!K93/College!G93)</f>
        <v>0.33333333333333331</v>
      </c>
      <c r="D40" s="12">
        <f>IF(ISERROR(B40-C40),"n/a",B40-C40)</f>
        <v>-2.5641025641025605E-2</v>
      </c>
    </row>
    <row r="41" spans="1:4" ht="15.5" x14ac:dyDescent="0.35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.5" x14ac:dyDescent="0.35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.5" x14ac:dyDescent="0.35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.5" x14ac:dyDescent="0.35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.5" x14ac:dyDescent="0.35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0.76470588235294112</v>
      </c>
      <c r="C63" s="10">
        <f>IF(ISERROR(College!G91/College!C91),"n/a",College!G91/College!C91)</f>
        <v>0.27272727272727271</v>
      </c>
      <c r="D63" s="12">
        <f>IF(ISERROR(B63-C63),"n/a",B63-C63)</f>
        <v>0.49197860962566842</v>
      </c>
    </row>
    <row r="64" spans="1:4" ht="15.5" x14ac:dyDescent="0.35">
      <c r="A64" s="14" t="s">
        <v>14</v>
      </c>
      <c r="B64" s="10">
        <f>IF(ISERROR(College!J91/College!F91),"n/a",College!J91/College!F91)</f>
        <v>0.30769230769230771</v>
      </c>
      <c r="C64" s="10">
        <f>IF(ISERROR(College!K91/College!G91),"n/a",College!K91/College!G91)</f>
        <v>0.33333333333333331</v>
      </c>
      <c r="D64" s="12">
        <f>IF(ISERROR(B64-C64),"n/a",B64-C64)</f>
        <v>-2.5641025641025605E-2</v>
      </c>
    </row>
    <row r="65" spans="1:4" ht="15.5" x14ac:dyDescent="0.35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9/24/2021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ca7bfdcf-1463-48ab-aff7-245b8ac76c12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2021-09-24T15:11:46Z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