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Summary!$A$1:$A$64</definedName>
    <definedName name="_xlnm.Print_Area" localSheetId="2">'Admission Rates-Summary'!$A$1:$D$67</definedName>
    <definedName name="_xlnm.Print_Area" localSheetId="1">College!$A$1:$I$83</definedName>
    <definedName name="_xlnm.Print_Area" localSheetId="0">Summary!$A$1:$E$64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E32" i="10"/>
  <c r="D32" i="10"/>
  <c r="C32" i="10"/>
  <c r="E31" i="10"/>
  <c r="D31" i="10"/>
  <c r="C31" i="10"/>
  <c r="E30" i="10"/>
  <c r="D30" i="10"/>
  <c r="C30" i="10"/>
  <c r="E29" i="10"/>
  <c r="D29" i="10"/>
  <c r="C29" i="10"/>
  <c r="E28" i="10"/>
  <c r="D28" i="10"/>
  <c r="C28" i="10"/>
  <c r="E27" i="10"/>
  <c r="D27" i="10"/>
  <c r="C27" i="10"/>
  <c r="E26" i="10"/>
  <c r="D26" i="10"/>
  <c r="C26" i="10"/>
  <c r="E25" i="10"/>
  <c r="D25" i="10"/>
  <c r="C25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E196" i="10"/>
  <c r="D196" i="10"/>
  <c r="C196" i="10"/>
  <c r="B196" i="10"/>
  <c r="E182" i="10"/>
  <c r="D182" i="10"/>
  <c r="C182" i="10"/>
  <c r="B182" i="10"/>
  <c r="E166" i="10"/>
  <c r="D166" i="10"/>
  <c r="C166" i="10"/>
  <c r="B166" i="10"/>
  <c r="E149" i="10"/>
  <c r="D149" i="10"/>
  <c r="C149" i="10"/>
  <c r="B149" i="10"/>
  <c r="E135" i="10"/>
  <c r="D135" i="10"/>
  <c r="C135" i="10"/>
  <c r="B135" i="10"/>
  <c r="E118" i="10"/>
  <c r="D118" i="10"/>
  <c r="C118" i="10"/>
  <c r="B118" i="10"/>
  <c r="E104" i="10"/>
  <c r="D104" i="10"/>
  <c r="C104" i="10"/>
  <c r="B104" i="10"/>
  <c r="E87" i="10"/>
  <c r="D87" i="10"/>
  <c r="C87" i="10"/>
  <c r="B87" i="10"/>
  <c r="E73" i="10"/>
  <c r="D73" i="10"/>
  <c r="C73" i="10"/>
  <c r="B73" i="10"/>
  <c r="E56" i="10"/>
  <c r="D56" i="10"/>
  <c r="C56" i="10"/>
  <c r="B56" i="10"/>
  <c r="E42" i="10"/>
  <c r="D42" i="10"/>
  <c r="C42" i="10"/>
  <c r="B42" i="10"/>
  <c r="E23" i="10"/>
  <c r="D23" i="10"/>
  <c r="C23" i="10"/>
  <c r="B23" i="10"/>
  <c r="E9" i="10"/>
  <c r="D9" i="10"/>
  <c r="A3" i="10"/>
  <c r="A3" i="15"/>
  <c r="A3" i="16"/>
  <c r="A3" i="14"/>
  <c r="A3" i="13"/>
  <c r="A3" i="12"/>
  <c r="A3" i="3"/>
  <c r="A3" i="6"/>
  <c r="E18" i="10" l="1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E12" i="10" l="1"/>
  <c r="E11" i="10"/>
  <c r="D12" i="10"/>
  <c r="D11" i="10"/>
  <c r="C11" i="10"/>
  <c r="B12" i="10"/>
  <c r="B11" i="10"/>
  <c r="C10" i="10" l="1"/>
  <c r="B10" i="10"/>
  <c r="D10" i="10" l="1"/>
  <c r="E10" i="10"/>
  <c r="E206" i="10"/>
  <c r="D206" i="10"/>
  <c r="C206" i="10"/>
  <c r="B206" i="10"/>
  <c r="E192" i="10"/>
  <c r="D192" i="10"/>
  <c r="C192" i="10"/>
  <c r="B192" i="10"/>
  <c r="H98" i="6"/>
  <c r="I98" i="6" s="1"/>
  <c r="D98" i="6"/>
  <c r="E98" i="6" s="1"/>
  <c r="G97" i="6"/>
  <c r="F97" i="6"/>
  <c r="C97" i="6"/>
  <c r="B97" i="6"/>
  <c r="H96" i="6"/>
  <c r="I96" i="6" s="1"/>
  <c r="D96" i="6"/>
  <c r="E96" i="6" s="1"/>
  <c r="G95" i="6"/>
  <c r="F95" i="6"/>
  <c r="C95" i="6"/>
  <c r="B95" i="6"/>
  <c r="H94" i="6"/>
  <c r="I94" i="6" s="1"/>
  <c r="D94" i="6"/>
  <c r="E94" i="6" s="1"/>
  <c r="I93" i="6"/>
  <c r="D93" i="6"/>
  <c r="E93" i="6" s="1"/>
  <c r="G92" i="6"/>
  <c r="F92" i="6"/>
  <c r="C92" i="6"/>
  <c r="B92" i="6"/>
  <c r="H90" i="6"/>
  <c r="I90" i="6" s="1"/>
  <c r="D90" i="6"/>
  <c r="E90" i="6" s="1"/>
  <c r="G89" i="6"/>
  <c r="F89" i="6"/>
  <c r="C89" i="6"/>
  <c r="B89" i="6"/>
  <c r="H88" i="6"/>
  <c r="I88" i="6" s="1"/>
  <c r="D88" i="6"/>
  <c r="E88" i="6" s="1"/>
  <c r="G87" i="6"/>
  <c r="F87" i="6"/>
  <c r="C87" i="6"/>
  <c r="B87" i="6"/>
  <c r="H86" i="6"/>
  <c r="I86" i="6" s="1"/>
  <c r="D86" i="6"/>
  <c r="E86" i="6" s="1"/>
  <c r="G85" i="6"/>
  <c r="F85" i="6"/>
  <c r="C85" i="6"/>
  <c r="B85" i="6"/>
  <c r="B207" i="10" l="1"/>
  <c r="C207" i="10"/>
  <c r="D207" i="10"/>
  <c r="G84" i="6"/>
  <c r="C49" i="17"/>
  <c r="D49" i="17" s="1"/>
  <c r="E207" i="10"/>
  <c r="H89" i="6"/>
  <c r="I89" i="6" s="1"/>
  <c r="H85" i="6"/>
  <c r="I85" i="6" s="1"/>
  <c r="B91" i="6"/>
  <c r="H95" i="6"/>
  <c r="I95" i="6" s="1"/>
  <c r="D89" i="6"/>
  <c r="E89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F91" i="6"/>
  <c r="F84" i="6"/>
  <c r="B84" i="6"/>
  <c r="C29" i="17" l="1"/>
  <c r="C32" i="17"/>
  <c r="B67" i="17"/>
  <c r="B33" i="17"/>
  <c r="C67" i="17"/>
  <c r="C33" i="17"/>
  <c r="B66" i="17"/>
  <c r="B32" i="17"/>
  <c r="C66" i="17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D84" i="6"/>
  <c r="E84" i="6" s="1"/>
  <c r="H91" i="6"/>
  <c r="I91" i="6" s="1"/>
  <c r="C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D83" i="6"/>
  <c r="E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E159" i="10" l="1"/>
  <c r="D159" i="10"/>
  <c r="C159" i="10"/>
  <c r="B159" i="10"/>
  <c r="E145" i="10"/>
  <c r="D145" i="10"/>
  <c r="C145" i="10"/>
  <c r="B145" i="10"/>
  <c r="B176" i="10"/>
  <c r="C176" i="10"/>
  <c r="D176" i="10"/>
  <c r="E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H73" i="6"/>
  <c r="I73" i="6" s="1"/>
  <c r="D73" i="6"/>
  <c r="E73" i="6" s="1"/>
  <c r="G72" i="6"/>
  <c r="F72" i="6"/>
  <c r="C72" i="6"/>
  <c r="B72" i="6"/>
  <c r="H71" i="6"/>
  <c r="I71" i="6" s="1"/>
  <c r="D71" i="6"/>
  <c r="E71" i="6" s="1"/>
  <c r="G70" i="6"/>
  <c r="F70" i="6"/>
  <c r="C70" i="6"/>
  <c r="B70" i="6"/>
  <c r="H69" i="6"/>
  <c r="I69" i="6" s="1"/>
  <c r="D69" i="6"/>
  <c r="E69" i="6" s="1"/>
  <c r="H68" i="6"/>
  <c r="I68" i="6" s="1"/>
  <c r="D68" i="6"/>
  <c r="E68" i="6" s="1"/>
  <c r="G67" i="6"/>
  <c r="F67" i="6"/>
  <c r="C67" i="6"/>
  <c r="B67" i="6"/>
  <c r="H65" i="6"/>
  <c r="I65" i="6" s="1"/>
  <c r="D65" i="6"/>
  <c r="E65" i="6" s="1"/>
  <c r="G64" i="6"/>
  <c r="F64" i="6"/>
  <c r="C64" i="6"/>
  <c r="D64" i="6" s="1"/>
  <c r="E64" i="6" s="1"/>
  <c r="H63" i="6"/>
  <c r="I63" i="6" s="1"/>
  <c r="D63" i="6"/>
  <c r="E63" i="6" s="1"/>
  <c r="G62" i="6"/>
  <c r="F62" i="6"/>
  <c r="C62" i="6"/>
  <c r="B62" i="6"/>
  <c r="H61" i="6"/>
  <c r="I61" i="6" s="1"/>
  <c r="D61" i="6"/>
  <c r="E61" i="6" s="1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H70" i="6"/>
  <c r="I70" i="6" s="1"/>
  <c r="C49" i="16"/>
  <c r="D49" i="16" s="1"/>
  <c r="D41" i="16"/>
  <c r="H60" i="6"/>
  <c r="I60" i="6" s="1"/>
  <c r="D12" i="16"/>
  <c r="D70" i="6"/>
  <c r="E70" i="6" s="1"/>
  <c r="D17" i="16"/>
  <c r="D54" i="14"/>
  <c r="C160" i="10"/>
  <c r="B160" i="10"/>
  <c r="D27" i="15"/>
  <c r="D16" i="15"/>
  <c r="D25" i="15"/>
  <c r="D55" i="16"/>
  <c r="D59" i="16"/>
  <c r="D42" i="16"/>
  <c r="D20" i="1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D61" i="16"/>
  <c r="D24" i="16"/>
  <c r="D19" i="16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B66" i="6"/>
  <c r="H67" i="6"/>
  <c r="I67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D67" i="6"/>
  <c r="E67" i="6" s="1"/>
  <c r="B59" i="6"/>
  <c r="F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C67" i="16" l="1"/>
  <c r="C65" i="16"/>
  <c r="B64" i="16"/>
  <c r="B67" i="16"/>
  <c r="B33" i="16"/>
  <c r="C66" i="16"/>
  <c r="B65" i="16"/>
  <c r="C33" i="16"/>
  <c r="C32" i="16"/>
  <c r="C63" i="16"/>
  <c r="C64" i="16"/>
  <c r="G58" i="6"/>
  <c r="C30" i="16"/>
  <c r="C31" i="16"/>
  <c r="C58" i="6"/>
  <c r="C29" i="16"/>
  <c r="B32" i="16"/>
  <c r="H66" i="6"/>
  <c r="I66" i="6" s="1"/>
  <c r="B66" i="16"/>
  <c r="B31" i="16"/>
  <c r="B30" i="16"/>
  <c r="B29" i="16"/>
  <c r="D66" i="6"/>
  <c r="E66" i="6" s="1"/>
  <c r="B63" i="16"/>
  <c r="D33" i="10"/>
  <c r="D19" i="10"/>
  <c r="E33" i="10"/>
  <c r="E19" i="10"/>
  <c r="B33" i="10"/>
  <c r="C33" i="10"/>
  <c r="F58" i="6"/>
  <c r="H59" i="6"/>
  <c r="I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D32" i="16"/>
  <c r="D64" i="16"/>
  <c r="D30" i="16"/>
  <c r="D31" i="16"/>
  <c r="H58" i="6"/>
  <c r="I58" i="6" s="1"/>
  <c r="D29" i="16"/>
  <c r="D42" i="12"/>
  <c r="D12" i="12"/>
  <c r="D25" i="12"/>
  <c r="D14" i="12"/>
  <c r="D39" i="12"/>
  <c r="D23" i="12"/>
  <c r="D24" i="12"/>
  <c r="D26" i="12"/>
  <c r="D15" i="12"/>
  <c r="D35" i="10"/>
  <c r="E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G79" i="6" l="1"/>
  <c r="C7" i="3" l="1"/>
  <c r="C7" i="6"/>
  <c r="B7" i="6"/>
  <c r="G7" i="6" l="1"/>
  <c r="F7" i="6"/>
  <c r="C44" i="6" l="1"/>
  <c r="F79" i="6" l="1"/>
  <c r="C79" i="6"/>
  <c r="B79" i="6"/>
  <c r="G38" i="6"/>
  <c r="F38" i="6"/>
  <c r="C38" i="6"/>
  <c r="B38" i="6"/>
  <c r="G22" i="6"/>
  <c r="F22" i="6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G81" i="6" l="1"/>
  <c r="F81" i="6"/>
  <c r="C81" i="6"/>
  <c r="B81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B128" i="10"/>
  <c r="C114" i="10"/>
  <c r="D114" i="10"/>
  <c r="E114" i="10"/>
  <c r="B114" i="10"/>
  <c r="C97" i="10"/>
  <c r="D97" i="10"/>
  <c r="E97" i="10"/>
  <c r="B97" i="10"/>
  <c r="C83" i="10"/>
  <c r="D83" i="10"/>
  <c r="E83" i="10"/>
  <c r="B83" i="10"/>
  <c r="C66" i="10"/>
  <c r="D66" i="10"/>
  <c r="E66" i="10"/>
  <c r="B66" i="10"/>
  <c r="C52" i="10"/>
  <c r="D52" i="10"/>
  <c r="E52" i="10"/>
  <c r="B52" i="10"/>
  <c r="A4" i="10"/>
  <c r="A4" i="3"/>
  <c r="A4" i="6"/>
  <c r="E129" i="10" l="1"/>
  <c r="C19" i="10"/>
  <c r="C35" i="10" s="1"/>
  <c r="B67" i="10"/>
  <c r="B19" i="10"/>
  <c r="B35" i="10" s="1"/>
  <c r="E98" i="10"/>
  <c r="E67" i="10"/>
  <c r="D67" i="10"/>
  <c r="D98" i="10"/>
  <c r="D129" i="10"/>
  <c r="B129" i="10"/>
  <c r="C129" i="10"/>
  <c r="C98" i="10"/>
  <c r="C67" i="10"/>
  <c r="B98" i="10"/>
  <c r="H29" i="6" l="1"/>
  <c r="I29" i="6" s="1"/>
  <c r="D29" i="6"/>
  <c r="E29" i="6" s="1"/>
  <c r="H13" i="6"/>
  <c r="I13" i="6" s="1"/>
  <c r="D13" i="6"/>
  <c r="E13" i="6" s="1"/>
  <c r="D28" i="6" l="1"/>
  <c r="E28" i="6" s="1"/>
  <c r="H28" i="6"/>
  <c r="I28" i="6" s="1"/>
  <c r="H12" i="6"/>
  <c r="I12" i="6" s="1"/>
  <c r="D12" i="6"/>
  <c r="E12" i="6" s="1"/>
  <c r="C17" i="1"/>
  <c r="C16" i="1" l="1"/>
  <c r="B76" i="6" l="1"/>
  <c r="C51" i="6" l="1"/>
  <c r="B17" i="1" l="1"/>
  <c r="B19" i="6" l="1"/>
  <c r="H45" i="6" l="1"/>
  <c r="I45" i="6" s="1"/>
  <c r="D45" i="6"/>
  <c r="E45" i="6" s="1"/>
  <c r="D30" i="1"/>
  <c r="E30" i="1" s="1"/>
  <c r="D49" i="1"/>
  <c r="E49" i="1" s="1"/>
  <c r="D11" i="1" l="1"/>
  <c r="E11" i="1" s="1"/>
  <c r="D13" i="1" l="1"/>
  <c r="C22" i="15" l="1"/>
  <c r="D22" i="15" s="1"/>
  <c r="C49" i="14"/>
  <c r="D49" i="14" s="1"/>
  <c r="G35" i="6"/>
  <c r="G76" i="6" l="1"/>
  <c r="F76" i="6"/>
  <c r="G51" i="6"/>
  <c r="F51" i="6"/>
  <c r="F35" i="6"/>
  <c r="G19" i="6"/>
  <c r="F19" i="6"/>
  <c r="C76" i="6"/>
  <c r="H78" i="6"/>
  <c r="I78" i="6" s="1"/>
  <c r="D78" i="6"/>
  <c r="E78" i="6" s="1"/>
  <c r="H77" i="6"/>
  <c r="I77" i="6" s="1"/>
  <c r="D77" i="6"/>
  <c r="E77" i="6" s="1"/>
  <c r="B51" i="6"/>
  <c r="H53" i="6"/>
  <c r="I53" i="6" s="1"/>
  <c r="D53" i="6"/>
  <c r="E53" i="6" s="1"/>
  <c r="H52" i="6"/>
  <c r="I52" i="6" s="1"/>
  <c r="D52" i="6"/>
  <c r="E52" i="6" s="1"/>
  <c r="D36" i="6"/>
  <c r="E36" i="6" s="1"/>
  <c r="D37" i="6"/>
  <c r="E37" i="6" s="1"/>
  <c r="C35" i="6"/>
  <c r="B35" i="6"/>
  <c r="H37" i="6"/>
  <c r="I37" i="6" s="1"/>
  <c r="H36" i="6"/>
  <c r="I36" i="6" s="1"/>
  <c r="D20" i="6"/>
  <c r="E20" i="6" s="1"/>
  <c r="D21" i="6"/>
  <c r="E21" i="6" s="1"/>
  <c r="C19" i="6"/>
  <c r="C18" i="6" s="1"/>
  <c r="H21" i="6"/>
  <c r="I21" i="6" s="1"/>
  <c r="H20" i="6"/>
  <c r="I20" i="6" s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C42" i="1" l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H23" i="6"/>
  <c r="I23" i="6" s="1"/>
  <c r="I25" i="6"/>
  <c r="D25" i="6"/>
  <c r="E25" i="6" s="1"/>
  <c r="D19" i="6"/>
  <c r="E19" i="6" s="1"/>
  <c r="H15" i="6"/>
  <c r="I15" i="6" s="1"/>
  <c r="D15" i="6"/>
  <c r="E15" i="6" s="1"/>
  <c r="H17" i="6"/>
  <c r="I17" i="6" s="1"/>
  <c r="D17" i="6"/>
  <c r="E17" i="6" s="1"/>
  <c r="H55" i="6"/>
  <c r="I55" i="6" s="1"/>
  <c r="D55" i="6"/>
  <c r="E55" i="6" s="1"/>
  <c r="H57" i="6"/>
  <c r="I57" i="6" s="1"/>
  <c r="D57" i="6"/>
  <c r="E57" i="6" s="1"/>
  <c r="H51" i="6"/>
  <c r="I51" i="6" s="1"/>
  <c r="D51" i="6"/>
  <c r="E51" i="6" s="1"/>
  <c r="D47" i="6"/>
  <c r="E47" i="6" s="1"/>
  <c r="D49" i="6"/>
  <c r="E49" i="6" s="1"/>
  <c r="D44" i="6"/>
  <c r="E44" i="6" s="1"/>
  <c r="H80" i="6"/>
  <c r="I80" i="6" s="1"/>
  <c r="D80" i="6"/>
  <c r="E80" i="6" s="1"/>
  <c r="H82" i="6"/>
  <c r="D82" i="6"/>
  <c r="E82" i="6" s="1"/>
  <c r="H76" i="6"/>
  <c r="I76" i="6" s="1"/>
  <c r="D76" i="6"/>
  <c r="E76" i="6" s="1"/>
  <c r="D30" i="6"/>
  <c r="E30" i="6" s="1"/>
  <c r="H39" i="6"/>
  <c r="I39" i="6" s="1"/>
  <c r="D39" i="6"/>
  <c r="E39" i="6" s="1"/>
  <c r="H41" i="6"/>
  <c r="I41" i="6" s="1"/>
  <c r="D41" i="6"/>
  <c r="E41" i="6" s="1"/>
  <c r="H35" i="6"/>
  <c r="I35" i="6" s="1"/>
  <c r="D35" i="6"/>
  <c r="E35" i="6" s="1"/>
  <c r="H31" i="6"/>
  <c r="I31" i="6" s="1"/>
  <c r="D31" i="6"/>
  <c r="E31" i="6" s="1"/>
  <c r="C23" i="3"/>
  <c r="B60" i="3"/>
  <c r="B57" i="3"/>
  <c r="B53" i="3"/>
  <c r="B7" i="3"/>
  <c r="B26" i="3"/>
  <c r="B17" i="3"/>
  <c r="B10" i="3"/>
  <c r="C10" i="3"/>
  <c r="B8" i="6"/>
  <c r="D39" i="1"/>
  <c r="E39" i="1" s="1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G11" i="6"/>
  <c r="F43" i="6"/>
  <c r="D24" i="6"/>
  <c r="E24" i="6" s="1"/>
  <c r="C75" i="6"/>
  <c r="C74" i="6" s="1"/>
  <c r="D56" i="6"/>
  <c r="E56" i="6" s="1"/>
  <c r="D22" i="6"/>
  <c r="E22" i="6" s="1"/>
  <c r="H81" i="6"/>
  <c r="I81" i="6" s="1"/>
  <c r="H24" i="6"/>
  <c r="I24" i="6" s="1"/>
  <c r="C67" i="3"/>
  <c r="F8" i="6"/>
  <c r="B67" i="3"/>
  <c r="D61" i="1"/>
  <c r="E61" i="1" s="1"/>
  <c r="D32" i="6"/>
  <c r="E32" i="6" s="1"/>
  <c r="D43" i="3"/>
  <c r="D20" i="3"/>
  <c r="D14" i="3"/>
  <c r="D61" i="3"/>
  <c r="D55" i="3"/>
  <c r="D26" i="3"/>
  <c r="G43" i="6"/>
  <c r="D22" i="3"/>
  <c r="C9" i="1"/>
  <c r="C25" i="1" s="1"/>
  <c r="D54" i="6"/>
  <c r="E54" i="6" s="1"/>
  <c r="H48" i="6"/>
  <c r="I48" i="6" s="1"/>
  <c r="C54" i="1"/>
  <c r="D54" i="3"/>
  <c r="D40" i="6"/>
  <c r="E40" i="6" s="1"/>
  <c r="D24" i="3"/>
  <c r="D79" i="6"/>
  <c r="E79" i="6" s="1"/>
  <c r="D51" i="3"/>
  <c r="D53" i="3"/>
  <c r="D41" i="3"/>
  <c r="D23" i="1"/>
  <c r="E23" i="1" s="1"/>
  <c r="D60" i="3"/>
  <c r="C50" i="6"/>
  <c r="B28" i="1"/>
  <c r="B44" i="1" s="1"/>
  <c r="H56" i="6"/>
  <c r="I56" i="6" s="1"/>
  <c r="H32" i="6"/>
  <c r="I32" i="6" s="1"/>
  <c r="B18" i="6"/>
  <c r="D42" i="3"/>
  <c r="D23" i="3"/>
  <c r="D48" i="6"/>
  <c r="E48" i="6" s="1"/>
  <c r="B43" i="6"/>
  <c r="B11" i="6"/>
  <c r="H46" i="6"/>
  <c r="I46" i="6" s="1"/>
  <c r="D18" i="3"/>
  <c r="D14" i="1"/>
  <c r="E14" i="1" s="1"/>
  <c r="B54" i="1"/>
  <c r="D59" i="3"/>
  <c r="D40" i="3"/>
  <c r="D33" i="1"/>
  <c r="E33" i="1" s="1"/>
  <c r="D38" i="6"/>
  <c r="E38" i="6" s="1"/>
  <c r="D19" i="3"/>
  <c r="D13" i="3"/>
  <c r="D16" i="3"/>
  <c r="C28" i="1"/>
  <c r="H38" i="6"/>
  <c r="I38" i="6" s="1"/>
  <c r="F34" i="6"/>
  <c r="B27" i="6"/>
  <c r="D17" i="3"/>
  <c r="D42" i="1"/>
  <c r="E42" i="1" s="1"/>
  <c r="D35" i="1"/>
  <c r="E35" i="1" s="1"/>
  <c r="G34" i="6"/>
  <c r="G27" i="6"/>
  <c r="C27" i="6"/>
  <c r="D14" i="6"/>
  <c r="E14" i="6" s="1"/>
  <c r="B34" i="6"/>
  <c r="H40" i="6"/>
  <c r="I40" i="6" s="1"/>
  <c r="F11" i="6"/>
  <c r="H14" i="6"/>
  <c r="I14" i="6" s="1"/>
  <c r="D10" i="3"/>
  <c r="D12" i="3"/>
  <c r="D58" i="3"/>
  <c r="D39" i="3"/>
  <c r="D57" i="3"/>
  <c r="D25" i="3"/>
  <c r="D58" i="1"/>
  <c r="E58" i="1" s="1"/>
  <c r="D11" i="3"/>
  <c r="D52" i="3"/>
  <c r="D50" i="1"/>
  <c r="E50" i="1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C47" i="1"/>
  <c r="D52" i="1"/>
  <c r="E52" i="1" s="1"/>
  <c r="F27" i="6"/>
  <c r="H30" i="6"/>
  <c r="I30" i="6" s="1"/>
  <c r="G75" i="6"/>
  <c r="H16" i="6"/>
  <c r="I16" i="6" s="1"/>
  <c r="B50" i="6"/>
  <c r="G50" i="6"/>
  <c r="G18" i="6"/>
  <c r="H22" i="6"/>
  <c r="I22" i="6" s="1"/>
  <c r="F50" i="6"/>
  <c r="H54" i="6"/>
  <c r="I54" i="6" s="1"/>
  <c r="C40" i="15" l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F74" i="6"/>
  <c r="B36" i="15"/>
  <c r="D16" i="1"/>
  <c r="E16" i="1" s="1"/>
  <c r="D34" i="6"/>
  <c r="E34" i="6" s="1"/>
  <c r="C26" i="6"/>
  <c r="C65" i="3"/>
  <c r="H43" i="6"/>
  <c r="I43" i="6" s="1"/>
  <c r="C66" i="3"/>
  <c r="C42" i="6"/>
  <c r="D67" i="3"/>
  <c r="B32" i="3"/>
  <c r="B31" i="3"/>
  <c r="G42" i="6"/>
  <c r="C10" i="6"/>
  <c r="D18" i="6"/>
  <c r="E18" i="6" s="1"/>
  <c r="C63" i="3"/>
  <c r="C64" i="3"/>
  <c r="G26" i="6"/>
  <c r="B66" i="3"/>
  <c r="B64" i="3"/>
  <c r="D11" i="6"/>
  <c r="E11" i="6" s="1"/>
  <c r="D43" i="6"/>
  <c r="E43" i="6" s="1"/>
  <c r="D28" i="1"/>
  <c r="E28" i="1" s="1"/>
  <c r="H75" i="6"/>
  <c r="I75" i="6" s="1"/>
  <c r="B10" i="6"/>
  <c r="D54" i="1"/>
  <c r="E54" i="1" s="1"/>
  <c r="B65" i="3"/>
  <c r="C44" i="1"/>
  <c r="D44" i="1" s="1"/>
  <c r="E44" i="1" s="1"/>
  <c r="B26" i="6"/>
  <c r="H34" i="6"/>
  <c r="I34" i="6" s="1"/>
  <c r="C31" i="3"/>
  <c r="B29" i="3"/>
  <c r="D27" i="6"/>
  <c r="E27" i="6" s="1"/>
  <c r="G10" i="6"/>
  <c r="D50" i="6"/>
  <c r="E50" i="6" s="1"/>
  <c r="B42" i="6"/>
  <c r="B74" i="6"/>
  <c r="D74" i="6" s="1"/>
  <c r="E74" i="6" s="1"/>
  <c r="D75" i="6"/>
  <c r="E75" i="6" s="1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F26" i="6"/>
  <c r="H27" i="6"/>
  <c r="I27" i="6" s="1"/>
  <c r="B63" i="3"/>
  <c r="G9" i="6" l="1"/>
  <c r="C9" i="6"/>
  <c r="B9" i="6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D65" i="14"/>
  <c r="D31" i="14"/>
  <c r="D32" i="13"/>
  <c r="D25" i="1"/>
  <c r="E25" i="1" s="1"/>
  <c r="D26" i="6"/>
  <c r="E26" i="6" s="1"/>
  <c r="D65" i="3"/>
  <c r="D66" i="3"/>
  <c r="H42" i="6"/>
  <c r="I42" i="6" s="1"/>
  <c r="D42" i="6"/>
  <c r="E42" i="6" s="1"/>
  <c r="D10" i="6"/>
  <c r="E10" i="6" s="1"/>
  <c r="D31" i="3"/>
  <c r="D32" i="3"/>
  <c r="D64" i="3"/>
  <c r="D63" i="3"/>
  <c r="D29" i="3"/>
  <c r="D28" i="3"/>
  <c r="H26" i="6"/>
  <c r="I26" i="6" s="1"/>
  <c r="D30" i="3"/>
  <c r="D63" i="1"/>
  <c r="E63" i="1" s="1"/>
  <c r="D9" i="6" l="1"/>
  <c r="E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<sst xmlns="http://schemas.openxmlformats.org/spreadsheetml/2006/main" count="781" uniqueCount="76">
  <si>
    <t># Difference</t>
  </si>
  <si>
    <t>% Difference</t>
  </si>
  <si>
    <t>APPLICATIONS</t>
  </si>
  <si>
    <t>Total</t>
  </si>
  <si>
    <t>APPLICATION STATUS REPORT</t>
  </si>
  <si>
    <t>Freshmen</t>
  </si>
  <si>
    <t>Transfers</t>
  </si>
  <si>
    <t>UNIVERSITY OF CALIFORNIA, RIVERSIDE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</si>
  <si>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</si>
  <si>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</si>
  <si>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</si>
  <si>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</si>
  <si>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</si>
  <si>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</si>
  <si>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</si>
  <si>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</si>
  <si>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</si>
  <si>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</si>
  <si>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</si>
  <si>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</si>
  <si>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</si>
  <si>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</si>
  <si>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</si>
  <si>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</si>
  <si>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</si>
  <si>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</si>
  <si>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</si>
  <si>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</si>
  <si>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</si>
  <si>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</si>
  <si>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</si>
  <si>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Applicant</t>
  </si>
  <si>
    <t>Admit</t>
  </si>
  <si>
    <t>Asian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</si>
  <si>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</si>
  <si>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</si>
  <si>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</si>
  <si>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</si>
  <si>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</si>
  <si>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</si>
  <si>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</si>
  <si>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</si>
  <si>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</si>
  <si>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</si>
  <si>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</si>
  <si>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</si>
  <si>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</si>
  <si>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</si>
  <si>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</si>
  <si>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</si>
  <si>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</si>
  <si>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</si>
  <si>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</si>
  <si>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</si>
  <si>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</si>
  <si>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</si>
  <si>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</si>
  <si>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</si>
  <si>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</si>
  <si>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</si>
  <si>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</si>
  <si>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</si>
  <si>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</si>
  <si>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</si>
  <si>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</si>
  <si>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</si>
  <si>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</si>
  <si>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</si>
  <si>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</si>
  <si>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</si>
  <si>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September 3, 2021</t>
  </si>
  <si>
    <t>Winter 2021</t>
  </si>
  <si>
    <t>as of 9/3/21</t>
  </si>
  <si>
    <t>as of 9/3/20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</si>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</sst>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-0.49998474074526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1" fillId="0" borderId="0"/>
  </cellStyleXfs>
  <cellXfs count="28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7" fillId="0" borderId="0" xfId="0" applyFont="1"/>
    <xf numFmtId="3" fontId="0" fillId="0" borderId="0" xfId="0" applyNumberFormat="1" applyBorder="1"/>
    <xf numFmtId="10" fontId="19" fillId="0" borderId="2" xfId="0" applyNumberFormat="1" applyFont="1" applyBorder="1" applyAlignment="1">
      <alignment horizontal="center"/>
    </xf>
    <xf numFmtId="10" fontId="19" fillId="0" borderId="3" xfId="0" applyNumberFormat="1" applyFont="1" applyBorder="1" applyAlignment="1">
      <alignment horizontal="center"/>
    </xf>
    <xf numFmtId="10" fontId="19" fillId="0" borderId="4" xfId="0" applyNumberFormat="1" applyFont="1" applyBorder="1" applyAlignment="1">
      <alignment horizontal="center"/>
    </xf>
    <xf numFmtId="10" fontId="19" fillId="0" borderId="5" xfId="0" applyNumberFormat="1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3" fontId="18" fillId="0" borderId="2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8" fillId="0" borderId="9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7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4" borderId="20" xfId="0" applyFont="1" applyFill="1" applyBorder="1" applyAlignment="1">
      <alignment horizontal="right" vertical="center" wrapText="1"/>
    </xf>
    <xf numFmtId="3" fontId="20" fillId="3" borderId="8" xfId="0" applyNumberFormat="1" applyFont="1" applyFill="1" applyBorder="1" applyAlignment="1">
      <alignment horizontal="center" vertical="center" wrapText="1"/>
    </xf>
    <xf numFmtId="3" fontId="20" fillId="6" borderId="21" xfId="0" applyNumberFormat="1" applyFont="1" applyFill="1" applyBorder="1" applyAlignment="1">
      <alignment horizontal="center" vertical="center" wrapText="1"/>
    </xf>
    <xf numFmtId="3" fontId="20" fillId="6" borderId="8" xfId="0" applyNumberFormat="1" applyFont="1" applyFill="1" applyBorder="1" applyAlignment="1">
      <alignment horizontal="center" vertical="center" wrapText="1"/>
    </xf>
    <xf numFmtId="3" fontId="26" fillId="6" borderId="22" xfId="0" applyNumberFormat="1" applyFont="1" applyFill="1" applyBorder="1" applyAlignment="1">
      <alignment horizontal="center" vertical="center" wrapText="1"/>
    </xf>
    <xf numFmtId="3" fontId="26" fillId="6" borderId="23" xfId="0" applyNumberFormat="1" applyFont="1" applyFill="1" applyBorder="1" applyAlignment="1">
      <alignment horizontal="center" vertical="center" wrapText="1"/>
    </xf>
    <xf numFmtId="3" fontId="26" fillId="8" borderId="24" xfId="0" applyNumberFormat="1" applyFont="1" applyFill="1" applyBorder="1" applyAlignment="1">
      <alignment horizontal="center" vertical="center" wrapText="1"/>
    </xf>
    <xf numFmtId="164" fontId="26" fillId="8" borderId="25" xfId="0" applyNumberFormat="1" applyFont="1" applyFill="1" applyBorder="1" applyAlignment="1">
      <alignment horizontal="center" vertical="center" wrapText="1"/>
    </xf>
    <xf numFmtId="3" fontId="26" fillId="9" borderId="26" xfId="0" applyNumberFormat="1" applyFont="1" applyFill="1" applyBorder="1" applyAlignment="1">
      <alignment horizontal="center" vertical="center" wrapText="1"/>
    </xf>
    <xf numFmtId="164" fontId="26" fillId="9" borderId="24" xfId="0" applyNumberFormat="1" applyFont="1" applyFill="1" applyBorder="1" applyAlignment="1">
      <alignment horizontal="center" vertical="center" wrapText="1"/>
    </xf>
    <xf numFmtId="0" fontId="15" fillId="10" borderId="24" xfId="0" applyFont="1" applyFill="1" applyBorder="1" applyAlignment="1">
      <alignment horizontal="left" vertical="center" wrapText="1"/>
    </xf>
    <xf numFmtId="3" fontId="15" fillId="11" borderId="26" xfId="0" applyNumberFormat="1" applyFont="1" applyFill="1" applyBorder="1" applyAlignment="1">
      <alignment horizontal="center" vertical="center" wrapText="1"/>
    </xf>
    <xf numFmtId="3" fontId="15" fillId="12" borderId="26" xfId="0" applyNumberFormat="1" applyFont="1" applyFill="1" applyBorder="1" applyAlignment="1">
      <alignment horizontal="center" vertical="center" wrapText="1"/>
    </xf>
    <xf numFmtId="3" fontId="15" fillId="12" borderId="24" xfId="0" applyNumberFormat="1" applyFont="1" applyFill="1" applyBorder="1" applyAlignment="1">
      <alignment horizontal="center" vertical="center" wrapText="1"/>
    </xf>
    <xf numFmtId="164" fontId="15" fillId="12" borderId="25" xfId="0" applyNumberFormat="1" applyFont="1" applyFill="1" applyBorder="1" applyAlignment="1">
      <alignment horizontal="center" vertical="center" wrapText="1"/>
    </xf>
    <xf numFmtId="3" fontId="15" fillId="13" borderId="26" xfId="0" applyNumberFormat="1" applyFont="1" applyFill="1" applyBorder="1" applyAlignment="1">
      <alignment horizontal="center" vertical="center" wrapText="1"/>
    </xf>
    <xf numFmtId="3" fontId="15" fillId="14" borderId="26" xfId="0" applyNumberFormat="1" applyFont="1" applyFill="1" applyBorder="1" applyAlignment="1">
      <alignment horizontal="center" vertical="center" wrapText="1"/>
    </xf>
    <xf numFmtId="3" fontId="15" fillId="14" borderId="24" xfId="0" applyNumberFormat="1" applyFont="1" applyFill="1" applyBorder="1" applyAlignment="1">
      <alignment horizontal="center" vertical="center" wrapText="1"/>
    </xf>
    <xf numFmtId="164" fontId="15" fillId="14" borderId="25" xfId="0" applyNumberFormat="1" applyFont="1" applyFill="1" applyBorder="1" applyAlignment="1">
      <alignment horizontal="center" vertical="center" wrapText="1"/>
    </xf>
    <xf numFmtId="0" fontId="15" fillId="16" borderId="24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right"/>
    </xf>
    <xf numFmtId="0" fontId="15" fillId="0" borderId="0" xfId="0" applyFont="1"/>
    <xf numFmtId="0" fontId="23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center" wrapText="1"/>
    </xf>
    <xf numFmtId="3" fontId="16" fillId="1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2" borderId="20" xfId="0" applyNumberFormat="1" applyFont="1" applyFill="1" applyBorder="1" applyAlignment="1">
      <alignment horizontal="center" vertical="center" wrapText="1"/>
    </xf>
    <xf numFmtId="164" fontId="16" fillId="12" borderId="14" xfId="0" applyNumberFormat="1" applyFont="1" applyFill="1" applyBorder="1" applyAlignment="1">
      <alignment horizontal="center" vertical="center" wrapText="1"/>
    </xf>
    <xf numFmtId="3" fontId="16" fillId="13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4" borderId="20" xfId="0" applyNumberFormat="1" applyFont="1" applyFill="1" applyBorder="1" applyAlignment="1">
      <alignment horizontal="center" vertical="center" wrapText="1"/>
    </xf>
    <xf numFmtId="164" fontId="16" fillId="14" borderId="14" xfId="0" applyNumberFormat="1" applyFont="1" applyFill="1" applyBorder="1" applyAlignment="1">
      <alignment horizontal="center" vertical="center" wrapText="1"/>
    </xf>
    <xf numFmtId="3" fontId="16" fillId="11" borderId="29" xfId="0" applyNumberFormat="1" applyFont="1" applyFill="1" applyBorder="1" applyAlignment="1">
      <alignment horizontal="center" vertical="center" wrapText="1"/>
    </xf>
    <xf numFmtId="3" fontId="16" fillId="12" borderId="29" xfId="0" applyNumberFormat="1" applyFont="1" applyFill="1" applyBorder="1" applyAlignment="1">
      <alignment horizontal="center" vertical="center" wrapText="1"/>
    </xf>
    <xf numFmtId="3" fontId="16" fillId="12" borderId="31" xfId="0" applyNumberFormat="1" applyFont="1" applyFill="1" applyBorder="1" applyAlignment="1">
      <alignment horizontal="center" vertical="center" wrapText="1"/>
    </xf>
    <xf numFmtId="164" fontId="16" fillId="12" borderId="32" xfId="0" applyNumberFormat="1" applyFont="1" applyFill="1" applyBorder="1" applyAlignment="1">
      <alignment horizontal="center" vertical="center" wrapText="1"/>
    </xf>
    <xf numFmtId="3" fontId="16" fillId="14" borderId="31" xfId="0" applyNumberFormat="1" applyFont="1" applyFill="1" applyBorder="1" applyAlignment="1">
      <alignment horizontal="center" vertical="center" wrapText="1"/>
    </xf>
    <xf numFmtId="164" fontId="16" fillId="14" borderId="3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7" fillId="1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2" borderId="20" xfId="0" applyNumberFormat="1" applyFont="1" applyFill="1" applyBorder="1" applyAlignment="1">
      <alignment horizontal="center" vertical="center" wrapText="1"/>
    </xf>
    <xf numFmtId="164" fontId="17" fillId="12" borderId="14" xfId="0" applyNumberFormat="1" applyFont="1" applyFill="1" applyBorder="1" applyAlignment="1">
      <alignment horizontal="center" vertical="center" wrapText="1"/>
    </xf>
    <xf numFmtId="3" fontId="17" fillId="13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4" borderId="20" xfId="0" applyNumberFormat="1" applyFont="1" applyFill="1" applyBorder="1" applyAlignment="1">
      <alignment horizontal="center" vertical="center" wrapText="1"/>
    </xf>
    <xf numFmtId="164" fontId="17" fillId="14" borderId="14" xfId="0" applyNumberFormat="1" applyFont="1" applyFill="1" applyBorder="1" applyAlignment="1">
      <alignment horizontal="center" vertical="center" wrapText="1"/>
    </xf>
    <xf numFmtId="3" fontId="17" fillId="12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4" borderId="2" xfId="0" applyFont="1" applyFill="1" applyBorder="1"/>
    <xf numFmtId="164" fontId="15" fillId="4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4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7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3" fontId="20" fillId="3" borderId="15" xfId="0" applyNumberFormat="1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41" xfId="0" applyFont="1" applyFill="1" applyBorder="1" applyAlignment="1">
      <alignment horizontal="center"/>
    </xf>
    <xf numFmtId="3" fontId="20" fillId="3" borderId="17" xfId="0" quotePrefix="1" applyNumberFormat="1" applyFont="1" applyFill="1" applyBorder="1" applyAlignment="1">
      <alignment horizontal="center"/>
    </xf>
    <xf numFmtId="165" fontId="20" fillId="3" borderId="17" xfId="0" quotePrefix="1" applyNumberFormat="1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12" fillId="17" borderId="20" xfId="0" applyFont="1" applyFill="1" applyBorder="1" applyAlignment="1">
      <alignment horizontal="center" vertical="center" wrapText="1"/>
    </xf>
    <xf numFmtId="0" fontId="12" fillId="17" borderId="23" xfId="0" applyFont="1" applyFill="1" applyBorder="1" applyAlignment="1">
      <alignment horizontal="center" vertical="center" wrapText="1"/>
    </xf>
    <xf numFmtId="3" fontId="15" fillId="13" borderId="29" xfId="0" applyNumberFormat="1" applyFont="1" applyFill="1" applyBorder="1" applyAlignment="1">
      <alignment horizontal="center" vertical="center" wrapText="1"/>
    </xf>
    <xf numFmtId="3" fontId="15" fillId="14" borderId="29" xfId="0" applyNumberFormat="1" applyFont="1" applyFill="1" applyBorder="1" applyAlignment="1">
      <alignment horizontal="center" vertical="center" wrapText="1"/>
    </xf>
    <xf numFmtId="3" fontId="16" fillId="12" borderId="23" xfId="0" applyNumberFormat="1" applyFont="1" applyFill="1" applyBorder="1" applyAlignment="1">
      <alignment horizontal="center" vertical="center" wrapText="1"/>
    </xf>
    <xf numFmtId="3" fontId="20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6" fillId="7" borderId="24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right" vertical="center" wrapText="1"/>
    </xf>
    <xf numFmtId="3" fontId="17" fillId="11" borderId="7" xfId="0" applyNumberFormat="1" applyFont="1" applyFill="1" applyBorder="1" applyAlignment="1" applyProtection="1">
      <alignment horizontal="center" vertical="center" wrapText="1"/>
      <protection locked="0"/>
    </xf>
    <xf numFmtId="3" fontId="17" fillId="12" borderId="7" xfId="0" applyNumberFormat="1" applyFont="1" applyFill="1" applyBorder="1" applyAlignment="1" applyProtection="1">
      <alignment horizontal="center" vertical="center" wrapText="1"/>
      <protection locked="0"/>
    </xf>
    <xf numFmtId="164" fontId="17" fillId="12" borderId="18" xfId="0" applyNumberFormat="1" applyFont="1" applyFill="1" applyBorder="1" applyAlignment="1">
      <alignment horizontal="center" vertical="center" wrapText="1"/>
    </xf>
    <xf numFmtId="3" fontId="17" fillId="13" borderId="7" xfId="0" applyNumberFormat="1" applyFont="1" applyFill="1" applyBorder="1" applyAlignment="1" applyProtection="1">
      <alignment horizontal="center" vertical="center" wrapText="1"/>
      <protection locked="0"/>
    </xf>
    <xf numFmtId="3" fontId="17" fillId="14" borderId="7" xfId="0" applyNumberFormat="1" applyFont="1" applyFill="1" applyBorder="1" applyAlignment="1" applyProtection="1">
      <alignment horizontal="center" vertical="center" wrapText="1"/>
      <protection locked="0"/>
    </xf>
    <xf numFmtId="3" fontId="17" fillId="14" borderId="33" xfId="0" applyNumberFormat="1" applyFont="1" applyFill="1" applyBorder="1" applyAlignment="1">
      <alignment horizontal="center" vertical="center" wrapText="1"/>
    </xf>
    <xf numFmtId="164" fontId="17" fillId="14" borderId="18" xfId="0" applyNumberFormat="1" applyFont="1" applyFill="1" applyBorder="1" applyAlignment="1">
      <alignment horizontal="center" vertical="center" wrapText="1"/>
    </xf>
    <xf numFmtId="3" fontId="16" fillId="12" borderId="43" xfId="0" applyNumberFormat="1" applyFont="1" applyFill="1" applyBorder="1" applyAlignment="1">
      <alignment horizontal="center" vertical="center" wrapText="1"/>
    </xf>
    <xf numFmtId="164" fontId="16" fillId="12" borderId="44" xfId="0" applyNumberFormat="1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right" vertical="center" wrapText="1"/>
    </xf>
    <xf numFmtId="3" fontId="17" fillId="11" borderId="11" xfId="0" applyNumberFormat="1" applyFont="1" applyFill="1" applyBorder="1" applyAlignment="1" applyProtection="1">
      <alignment horizontal="center" vertical="center" wrapText="1"/>
      <protection locked="0"/>
    </xf>
    <xf numFmtId="3" fontId="17" fillId="12" borderId="11" xfId="0" applyNumberFormat="1" applyFont="1" applyFill="1" applyBorder="1" applyAlignment="1" applyProtection="1">
      <alignment horizontal="center" vertical="center" wrapText="1"/>
      <protection locked="0"/>
    </xf>
    <xf numFmtId="3" fontId="17" fillId="12" borderId="43" xfId="0" applyNumberFormat="1" applyFont="1" applyFill="1" applyBorder="1" applyAlignment="1">
      <alignment horizontal="center" vertical="center" wrapText="1"/>
    </xf>
    <xf numFmtId="164" fontId="17" fillId="12" borderId="44" xfId="0" applyNumberFormat="1" applyFont="1" applyFill="1" applyBorder="1" applyAlignment="1">
      <alignment horizontal="center" vertical="center" wrapText="1"/>
    </xf>
    <xf numFmtId="3" fontId="17" fillId="13" borderId="11" xfId="0" applyNumberFormat="1" applyFont="1" applyFill="1" applyBorder="1" applyAlignment="1" applyProtection="1">
      <alignment horizontal="center" vertical="center" wrapText="1"/>
      <protection locked="0"/>
    </xf>
    <xf numFmtId="3" fontId="17" fillId="14" borderId="11" xfId="0" applyNumberFormat="1" applyFont="1" applyFill="1" applyBorder="1" applyAlignment="1" applyProtection="1">
      <alignment horizontal="center" vertical="center" wrapText="1"/>
      <protection locked="0"/>
    </xf>
    <xf numFmtId="3" fontId="17" fillId="14" borderId="43" xfId="0" applyNumberFormat="1" applyFont="1" applyFill="1" applyBorder="1" applyAlignment="1">
      <alignment horizontal="center" vertical="center" wrapText="1"/>
    </xf>
    <xf numFmtId="164" fontId="17" fillId="14" borderId="44" xfId="0" applyNumberFormat="1" applyFont="1" applyFill="1" applyBorder="1" applyAlignment="1">
      <alignment horizontal="center" vertical="center" wrapText="1"/>
    </xf>
    <xf numFmtId="0" fontId="12" fillId="17" borderId="45" xfId="0" applyFont="1" applyFill="1" applyBorder="1" applyAlignment="1">
      <alignment horizontal="center" vertical="center" wrapText="1"/>
    </xf>
    <xf numFmtId="3" fontId="16" fillId="1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2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2" borderId="45" xfId="0" applyNumberFormat="1" applyFont="1" applyFill="1" applyBorder="1" applyAlignment="1">
      <alignment horizontal="center" vertical="center" wrapText="1"/>
    </xf>
    <xf numFmtId="164" fontId="16" fillId="12" borderId="46" xfId="0" applyNumberFormat="1" applyFont="1" applyFill="1" applyBorder="1" applyAlignment="1">
      <alignment horizontal="center" vertical="center" wrapText="1"/>
    </xf>
    <xf numFmtId="3" fontId="16" fillId="13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4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4" borderId="45" xfId="0" applyNumberFormat="1" applyFont="1" applyFill="1" applyBorder="1" applyAlignment="1">
      <alignment horizontal="center" vertical="center" wrapText="1"/>
    </xf>
    <xf numFmtId="164" fontId="16" fillId="14" borderId="46" xfId="0" applyNumberFormat="1" applyFont="1" applyFill="1" applyBorder="1" applyAlignment="1">
      <alignment horizontal="center" vertical="center" wrapText="1"/>
    </xf>
    <xf numFmtId="3" fontId="16" fillId="1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2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3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4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4" borderId="22" xfId="0" applyNumberFormat="1" applyFont="1" applyFill="1" applyBorder="1" applyAlignment="1">
      <alignment horizontal="center" vertical="center" wrapText="1"/>
    </xf>
    <xf numFmtId="164" fontId="16" fillId="14" borderId="36" xfId="0" applyNumberFormat="1" applyFont="1" applyFill="1" applyBorder="1" applyAlignment="1">
      <alignment horizontal="center" vertical="center" wrapText="1"/>
    </xf>
    <xf numFmtId="164" fontId="16" fillId="12" borderId="16" xfId="0" applyNumberFormat="1" applyFont="1" applyFill="1" applyBorder="1" applyAlignment="1">
      <alignment horizontal="center" vertical="center" wrapText="1"/>
    </xf>
    <xf numFmtId="3" fontId="17" fillId="11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1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12" borderId="23" xfId="0" applyNumberFormat="1" applyFont="1" applyFill="1" applyBorder="1" applyAlignment="1">
      <alignment horizontal="center" vertical="center" wrapText="1"/>
    </xf>
    <xf numFmtId="164" fontId="17" fillId="12" borderId="16" xfId="0" applyNumberFormat="1" applyFont="1" applyFill="1" applyBorder="1" applyAlignment="1">
      <alignment horizontal="center" vertical="center" wrapText="1"/>
    </xf>
    <xf numFmtId="3" fontId="17" fillId="13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1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14" borderId="23" xfId="0" applyNumberFormat="1" applyFont="1" applyFill="1" applyBorder="1" applyAlignment="1">
      <alignment horizontal="center" vertical="center" wrapText="1"/>
    </xf>
    <xf numFmtId="164" fontId="17" fillId="14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/>
    </xf>
    <xf numFmtId="3" fontId="16" fillId="14" borderId="23" xfId="0" applyNumberFormat="1" applyFont="1" applyFill="1" applyBorder="1" applyAlignment="1">
      <alignment horizontal="center" vertical="center" wrapText="1"/>
    </xf>
    <xf numFmtId="164" fontId="16" fillId="14" borderId="16" xfId="0" applyNumberFormat="1" applyFont="1" applyFill="1" applyBorder="1" applyAlignment="1">
      <alignment horizontal="center" vertical="center" wrapText="1"/>
    </xf>
    <xf numFmtId="3" fontId="17" fillId="13" borderId="23" xfId="0" applyNumberFormat="1" applyFont="1" applyFill="1" applyBorder="1" applyAlignment="1" applyProtection="1">
      <alignment horizontal="center" vertical="center" wrapText="1"/>
      <protection locked="0"/>
    </xf>
    <xf numFmtId="3" fontId="17" fillId="11" borderId="8" xfId="0" applyNumberFormat="1" applyFont="1" applyFill="1" applyBorder="1" applyAlignment="1">
      <alignment horizontal="center"/>
    </xf>
    <xf numFmtId="3" fontId="17" fillId="12" borderId="23" xfId="0" applyNumberFormat="1" applyFont="1" applyFill="1" applyBorder="1" applyAlignment="1">
      <alignment horizontal="center"/>
    </xf>
    <xf numFmtId="3" fontId="17" fillId="18" borderId="35" xfId="0" applyNumberFormat="1" applyFont="1" applyFill="1" applyBorder="1" applyAlignment="1">
      <alignment horizontal="center"/>
    </xf>
    <xf numFmtId="3" fontId="17" fillId="14" borderId="23" xfId="0" applyNumberFormat="1" applyFont="1" applyFill="1" applyBorder="1" applyAlignment="1">
      <alignment horizontal="center"/>
    </xf>
    <xf numFmtId="164" fontId="17" fillId="12" borderId="23" xfId="0" applyNumberFormat="1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left" vertical="center" wrapText="1"/>
    </xf>
    <xf numFmtId="0" fontId="15" fillId="10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29" fillId="6" borderId="15" xfId="3" applyFont="1" applyFill="1" applyBorder="1" applyAlignment="1">
      <alignment horizontal="center" vertical="center" wrapText="1"/>
    </xf>
    <xf numFmtId="0" fontId="29" fillId="19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30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0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0" fillId="0" borderId="51" xfId="0" applyNumberFormat="1" applyFont="1" applyBorder="1"/>
    <xf numFmtId="0" fontId="6" fillId="15" borderId="52" xfId="3" applyFont="1" applyFill="1" applyBorder="1" applyAlignment="1">
      <alignment wrapText="1"/>
    </xf>
    <xf numFmtId="0" fontId="30" fillId="15" borderId="53" xfId="0" applyNumberFormat="1" applyFont="1" applyFill="1" applyBorder="1"/>
    <xf numFmtId="0" fontId="6" fillId="15" borderId="53" xfId="3" applyFont="1" applyFill="1" applyBorder="1" applyAlignment="1">
      <alignment wrapText="1"/>
    </xf>
    <xf numFmtId="0" fontId="6" fillId="15" borderId="54" xfId="3" applyFont="1" applyFill="1" applyBorder="1" applyAlignment="1">
      <alignment wrapText="1"/>
    </xf>
    <xf numFmtId="0" fontId="6" fillId="15" borderId="55" xfId="3" applyFont="1" applyFill="1" applyBorder="1" applyAlignment="1">
      <alignment wrapText="1"/>
    </xf>
    <xf numFmtId="3" fontId="13" fillId="0" borderId="56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15" borderId="52" xfId="3" applyFont="1" applyFill="1" applyBorder="1" applyAlignment="1">
      <alignment wrapText="1"/>
    </xf>
    <xf numFmtId="0" fontId="4" fillId="15" borderId="54" xfId="3" applyFont="1" applyFill="1" applyBorder="1" applyAlignment="1">
      <alignment wrapText="1"/>
    </xf>
    <xf numFmtId="0" fontId="2" fillId="15" borderId="52" xfId="3" applyFont="1" applyFill="1" applyBorder="1" applyAlignment="1">
      <alignment wrapText="1"/>
    </xf>
    <xf numFmtId="3" fontId="26" fillId="9" borderId="2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164" fontId="20" fillId="3" borderId="36" xfId="0" applyNumberFormat="1" applyFont="1" applyFill="1" applyBorder="1" applyAlignment="1">
      <alignment horizontal="center" vertical="center" wrapText="1"/>
    </xf>
    <xf numFmtId="164" fontId="20" fillId="3" borderId="16" xfId="0" applyNumberFormat="1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164" fontId="20" fillId="6" borderId="22" xfId="0" applyNumberFormat="1" applyFont="1" applyFill="1" applyBorder="1" applyAlignment="1">
      <alignment horizontal="center" vertical="center" wrapText="1"/>
    </xf>
    <xf numFmtId="164" fontId="20" fillId="6" borderId="23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3" fontId="13" fillId="5" borderId="0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6" fillId="3" borderId="37" xfId="0" quotePrefix="1" applyFont="1" applyFill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26" fillId="6" borderId="37" xfId="0" applyFont="1" applyFill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0" borderId="26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/>
    </xf>
    <xf numFmtId="0" fontId="2" fillId="12" borderId="9" xfId="3" applyFont="1" applyFill="1" applyBorder="1" applyAlignment="1">
      <alignment horizontal="center"/>
    </xf>
    <xf numFmtId="0" fontId="11" fillId="12" borderId="35" xfId="3" applyFill="1" applyBorder="1" applyAlignment="1">
      <alignment horizontal="center"/>
    </xf>
    <xf numFmtId="0" fontId="11" fillId="12" borderId="12" xfId="3" applyFill="1" applyBorder="1" applyAlignment="1">
      <alignment horizontal="center"/>
    </xf>
    <xf numFmtId="0" fontId="11" fillId="12" borderId="48" xfId="3" applyFill="1" applyBorder="1" applyAlignment="1">
      <alignment horizontal="center"/>
    </xf>
    <xf numFmtId="0" fontId="29" fillId="19" borderId="17" xfId="3" applyFont="1" applyFill="1" applyBorder="1" applyAlignment="1">
      <alignment horizontal="center" wrapText="1"/>
    </xf>
    <xf numFmtId="0" fontId="2" fillId="14" borderId="9" xfId="3" applyFont="1" applyFill="1" applyBorder="1" applyAlignment="1">
      <alignment horizontal="center"/>
    </xf>
    <xf numFmtId="0" fontId="11" fillId="14" borderId="35" xfId="3" applyFill="1" applyBorder="1" applyAlignment="1">
      <alignment horizontal="center"/>
    </xf>
    <xf numFmtId="0" fontId="8" fillId="14" borderId="12" xfId="3" applyFont="1" applyFill="1" applyBorder="1" applyAlignment="1">
      <alignment horizontal="center"/>
    </xf>
    <xf numFmtId="0" fontId="11" fillId="14" borderId="48" xfId="3" applyFill="1" applyBorder="1" applyAlignment="1">
      <alignment horizontal="center"/>
    </xf>
    <xf numFmtId="0" fontId="29" fillId="6" borderId="17" xfId="3" applyFont="1" applyFill="1" applyBorder="1" applyAlignment="1">
      <alignment horizontal="center" vertical="center" wrapText="1"/>
    </xf>
    <xf numFmtId="0" fontId="1" fillId="12" borderId="56" xfId="3" applyFont="1" applyFill="1" applyBorder="1" applyAlignment="1">
      <alignment horizontal="center"/>
    </xf>
    <xf numFmtId="0" fontId="6" fillId="12" borderId="58" xfId="3" applyFont="1" applyFill="1" applyBorder="1" applyAlignment="1">
      <alignment horizontal="center"/>
    </xf>
    <xf numFmtId="0" fontId="1" fillId="12" borderId="12" xfId="3" applyFont="1" applyFill="1" applyBorder="1" applyAlignment="1">
      <alignment horizontal="center"/>
    </xf>
    <xf numFmtId="0" fontId="11" fillId="14" borderId="9" xfId="3" applyFill="1" applyBorder="1" applyAlignment="1">
      <alignment horizontal="center"/>
    </xf>
    <xf numFmtId="0" fontId="11" fillId="12" borderId="9" xfId="3" applyFill="1" applyBorder="1" applyAlignment="1">
      <alignment horizontal="center"/>
    </xf>
    <xf numFmtId="0" fontId="6" fillId="14" borderId="9" xfId="3" applyFont="1" applyFill="1" applyBorder="1" applyAlignment="1">
      <alignment horizontal="center"/>
    </xf>
    <xf numFmtId="0" fontId="29" fillId="19" borderId="30" xfId="3" applyFont="1" applyFill="1" applyBorder="1" applyAlignment="1">
      <alignment horizontal="center" wrapText="1"/>
    </xf>
    <xf numFmtId="0" fontId="29" fillId="19" borderId="57" xfId="3" applyFont="1" applyFill="1" applyBorder="1" applyAlignment="1">
      <alignment horizontal="center" wrapText="1"/>
    </xf>
    <xf numFmtId="0" fontId="3" fillId="12" borderId="9" xfId="3" applyFont="1" applyFill="1" applyBorder="1" applyAlignment="1">
      <alignment horizontal="center"/>
    </xf>
    <xf numFmtId="0" fontId="5" fillId="12" borderId="9" xfId="3" applyFont="1" applyFill="1" applyBorder="1" applyAlignment="1">
      <alignment horizontal="center"/>
    </xf>
    <xf numFmtId="0" fontId="5" fillId="14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71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2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231" t="s">
        <v>7</v>
      </c>
      <c r="B1" s="231"/>
      <c r="C1" s="231"/>
      <c r="D1" s="231"/>
      <c r="E1" s="231"/>
      <c r="F1" s="198"/>
      <c r="G1" s="198"/>
    </row>
    <row r="2" spans="1:7" ht="15.75" x14ac:dyDescent="0.25">
      <c r="A2" s="231" t="s">
        <v>4</v>
      </c>
      <c r="B2" s="231"/>
      <c r="C2" s="231"/>
      <c r="D2" s="231"/>
      <c r="E2" s="231"/>
      <c r="F2" s="198"/>
      <c r="G2" s="198"/>
    </row>
    <row r="3" spans="1:7" s="5" customFormat="1" ht="15.75" x14ac:dyDescent="0.25">
      <c r="A3" s="232" t="s">
        <v>69</v>
      </c>
      <c r="B3" s="232"/>
      <c r="C3" s="232"/>
      <c r="D3" s="232"/>
      <c r="E3" s="232"/>
      <c r="F3" s="199"/>
      <c r="G3" s="199"/>
    </row>
    <row r="4" spans="1:7" ht="15.75" x14ac:dyDescent="0.25">
      <c r="A4" s="233" t="s">
        <v>70</v>
      </c>
      <c r="B4" s="233"/>
      <c r="C4" s="233"/>
      <c r="D4" s="233"/>
      <c r="E4" s="233"/>
      <c r="F4" s="200"/>
      <c r="G4" s="200"/>
    </row>
    <row r="5" spans="1:7" ht="6.75" customHeight="1" x14ac:dyDescent="0.25">
      <c r="A5" s="96"/>
      <c r="B5" s="96"/>
      <c r="C5" s="96"/>
      <c r="D5" s="96"/>
      <c r="E5" s="96"/>
    </row>
    <row r="6" spans="1:7" ht="15" x14ac:dyDescent="0.25">
      <c r="A6" s="36"/>
      <c r="B6" s="117" t="s">
        <v>69</v>
      </c>
      <c r="C6" s="117" t="s">
        <v>71</v>
      </c>
      <c r="D6" s="118"/>
      <c r="E6" s="119"/>
    </row>
    <row r="7" spans="1:7" ht="15" x14ac:dyDescent="0.25">
      <c r="A7" s="36"/>
      <c r="B7" s="120" t="s">
        <v>72</v>
      </c>
      <c r="C7" s="121" t="s">
        <v>73</v>
      </c>
      <c r="D7" s="122" t="s">
        <v>0</v>
      </c>
      <c r="E7" s="123" t="s">
        <v>1</v>
      </c>
    </row>
    <row r="8" spans="1:7" ht="15" x14ac:dyDescent="0.25">
      <c r="A8" s="108" t="s">
        <v>2</v>
      </c>
      <c r="B8" s="109"/>
      <c r="C8" s="109"/>
      <c r="D8" s="110"/>
      <c r="E8" s="111"/>
    </row>
    <row r="9" spans="1:7" x14ac:dyDescent="0.2">
      <c r="A9" s="99" t="s">
        <v>5</v>
      </c>
      <c r="B9" s="63">
        <f>(B10+B14+B12)</f>
        <v>24</v>
      </c>
      <c r="C9" s="63">
        <f>(C10+C14+C12)</f>
        <v>35</v>
      </c>
      <c r="D9" s="63">
        <f>IF(ISERROR(B9-C9),"n/a",B9-C9)</f>
        <v>-11</v>
      </c>
      <c r="E9" s="100">
        <f>IF(ISERROR(D9/C9),"n/a",(D9/C9))</f>
        <v>-0.31428571428571428</v>
      </c>
    </row>
    <row r="10" spans="1:7" x14ac:dyDescent="0.2">
      <c r="A10" s="101" t="s">
        <v>24</v>
      </c>
      <c r="B10" s="130">
        <f>B11</f>
        <v>1</v>
      </c>
      <c r="C10" s="130">
        <f>C11</f>
        <v>1</v>
      </c>
      <c r="D10" s="7">
        <f t="shared" ref="D10:D16" si="0">IF(ISERROR(B10-C10),"n/a",B10-C10)</f>
        <v>0</v>
      </c>
      <c r="E10" s="102">
        <f t="shared" ref="E10:E16" si="1">IF(ISERROR(D10/C10),"n/a",(D10/C10))</f>
        <v>0</v>
      </c>
    </row>
    <row r="11" spans="1:7" x14ac:dyDescent="0.2">
      <c r="A11" s="103" t="s">
        <v>25</v>
      </c>
      <c r="B11" s="177">
        <v>1</v>
      </c>
      <c r="C11" s="177">
        <v>1</v>
      </c>
      <c r="D11" s="179">
        <f t="shared" ref="D11" si="2">IF(ISERROR(B11-C11),"n/a",B11-C11)</f>
        <v>0</v>
      </c>
      <c r="E11" s="180">
        <f t="shared" ref="E11" si="3">IF(ISERROR(D11/C11),"n/a",(D11/C11))</f>
        <v>0</v>
      </c>
    </row>
    <row r="12" spans="1:7" x14ac:dyDescent="0.2">
      <c r="A12" s="101" t="s">
        <v>23</v>
      </c>
      <c r="B12" s="27">
        <f>B13</f>
        <v>23</v>
      </c>
      <c r="C12" s="130">
        <f>C13</f>
        <v>34</v>
      </c>
      <c r="D12" s="7">
        <f>IF(ISERROR(B12-C12),"n/a",B12-C12)</f>
        <v>-11</v>
      </c>
      <c r="E12" s="102">
        <f>IF(ISERROR(D12/C12),"n/a",(D12/C12))</f>
        <v>-0.3235294117647059</v>
      </c>
    </row>
    <row r="13" spans="1:7" x14ac:dyDescent="0.2">
      <c r="A13" s="103" t="s">
        <v>25</v>
      </c>
      <c r="B13" s="131">
        <v>23</v>
      </c>
      <c r="C13" s="131">
        <v>34</v>
      </c>
      <c r="D13" s="6">
        <f>IF(ISERROR(B13-C13),"n/a",B13-C13)</f>
        <v>-11</v>
      </c>
      <c r="E13" s="104">
        <f>IF(ISERROR(D13/C13),"n/a",(D13/C13))</f>
        <v>-0.3235294117647059</v>
      </c>
    </row>
    <row r="14" spans="1:7" x14ac:dyDescent="0.2">
      <c r="A14" s="101" t="s">
        <v>26</v>
      </c>
      <c r="B14" s="27">
        <f>B15</f>
        <v>0</v>
      </c>
      <c r="C14" s="27">
        <f>C15</f>
        <v>0</v>
      </c>
      <c r="D14" s="7">
        <f t="shared" si="0"/>
        <v>0</v>
      </c>
      <c r="E14" s="102" t="str">
        <f t="shared" si="1"/>
        <v>n/a</v>
      </c>
    </row>
    <row r="15" spans="1:7" x14ac:dyDescent="0.2">
      <c r="A15" s="103" t="s">
        <v>25</v>
      </c>
      <c r="B15" s="131">
        <v>0</v>
      </c>
      <c r="C15" s="131">
        <v>0</v>
      </c>
      <c r="D15" s="6">
        <v>0</v>
      </c>
      <c r="E15" s="104" t="str">
        <f t="shared" si="1"/>
        <v>n/a</v>
      </c>
    </row>
    <row r="16" spans="1:7" x14ac:dyDescent="0.2">
      <c r="A16" s="99" t="s">
        <v>6</v>
      </c>
      <c r="B16" s="63">
        <f>(B17+B23+B20)</f>
        <v>821</v>
      </c>
      <c r="C16" s="63">
        <f>(C17+C23+C20)</f>
        <v>1054</v>
      </c>
      <c r="D16" s="63">
        <f t="shared" si="0"/>
        <v>-233</v>
      </c>
      <c r="E16" s="100">
        <f t="shared" si="1"/>
        <v>-0.22106261859582543</v>
      </c>
    </row>
    <row r="17" spans="1:5" x14ac:dyDescent="0.2">
      <c r="A17" s="101" t="s">
        <v>24</v>
      </c>
      <c r="B17" s="130">
        <f>SUM(B18:B19)</f>
        <v>755</v>
      </c>
      <c r="C17" s="130">
        <f>SUM(C18:C19)</f>
        <v>979</v>
      </c>
      <c r="D17" s="7">
        <f t="shared" ref="D17:D23" si="4">IF(ISERROR(B17-C17),"n/a",B17-C17)</f>
        <v>-224</v>
      </c>
      <c r="E17" s="102">
        <f t="shared" ref="E17:E24" si="5">IF(ISERROR(D17/C17),"n/a",(D17/C17))</f>
        <v>-0.22880490296220635</v>
      </c>
    </row>
    <row r="18" spans="1:5" x14ac:dyDescent="0.2">
      <c r="A18" s="103" t="s">
        <v>25</v>
      </c>
      <c r="B18" s="177">
        <v>755</v>
      </c>
      <c r="C18" s="178">
        <v>979</v>
      </c>
      <c r="D18" s="179">
        <v>0</v>
      </c>
      <c r="E18" s="180">
        <f t="shared" si="5"/>
        <v>0</v>
      </c>
    </row>
    <row r="19" spans="1:5" x14ac:dyDescent="0.2">
      <c r="A19" s="103" t="s">
        <v>18</v>
      </c>
      <c r="B19" s="177">
        <v>0</v>
      </c>
      <c r="C19" s="178">
        <v>0</v>
      </c>
      <c r="D19" s="179">
        <v>0</v>
      </c>
      <c r="E19" s="180" t="str">
        <f t="shared" si="5"/>
        <v>n/a</v>
      </c>
    </row>
    <row r="20" spans="1:5" x14ac:dyDescent="0.2">
      <c r="A20" s="101" t="s">
        <v>23</v>
      </c>
      <c r="B20" s="27">
        <f>B21+B22</f>
        <v>47</v>
      </c>
      <c r="C20" s="27">
        <f>C21+C22</f>
        <v>58</v>
      </c>
      <c r="D20" s="7">
        <f>IF(ISERROR(B20-C20),"n/a",B20-C20)</f>
        <v>-11</v>
      </c>
      <c r="E20" s="102">
        <f>IF(ISERROR(D20/C20),"n/a",(D20/C20))</f>
        <v>-0.18965517241379309</v>
      </c>
    </row>
    <row r="21" spans="1:5" x14ac:dyDescent="0.2">
      <c r="A21" s="103" t="s">
        <v>25</v>
      </c>
      <c r="B21" s="131">
        <v>47</v>
      </c>
      <c r="C21" s="131">
        <v>58</v>
      </c>
      <c r="D21" s="6">
        <v>0</v>
      </c>
      <c r="E21" s="104">
        <f>IF(ISERROR(D21/C21),"n/a",(D21/C21))</f>
        <v>0</v>
      </c>
    </row>
    <row r="22" spans="1:5" x14ac:dyDescent="0.2">
      <c r="A22" s="103" t="s">
        <v>18</v>
      </c>
      <c r="B22" s="131">
        <v>0</v>
      </c>
      <c r="C22" s="131">
        <v>0</v>
      </c>
      <c r="D22" s="6">
        <f>IF(ISERROR(B22-C22),"n/a",B22-C22)</f>
        <v>0</v>
      </c>
      <c r="E22" s="104" t="str">
        <f>IF(ISERROR(D22/C22),"n/a",(D22/C22))</f>
        <v>n/a</v>
      </c>
    </row>
    <row r="23" spans="1:5" x14ac:dyDescent="0.2">
      <c r="A23" s="101" t="s">
        <v>26</v>
      </c>
      <c r="B23" s="132">
        <f>B24</f>
        <v>19</v>
      </c>
      <c r="C23" s="27">
        <f>C24</f>
        <v>17</v>
      </c>
      <c r="D23" s="7">
        <f t="shared" si="4"/>
        <v>2</v>
      </c>
      <c r="E23" s="102">
        <f t="shared" si="5"/>
        <v>0.11764705882352941</v>
      </c>
    </row>
    <row r="24" spans="1:5" x14ac:dyDescent="0.2">
      <c r="A24" s="103" t="s">
        <v>25</v>
      </c>
      <c r="B24" s="131">
        <v>19</v>
      </c>
      <c r="C24" s="131">
        <v>17</v>
      </c>
      <c r="D24" s="6">
        <v>0</v>
      </c>
      <c r="E24" s="104">
        <f t="shared" si="5"/>
        <v>0</v>
      </c>
    </row>
    <row r="25" spans="1:5" x14ac:dyDescent="0.2">
      <c r="A25" s="105" t="s">
        <v>3</v>
      </c>
      <c r="B25" s="63">
        <f>(B9+B16)</f>
        <v>845</v>
      </c>
      <c r="C25" s="63">
        <f>(C9+C16)</f>
        <v>1089</v>
      </c>
      <c r="D25" s="63">
        <f>IF(ISERROR(B25-C25),"n/a",B25-C25)</f>
        <v>-244</v>
      </c>
      <c r="E25" s="100">
        <f>IF(ISERROR(D25/C25),"n/a",(D25/C25))</f>
        <v>-0.22405876951331496</v>
      </c>
    </row>
    <row r="26" spans="1:5" ht="6" customHeight="1" x14ac:dyDescent="0.2">
      <c r="A26" s="112"/>
      <c r="B26" s="28"/>
      <c r="C26" s="28"/>
      <c r="D26" s="24"/>
      <c r="E26" s="113"/>
    </row>
    <row r="27" spans="1:5" ht="15" x14ac:dyDescent="0.25">
      <c r="A27" s="108" t="s">
        <v>14</v>
      </c>
      <c r="B27" s="29"/>
      <c r="C27" s="29"/>
      <c r="D27" s="23"/>
      <c r="E27" s="114"/>
    </row>
    <row r="28" spans="1:5" x14ac:dyDescent="0.2">
      <c r="A28" s="99" t="s">
        <v>5</v>
      </c>
      <c r="B28" s="63">
        <f>(B29+B33+B31)</f>
        <v>11</v>
      </c>
      <c r="C28" s="63">
        <f>(C29+C33+C31)</f>
        <v>33</v>
      </c>
      <c r="D28" s="63">
        <f t="shared" ref="D28:D44" si="6">IF(ISERROR(B28-C28),"n/a",B28-C28)</f>
        <v>-22</v>
      </c>
      <c r="E28" s="100">
        <f t="shared" ref="E28:E44" si="7">IF(ISERROR(D28/C28),"n/a",(D28/C28))</f>
        <v>-0.66666666666666663</v>
      </c>
    </row>
    <row r="29" spans="1:5" x14ac:dyDescent="0.2">
      <c r="A29" s="101" t="s">
        <v>24</v>
      </c>
      <c r="B29" s="130">
        <f>B30</f>
        <v>1</v>
      </c>
      <c r="C29" s="130">
        <f>C30</f>
        <v>1</v>
      </c>
      <c r="D29" s="7">
        <f t="shared" si="6"/>
        <v>0</v>
      </c>
      <c r="E29" s="102">
        <f t="shared" si="7"/>
        <v>0</v>
      </c>
    </row>
    <row r="30" spans="1:5" x14ac:dyDescent="0.2">
      <c r="A30" s="103" t="s">
        <v>25</v>
      </c>
      <c r="B30" s="177">
        <v>1</v>
      </c>
      <c r="C30" s="177">
        <v>1</v>
      </c>
      <c r="D30" s="179">
        <f t="shared" ref="D30" si="8">IF(ISERROR(B30-C30),"n/a",B30-C30)</f>
        <v>0</v>
      </c>
      <c r="E30" s="180">
        <f t="shared" ref="E30" si="9">IF(ISERROR(D30/C30),"n/a",(D30/C30))</f>
        <v>0</v>
      </c>
    </row>
    <row r="31" spans="1:5" x14ac:dyDescent="0.2">
      <c r="A31" s="101" t="s">
        <v>23</v>
      </c>
      <c r="B31" s="27">
        <f>B32</f>
        <v>10</v>
      </c>
      <c r="C31" s="27">
        <f>C32</f>
        <v>32</v>
      </c>
      <c r="D31" s="7">
        <f>IF(ISERROR(B31-C31),"n/a",B31-C31)</f>
        <v>-22</v>
      </c>
      <c r="E31" s="102">
        <f>IF(ISERROR(D31/C31),"n/a",(D31/C31))</f>
        <v>-0.6875</v>
      </c>
    </row>
    <row r="32" spans="1:5" x14ac:dyDescent="0.2">
      <c r="A32" s="103" t="s">
        <v>25</v>
      </c>
      <c r="B32" s="131">
        <v>10</v>
      </c>
      <c r="C32" s="131">
        <v>32</v>
      </c>
      <c r="D32" s="6">
        <f>IF(ISERROR(B32-C32),"n/a",B32-C32)</f>
        <v>-22</v>
      </c>
      <c r="E32" s="104">
        <f>IF(ISERROR(D32/C32),"n/a",(D32/C32))</f>
        <v>-0.6875</v>
      </c>
    </row>
    <row r="33" spans="1:5" x14ac:dyDescent="0.2">
      <c r="A33" s="101" t="s">
        <v>26</v>
      </c>
      <c r="B33" s="27">
        <f>B34</f>
        <v>0</v>
      </c>
      <c r="C33" s="27">
        <f>C34</f>
        <v>0</v>
      </c>
      <c r="D33" s="7">
        <f t="shared" si="6"/>
        <v>0</v>
      </c>
      <c r="E33" s="102" t="str">
        <f t="shared" si="7"/>
        <v>n/a</v>
      </c>
    </row>
    <row r="34" spans="1:5" x14ac:dyDescent="0.2">
      <c r="A34" s="103" t="s">
        <v>25</v>
      </c>
      <c r="B34" s="131">
        <v>0</v>
      </c>
      <c r="C34" s="131">
        <v>0</v>
      </c>
      <c r="D34" s="6">
        <f t="shared" si="6"/>
        <v>0</v>
      </c>
      <c r="E34" s="104" t="str">
        <f t="shared" si="7"/>
        <v>n/a</v>
      </c>
    </row>
    <row r="35" spans="1:5" x14ac:dyDescent="0.2">
      <c r="A35" s="99" t="s">
        <v>6</v>
      </c>
      <c r="B35" s="63">
        <f>(B36+B42+B39)</f>
        <v>501</v>
      </c>
      <c r="C35" s="63">
        <f>(C36+C42+C39)</f>
        <v>952</v>
      </c>
      <c r="D35" s="63">
        <f t="shared" si="6"/>
        <v>-451</v>
      </c>
      <c r="E35" s="100">
        <f t="shared" si="7"/>
        <v>-0.47373949579831931</v>
      </c>
    </row>
    <row r="36" spans="1:5" x14ac:dyDescent="0.2">
      <c r="A36" s="101" t="s">
        <v>24</v>
      </c>
      <c r="B36" s="130">
        <f>SUM(B37:B38)</f>
        <v>458</v>
      </c>
      <c r="C36" s="130">
        <f>SUM(C37:C38)</f>
        <v>888</v>
      </c>
      <c r="D36" s="7">
        <f t="shared" si="6"/>
        <v>-430</v>
      </c>
      <c r="E36" s="102">
        <f t="shared" si="7"/>
        <v>-0.48423423423423423</v>
      </c>
    </row>
    <row r="37" spans="1:5" x14ac:dyDescent="0.2">
      <c r="A37" s="103" t="s">
        <v>25</v>
      </c>
      <c r="B37" s="177">
        <v>458</v>
      </c>
      <c r="C37" s="178">
        <v>888</v>
      </c>
      <c r="D37" s="179">
        <f t="shared" si="6"/>
        <v>-430</v>
      </c>
      <c r="E37" s="180">
        <f t="shared" si="7"/>
        <v>-0.48423423423423423</v>
      </c>
    </row>
    <row r="38" spans="1:5" x14ac:dyDescent="0.2">
      <c r="A38" s="103" t="s">
        <v>18</v>
      </c>
      <c r="B38" s="177">
        <v>0</v>
      </c>
      <c r="C38" s="178">
        <v>0</v>
      </c>
      <c r="D38" s="179">
        <f t="shared" si="6"/>
        <v>0</v>
      </c>
      <c r="E38" s="180" t="str">
        <f t="shared" si="7"/>
        <v>n/a</v>
      </c>
    </row>
    <row r="39" spans="1:5" x14ac:dyDescent="0.2">
      <c r="A39" s="101" t="s">
        <v>23</v>
      </c>
      <c r="B39" s="27">
        <f>B40+B41</f>
        <v>35</v>
      </c>
      <c r="C39" s="27">
        <f>C40+C41</f>
        <v>50</v>
      </c>
      <c r="D39" s="7">
        <f>IF(ISERROR(B39-C39),"n/a",B39-C39)</f>
        <v>-15</v>
      </c>
      <c r="E39" s="102">
        <f>IF(ISERROR(D39/C39),"n/a",(D39/C39))</f>
        <v>-0.3</v>
      </c>
    </row>
    <row r="40" spans="1:5" x14ac:dyDescent="0.2">
      <c r="A40" s="103" t="s">
        <v>25</v>
      </c>
      <c r="B40" s="131">
        <v>35</v>
      </c>
      <c r="C40" s="131">
        <v>50</v>
      </c>
      <c r="D40" s="6">
        <f>IF(ISERROR(B40-C40),"n/a",B40-C40)</f>
        <v>-15</v>
      </c>
      <c r="E40" s="104">
        <f>IF(ISERROR(D40/C40),"n/a",(D40/C40))</f>
        <v>-0.3</v>
      </c>
    </row>
    <row r="41" spans="1:5" x14ac:dyDescent="0.2">
      <c r="A41" s="103" t="s">
        <v>18</v>
      </c>
      <c r="B41" s="131">
        <v>0</v>
      </c>
      <c r="C41" s="131">
        <v>0</v>
      </c>
      <c r="D41" s="6">
        <f>IF(ISERROR(B41-C41),"n/a",B41-C41)</f>
        <v>0</v>
      </c>
      <c r="E41" s="104" t="str">
        <f>IF(ISERROR(D41/C41),"n/a",(D41/C41))</f>
        <v>n/a</v>
      </c>
    </row>
    <row r="42" spans="1:5" x14ac:dyDescent="0.2">
      <c r="A42" s="101" t="s">
        <v>26</v>
      </c>
      <c r="B42" s="27">
        <f>SUM(B43:B43)</f>
        <v>8</v>
      </c>
      <c r="C42" s="27">
        <f>SUM(C43:C43)</f>
        <v>14</v>
      </c>
      <c r="D42" s="7">
        <f t="shared" si="6"/>
        <v>-6</v>
      </c>
      <c r="E42" s="102">
        <f t="shared" si="7"/>
        <v>-0.42857142857142855</v>
      </c>
    </row>
    <row r="43" spans="1:5" x14ac:dyDescent="0.2">
      <c r="A43" s="103" t="s">
        <v>25</v>
      </c>
      <c r="B43" s="131">
        <v>8</v>
      </c>
      <c r="C43" s="131">
        <v>14</v>
      </c>
      <c r="D43" s="6">
        <f t="shared" si="6"/>
        <v>-6</v>
      </c>
      <c r="E43" s="104">
        <f t="shared" si="7"/>
        <v>-0.42857142857142855</v>
      </c>
    </row>
    <row r="44" spans="1:5" x14ac:dyDescent="0.2">
      <c r="A44" s="105" t="s">
        <v>3</v>
      </c>
      <c r="B44" s="63">
        <f>(B28+B35)</f>
        <v>512</v>
      </c>
      <c r="C44" s="63">
        <f>(C28+C35)</f>
        <v>985</v>
      </c>
      <c r="D44" s="63">
        <f t="shared" si="6"/>
        <v>-473</v>
      </c>
      <c r="E44" s="100">
        <f t="shared" si="7"/>
        <v>-0.48020304568527916</v>
      </c>
    </row>
    <row r="45" spans="1:5" ht="6" customHeight="1" x14ac:dyDescent="0.2">
      <c r="A45" s="115"/>
      <c r="B45" s="30"/>
      <c r="C45" s="30"/>
      <c r="D45" s="24"/>
      <c r="E45" s="116"/>
    </row>
    <row r="46" spans="1:5" ht="14.25" customHeight="1" x14ac:dyDescent="0.25">
      <c r="A46" s="97" t="s">
        <v>28</v>
      </c>
      <c r="B46" s="31"/>
      <c r="C46" s="31"/>
      <c r="D46" s="25"/>
      <c r="E46" s="98"/>
    </row>
    <row r="47" spans="1:5" x14ac:dyDescent="0.2">
      <c r="A47" s="99" t="s">
        <v>5</v>
      </c>
      <c r="B47" s="63">
        <f>SUM(B48,B50,B52)</f>
        <v>13</v>
      </c>
      <c r="C47" s="63">
        <f>(C48+C52+C50)</f>
        <v>0</v>
      </c>
      <c r="D47" s="63">
        <f t="shared" ref="D47:D53" si="10">IF(ISERROR(B47-C47),"n/a",B47-C47)</f>
        <v>13</v>
      </c>
      <c r="E47" s="100" t="str">
        <f t="shared" ref="E47:E53" si="11">IF(ISERROR(D47/C47),"n/a",(D47/C47))</f>
        <v>n/a</v>
      </c>
    </row>
    <row r="48" spans="1:5" x14ac:dyDescent="0.2">
      <c r="A48" s="101" t="s">
        <v>24</v>
      </c>
      <c r="B48" s="130">
        <f>B49</f>
        <v>0</v>
      </c>
      <c r="C48" s="130">
        <f>C49</f>
        <v>0</v>
      </c>
      <c r="D48" s="7">
        <f t="shared" si="10"/>
        <v>0</v>
      </c>
      <c r="E48" s="102" t="str">
        <f t="shared" si="11"/>
        <v>n/a</v>
      </c>
    </row>
    <row r="49" spans="1:5" x14ac:dyDescent="0.2">
      <c r="A49" s="103" t="s">
        <v>25</v>
      </c>
      <c r="B49" s="177">
        <v>0</v>
      </c>
      <c r="C49" s="177">
        <v>0</v>
      </c>
      <c r="D49" s="179">
        <f t="shared" ref="D49" si="12">IF(ISERROR(B49-C49),"n/a",B49-C49)</f>
        <v>0</v>
      </c>
      <c r="E49" s="180" t="str">
        <f t="shared" ref="E49" si="13">IF(ISERROR(D49/C49),"n/a",(D49/C49))</f>
        <v>n/a</v>
      </c>
    </row>
    <row r="50" spans="1:5" x14ac:dyDescent="0.2">
      <c r="A50" s="101" t="s">
        <v>23</v>
      </c>
      <c r="B50" s="27">
        <f>B51</f>
        <v>13</v>
      </c>
      <c r="C50" s="27">
        <f>C51</f>
        <v>0</v>
      </c>
      <c r="D50" s="7">
        <f>IF(ISERROR(B50-C50),"n/a",B50-C50)</f>
        <v>13</v>
      </c>
      <c r="E50" s="102" t="str">
        <f>IF(ISERROR(D50/C50),"n/a",(D50/C50))</f>
        <v>n/a</v>
      </c>
    </row>
    <row r="51" spans="1:5" x14ac:dyDescent="0.2">
      <c r="A51" s="103" t="s">
        <v>25</v>
      </c>
      <c r="B51" s="131">
        <v>13</v>
      </c>
      <c r="C51" s="131">
        <v>0</v>
      </c>
      <c r="D51" s="6">
        <f>IF(ISERROR(B51-C51),"n/a",B51-C51)</f>
        <v>13</v>
      </c>
      <c r="E51" s="104" t="str">
        <f>IF(ISERROR(D51/C51),"n/a",(D51/C51))</f>
        <v>n/a</v>
      </c>
    </row>
    <row r="52" spans="1:5" x14ac:dyDescent="0.2">
      <c r="A52" s="101" t="s">
        <v>26</v>
      </c>
      <c r="B52" s="27">
        <f>B53</f>
        <v>0</v>
      </c>
      <c r="C52" s="27">
        <f>C53</f>
        <v>0</v>
      </c>
      <c r="D52" s="7">
        <f t="shared" si="10"/>
        <v>0</v>
      </c>
      <c r="E52" s="102" t="str">
        <f t="shared" si="11"/>
        <v>n/a</v>
      </c>
    </row>
    <row r="53" spans="1:5" x14ac:dyDescent="0.2">
      <c r="A53" s="103" t="s">
        <v>25</v>
      </c>
      <c r="B53" s="131">
        <v>0</v>
      </c>
      <c r="C53" s="131">
        <v>0</v>
      </c>
      <c r="D53" s="6">
        <f t="shared" si="10"/>
        <v>0</v>
      </c>
      <c r="E53" s="104" t="str">
        <f t="shared" si="11"/>
        <v>n/a</v>
      </c>
    </row>
    <row r="54" spans="1:5" x14ac:dyDescent="0.2">
      <c r="A54" s="99" t="s">
        <v>6</v>
      </c>
      <c r="B54" s="63">
        <f>(B55+B61+B58)</f>
        <v>221</v>
      </c>
      <c r="C54" s="63">
        <f>(C55+C61+C58)</f>
        <v>0</v>
      </c>
      <c r="D54" s="63">
        <f t="shared" ref="D54:D63" si="14">IF(ISERROR(B54-C54),"n/a",B54-C54)</f>
        <v>221</v>
      </c>
      <c r="E54" s="100" t="str">
        <f t="shared" ref="E54:E63" si="15">IF(ISERROR(D54/C54),"n/a",(D54/C54))</f>
        <v>n/a</v>
      </c>
    </row>
    <row r="55" spans="1:5" x14ac:dyDescent="0.2">
      <c r="A55" s="101" t="s">
        <v>24</v>
      </c>
      <c r="B55" s="130">
        <f>SUM(B56:B57)</f>
        <v>208</v>
      </c>
      <c r="C55" s="130">
        <f>SUM(C56:C57)</f>
        <v>0</v>
      </c>
      <c r="D55" s="7">
        <f t="shared" si="14"/>
        <v>208</v>
      </c>
      <c r="E55" s="102" t="str">
        <f t="shared" si="15"/>
        <v>n/a</v>
      </c>
    </row>
    <row r="56" spans="1:5" x14ac:dyDescent="0.2">
      <c r="A56" s="103" t="s">
        <v>25</v>
      </c>
      <c r="B56" s="177">
        <v>208</v>
      </c>
      <c r="C56" s="177">
        <v>0</v>
      </c>
      <c r="D56" s="179">
        <f t="shared" si="14"/>
        <v>208</v>
      </c>
      <c r="E56" s="180" t="str">
        <f t="shared" si="15"/>
        <v>n/a</v>
      </c>
    </row>
    <row r="57" spans="1:5" x14ac:dyDescent="0.2">
      <c r="A57" s="103" t="s">
        <v>18</v>
      </c>
      <c r="B57" s="177">
        <v>0</v>
      </c>
      <c r="C57" s="177">
        <v>0</v>
      </c>
      <c r="D57" s="179">
        <f t="shared" si="14"/>
        <v>0</v>
      </c>
      <c r="E57" s="180" t="str">
        <f t="shared" si="15"/>
        <v>n/a</v>
      </c>
    </row>
    <row r="58" spans="1:5" x14ac:dyDescent="0.2">
      <c r="A58" s="101" t="s">
        <v>23</v>
      </c>
      <c r="B58" s="27">
        <f>B59+B60</f>
        <v>8</v>
      </c>
      <c r="C58" s="27">
        <f>C59+C60</f>
        <v>0</v>
      </c>
      <c r="D58" s="7">
        <f>IF(ISERROR(B58-C58),"n/a",B58-C58)</f>
        <v>8</v>
      </c>
      <c r="E58" s="102" t="str">
        <f>IF(ISERROR(D58/C58),"n/a",(D58/C58))</f>
        <v>n/a</v>
      </c>
    </row>
    <row r="59" spans="1:5" s="2" customFormat="1" x14ac:dyDescent="0.2">
      <c r="A59" s="103" t="s">
        <v>25</v>
      </c>
      <c r="B59" s="131">
        <v>8</v>
      </c>
      <c r="C59" s="131">
        <v>0</v>
      </c>
      <c r="D59" s="6">
        <f>IF(ISERROR(B59-C59),"n/a",B59-C59)</f>
        <v>8</v>
      </c>
      <c r="E59" s="104" t="str">
        <f>IF(ISERROR(D59/C59),"n/a",(D59/C59))</f>
        <v>n/a</v>
      </c>
    </row>
    <row r="60" spans="1:5" s="2" customFormat="1" x14ac:dyDescent="0.2">
      <c r="A60" s="103" t="s">
        <v>18</v>
      </c>
      <c r="B60" s="131">
        <v>0</v>
      </c>
      <c r="C60" s="131">
        <v>0</v>
      </c>
      <c r="D60" s="6">
        <f>IF(ISERROR(B60-C60),"n/a",B60-C60)</f>
        <v>0</v>
      </c>
      <c r="E60" s="104" t="str">
        <f>IF(ISERROR(D60/C60),"n/a",(D60/C60))</f>
        <v>n/a</v>
      </c>
    </row>
    <row r="61" spans="1:5" x14ac:dyDescent="0.2">
      <c r="A61" s="101" t="s">
        <v>26</v>
      </c>
      <c r="B61" s="27">
        <f>B62</f>
        <v>5</v>
      </c>
      <c r="C61" s="27">
        <f>C62</f>
        <v>0</v>
      </c>
      <c r="D61" s="7">
        <f t="shared" si="14"/>
        <v>5</v>
      </c>
      <c r="E61" s="102" t="str">
        <f t="shared" si="15"/>
        <v>n/a</v>
      </c>
    </row>
    <row r="62" spans="1:5" s="2" customFormat="1" x14ac:dyDescent="0.2">
      <c r="A62" s="103" t="s">
        <v>25</v>
      </c>
      <c r="B62" s="131">
        <v>5</v>
      </c>
      <c r="C62" s="131">
        <v>0</v>
      </c>
      <c r="D62" s="6">
        <f t="shared" si="14"/>
        <v>5</v>
      </c>
      <c r="E62" s="104" t="str">
        <f t="shared" si="15"/>
        <v>n/a</v>
      </c>
    </row>
    <row r="63" spans="1:5" ht="15.75" customHeight="1" x14ac:dyDescent="0.2">
      <c r="A63" s="105" t="s">
        <v>3</v>
      </c>
      <c r="B63" s="63">
        <f>(B47+B54)</f>
        <v>234</v>
      </c>
      <c r="C63" s="63">
        <f>(C47+C54)</f>
        <v>0</v>
      </c>
      <c r="D63" s="63">
        <f t="shared" si="14"/>
        <v>234</v>
      </c>
      <c r="E63" s="100" t="str">
        <f t="shared" si="15"/>
        <v>n/a</v>
      </c>
    </row>
    <row r="64" spans="1:5" ht="9" customHeight="1" x14ac:dyDescent="0.2">
      <c r="A64" s="106"/>
      <c r="B64" s="28"/>
      <c r="C64" s="28"/>
      <c r="D64" s="26"/>
      <c r="E64" s="107"/>
    </row>
    <row r="65" spans="1:1" ht="15" x14ac:dyDescent="0.2">
      <c r="A65" s="186"/>
    </row>
    <row r="66" spans="1:1" ht="15" x14ac:dyDescent="0.2">
      <c r="A66" s="186"/>
    </row>
    <row r="67" spans="1:1" x14ac:dyDescent="0.2">
      <c r="A67" s="64" t="s">
        <v>74</v>
      </c>
    </row>
    <row r="68" spans="1:1" x14ac:dyDescent="0.2">
      <c r="A68" s="64" t="s">
        <v>75</v>
      </c>
    </row>
    <row r="69" spans="1:1" x14ac:dyDescent="0.2">
      <c r="A69" s="64"/>
    </row>
    <row r="70" spans="1:1" x14ac:dyDescent="0.2">
      <c r="A70" s="64"/>
    </row>
    <row r="71" spans="1:1" x14ac:dyDescent="0.2">
      <c r="A71" s="64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74" orientation="portrait" r:id="rId1"/>
  <headerFooter>
    <oddHeader>&amp;C&amp;F
&amp;A&amp;R&amp;P of &amp;N</oddHeader>
    <oddFooter>&amp;LPrepared by: Information Technology Solutions
Job Name: UGAP099AX&amp;RPrepared Date: 9/3/2021</oddFooter>
  </headerFooter>
  <rowBreaks count="1" manualBreakCount="1">
    <brk id="4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H209"/>
  <sheetViews>
    <sheetView zoomScaleNormal="100" workbookViewId="0">
      <selection sqref="A1:E1"/>
    </sheetView>
  </sheetViews>
  <sheetFormatPr defaultRowHeight="15" x14ac:dyDescent="0.25"/>
  <cols>
    <col min="1" max="1" width="30.140625" style="197" bestFit="1" customWidth="1"/>
    <col min="2" max="2" width="9.140625" style="197"/>
    <col min="3" max="6" width="9.140625" style="197" customWidth="1"/>
    <col min="7" max="16384" width="9.140625" style="197"/>
  </cols>
  <sheetData>
    <row r="1" spans="1:8" ht="15.75" x14ac:dyDescent="0.25">
      <c r="A1" s="231" t="s">
        <v>7</v>
      </c>
      <c r="B1" s="231"/>
      <c r="C1" s="231"/>
      <c r="D1" s="231"/>
      <c r="E1" s="231"/>
      <c r="F1" s="198"/>
      <c r="G1" s="198"/>
      <c r="H1" s="198"/>
    </row>
    <row r="2" spans="1:8" ht="15.75" x14ac:dyDescent="0.25">
      <c r="A2" s="231" t="s">
        <v>4</v>
      </c>
      <c r="B2" s="231"/>
      <c r="C2" s="231"/>
      <c r="D2" s="231"/>
      <c r="E2" s="231"/>
      <c r="F2" s="198"/>
      <c r="G2" s="198"/>
      <c r="H2" s="198"/>
    </row>
    <row r="3" spans="1:8" ht="15.75" x14ac:dyDescent="0.25">
      <c r="A3" s="232" t="str">
        <f>Summary!A3</f>
        <v>Winter 2022</v>
      </c>
      <c r="B3" s="232"/>
      <c r="C3" s="232"/>
      <c r="D3" s="232"/>
      <c r="E3" s="232"/>
      <c r="F3" s="199"/>
      <c r="G3" s="199"/>
      <c r="H3" s="199"/>
    </row>
    <row r="4" spans="1:8" ht="15.75" x14ac:dyDescent="0.25">
      <c r="A4" s="233" t="str">
        <f>Summary!A4</f>
        <v>as of Friday, September 3, 2021</v>
      </c>
      <c r="B4" s="233"/>
      <c r="C4" s="233"/>
      <c r="D4" s="233"/>
      <c r="E4" s="233"/>
      <c r="F4" s="200"/>
      <c r="G4" s="200"/>
      <c r="H4" s="200"/>
    </row>
    <row r="6" spans="1:8" x14ac:dyDescent="0.25">
      <c r="A6" s="276" t="s">
        <v>50</v>
      </c>
      <c r="B6" s="267"/>
      <c r="C6" s="267"/>
      <c r="D6" s="267"/>
      <c r="E6" s="267"/>
    </row>
    <row r="7" spans="1:8" x14ac:dyDescent="0.25">
      <c r="A7" s="268" t="s">
        <v>5</v>
      </c>
      <c r="B7" s="269"/>
      <c r="C7" s="269"/>
      <c r="D7" s="269"/>
      <c r="E7" s="269"/>
    </row>
    <row r="8" spans="1:8" ht="15" customHeight="1" x14ac:dyDescent="0.25">
      <c r="B8" s="270" t="s">
        <v>31</v>
      </c>
      <c r="C8" s="270"/>
      <c r="D8" s="270" t="s">
        <v>32</v>
      </c>
      <c r="E8" s="270"/>
    </row>
    <row r="9" spans="1:8" x14ac:dyDescent="0.25">
      <c r="B9" s="201">
        <v>2022</v>
      </c>
      <c r="C9" s="201">
        <v>2021</v>
      </c>
      <c r="D9" s="201">
        <f>B9</f>
        <v>2022</v>
      </c>
      <c r="E9" s="201">
        <f>C9</f>
        <v>2021</v>
      </c>
    </row>
    <row r="10" spans="1:8" x14ac:dyDescent="0.25">
      <c r="A10" s="204" t="s">
        <v>44</v>
      </c>
      <c r="B10" s="205">
        <f>SUM(B43,B74,B105,B136,B183)</f>
        <v>0</v>
      </c>
      <c r="C10" s="205">
        <f>SUM(C43,C74,C105,C136,C183)</f>
        <v>0</v>
      </c>
      <c r="D10" s="205">
        <f t="shared" ref="D10:E10" si="0">SUM(D43,D74,D105,D136,D183)</f>
        <v>0</v>
      </c>
      <c r="E10" s="205">
        <f t="shared" si="0"/>
        <v>0</v>
      </c>
    </row>
    <row r="11" spans="1:8" x14ac:dyDescent="0.25">
      <c r="A11" s="204" t="s">
        <v>43</v>
      </c>
      <c r="B11" s="205">
        <f t="shared" ref="B11:E11" si="1">SUM(B44,B75,B106,B137,B184)</f>
        <v>0</v>
      </c>
      <c r="C11" s="205">
        <f t="shared" si="1"/>
        <v>0</v>
      </c>
      <c r="D11" s="205">
        <f t="shared" si="1"/>
        <v>0</v>
      </c>
      <c r="E11" s="205">
        <f t="shared" si="1"/>
        <v>0</v>
      </c>
    </row>
    <row r="12" spans="1:8" x14ac:dyDescent="0.25">
      <c r="A12" s="204" t="s">
        <v>33</v>
      </c>
      <c r="B12" s="205">
        <f t="shared" ref="B12:E12" si="2">SUM(B45,B76,B107,B138,B185)</f>
        <v>0</v>
      </c>
      <c r="C12" s="205">
        <f t="shared" si="2"/>
        <v>0</v>
      </c>
      <c r="D12" s="205">
        <f t="shared" si="2"/>
        <v>0</v>
      </c>
      <c r="E12" s="205">
        <f t="shared" si="2"/>
        <v>0</v>
      </c>
    </row>
    <row r="13" spans="1:8" x14ac:dyDescent="0.25">
      <c r="A13" s="204" t="s">
        <v>42</v>
      </c>
      <c r="B13" s="205">
        <f t="shared" ref="B13:E13" si="3">SUM(B46,B77,B108,B139,B186)</f>
        <v>0</v>
      </c>
      <c r="C13" s="205">
        <f t="shared" si="3"/>
        <v>0</v>
      </c>
      <c r="D13" s="205">
        <f t="shared" si="3"/>
        <v>0</v>
      </c>
      <c r="E13" s="205">
        <f t="shared" si="3"/>
        <v>0</v>
      </c>
    </row>
    <row r="14" spans="1:8" x14ac:dyDescent="0.25">
      <c r="A14" s="204" t="s">
        <v>41</v>
      </c>
      <c r="B14" s="205">
        <f t="shared" ref="B14:E14" si="4">SUM(B47,B78,B109,B140,B187)</f>
        <v>1</v>
      </c>
      <c r="C14" s="205">
        <f t="shared" si="4"/>
        <v>1</v>
      </c>
      <c r="D14" s="205">
        <f t="shared" si="4"/>
        <v>0</v>
      </c>
      <c r="E14" s="205">
        <f t="shared" si="4"/>
        <v>0</v>
      </c>
    </row>
    <row r="15" spans="1:8" x14ac:dyDescent="0.25">
      <c r="A15" s="204" t="s">
        <v>40</v>
      </c>
      <c r="B15" s="205">
        <f t="shared" ref="B15:E15" si="5">SUM(B48,B79,B110,B141,B188)</f>
        <v>0</v>
      </c>
      <c r="C15" s="205">
        <f t="shared" si="5"/>
        <v>0</v>
      </c>
      <c r="D15" s="205">
        <f t="shared" si="5"/>
        <v>0</v>
      </c>
      <c r="E15" s="205">
        <f t="shared" si="5"/>
        <v>0</v>
      </c>
    </row>
    <row r="16" spans="1:8" x14ac:dyDescent="0.25">
      <c r="A16" s="204" t="s">
        <v>39</v>
      </c>
      <c r="B16" s="205">
        <f t="shared" ref="B16:E16" si="6">SUM(B49,B80,B111,B142,B189)</f>
        <v>23</v>
      </c>
      <c r="C16" s="205">
        <f t="shared" si="6"/>
        <v>34</v>
      </c>
      <c r="D16" s="205">
        <f t="shared" si="6"/>
        <v>13</v>
      </c>
      <c r="E16" s="205">
        <f t="shared" si="6"/>
        <v>0</v>
      </c>
    </row>
    <row r="17" spans="1:5" x14ac:dyDescent="0.25">
      <c r="A17" s="204" t="s">
        <v>38</v>
      </c>
      <c r="B17" s="205">
        <f t="shared" ref="B17:E17" si="7">SUM(B50,B81,B112,B143,B190)</f>
        <v>0</v>
      </c>
      <c r="C17" s="205">
        <f t="shared" si="7"/>
        <v>0</v>
      </c>
      <c r="D17" s="205">
        <f t="shared" si="7"/>
        <v>0</v>
      </c>
      <c r="E17" s="205">
        <f t="shared" si="7"/>
        <v>0</v>
      </c>
    </row>
    <row r="18" spans="1:5" ht="15.75" thickBot="1" x14ac:dyDescent="0.3">
      <c r="A18" s="206" t="s">
        <v>37</v>
      </c>
      <c r="B18" s="205">
        <f t="shared" ref="B18:E18" si="8">SUM(B51,B82,B113,B144,B191)</f>
        <v>0</v>
      </c>
      <c r="C18" s="205">
        <f t="shared" si="8"/>
        <v>0</v>
      </c>
      <c r="D18" s="205">
        <f t="shared" si="8"/>
        <v>0</v>
      </c>
      <c r="E18" s="205">
        <f t="shared" si="8"/>
        <v>0</v>
      </c>
    </row>
    <row r="19" spans="1:5" ht="16.5" thickTop="1" thickBot="1" x14ac:dyDescent="0.3">
      <c r="A19" s="221" t="s">
        <v>51</v>
      </c>
      <c r="B19" s="222">
        <f t="shared" ref="B19:C19" si="9">SUM(B52,B83,B114,B145,B192)</f>
        <v>24</v>
      </c>
      <c r="C19" s="222">
        <f t="shared" si="9"/>
        <v>35</v>
      </c>
      <c r="D19" s="222">
        <f t="shared" ref="D19:E19" si="10">SUM(D10:D18)</f>
        <v>13</v>
      </c>
      <c r="E19" s="222">
        <f t="shared" si="10"/>
        <v>0</v>
      </c>
    </row>
    <row r="20" spans="1:5" ht="15" customHeight="1" x14ac:dyDescent="0.25">
      <c r="A20" s="271" t="s">
        <v>50</v>
      </c>
      <c r="B20" s="272"/>
      <c r="C20" s="272"/>
      <c r="D20" s="272"/>
      <c r="E20" s="272"/>
    </row>
    <row r="21" spans="1:5" x14ac:dyDescent="0.25">
      <c r="A21" s="273" t="s">
        <v>6</v>
      </c>
      <c r="B21" s="264"/>
      <c r="C21" s="264"/>
      <c r="D21" s="264"/>
      <c r="E21" s="264"/>
    </row>
    <row r="22" spans="1:5" x14ac:dyDescent="0.25">
      <c r="B22" s="265" t="s">
        <v>31</v>
      </c>
      <c r="C22" s="265"/>
      <c r="D22" s="265" t="s">
        <v>32</v>
      </c>
      <c r="E22" s="265"/>
    </row>
    <row r="23" spans="1:5" x14ac:dyDescent="0.25">
      <c r="B23" s="202">
        <f>B9</f>
        <v>2022</v>
      </c>
      <c r="C23" s="202">
        <f>C9</f>
        <v>2021</v>
      </c>
      <c r="D23" s="202">
        <f>B9</f>
        <v>2022</v>
      </c>
      <c r="E23" s="202">
        <f>C9</f>
        <v>2021</v>
      </c>
    </row>
    <row r="24" spans="1:5" x14ac:dyDescent="0.25">
      <c r="A24" s="203" t="s">
        <v>44</v>
      </c>
      <c r="B24" s="205">
        <f>SUM(B57,B88,B119,B150,B167,B197)</f>
        <v>29</v>
      </c>
      <c r="C24" s="205">
        <f t="shared" ref="C24:E24" si="11">SUM(C57,C88,C119,C150,C167,C197)</f>
        <v>48</v>
      </c>
      <c r="D24" s="205">
        <f t="shared" si="11"/>
        <v>8</v>
      </c>
      <c r="E24" s="205">
        <f t="shared" si="11"/>
        <v>0</v>
      </c>
    </row>
    <row r="25" spans="1:5" x14ac:dyDescent="0.25">
      <c r="A25" s="203" t="s">
        <v>43</v>
      </c>
      <c r="B25" s="205">
        <f t="shared" ref="B25:E32" si="12">SUM(B58,B89,B120,B151,B168,B198)</f>
        <v>2</v>
      </c>
      <c r="C25" s="205">
        <f t="shared" si="12"/>
        <v>2</v>
      </c>
      <c r="D25" s="205">
        <f t="shared" si="12"/>
        <v>0</v>
      </c>
      <c r="E25" s="205">
        <f t="shared" si="12"/>
        <v>0</v>
      </c>
    </row>
    <row r="26" spans="1:5" x14ac:dyDescent="0.25">
      <c r="A26" s="203" t="s">
        <v>33</v>
      </c>
      <c r="B26" s="205">
        <f t="shared" si="12"/>
        <v>160</v>
      </c>
      <c r="C26" s="205">
        <f t="shared" si="12"/>
        <v>196</v>
      </c>
      <c r="D26" s="205">
        <f t="shared" si="12"/>
        <v>48</v>
      </c>
      <c r="E26" s="205">
        <f t="shared" si="12"/>
        <v>0</v>
      </c>
    </row>
    <row r="27" spans="1:5" x14ac:dyDescent="0.25">
      <c r="A27" s="203" t="s">
        <v>42</v>
      </c>
      <c r="B27" s="205">
        <f t="shared" si="12"/>
        <v>2</v>
      </c>
      <c r="C27" s="205">
        <f t="shared" si="12"/>
        <v>3</v>
      </c>
      <c r="D27" s="205">
        <f t="shared" si="12"/>
        <v>1</v>
      </c>
      <c r="E27" s="205">
        <f t="shared" si="12"/>
        <v>0</v>
      </c>
    </row>
    <row r="28" spans="1:5" x14ac:dyDescent="0.25">
      <c r="A28" s="203" t="s">
        <v>41</v>
      </c>
      <c r="B28" s="205">
        <f t="shared" si="12"/>
        <v>332</v>
      </c>
      <c r="C28" s="205">
        <f t="shared" si="12"/>
        <v>483</v>
      </c>
      <c r="D28" s="205">
        <f t="shared" si="12"/>
        <v>87</v>
      </c>
      <c r="E28" s="205">
        <f t="shared" si="12"/>
        <v>0</v>
      </c>
    </row>
    <row r="29" spans="1:5" x14ac:dyDescent="0.25">
      <c r="A29" s="203" t="s">
        <v>40</v>
      </c>
      <c r="B29" s="205">
        <f t="shared" si="12"/>
        <v>53</v>
      </c>
      <c r="C29" s="205">
        <f t="shared" si="12"/>
        <v>56</v>
      </c>
      <c r="D29" s="205">
        <f t="shared" si="12"/>
        <v>10</v>
      </c>
      <c r="E29" s="205">
        <f t="shared" si="12"/>
        <v>0</v>
      </c>
    </row>
    <row r="30" spans="1:5" x14ac:dyDescent="0.25">
      <c r="A30" s="203" t="s">
        <v>39</v>
      </c>
      <c r="B30" s="205">
        <f t="shared" si="12"/>
        <v>51</v>
      </c>
      <c r="C30" s="205">
        <f t="shared" si="12"/>
        <v>59</v>
      </c>
      <c r="D30" s="205">
        <f t="shared" si="12"/>
        <v>10</v>
      </c>
      <c r="E30" s="205">
        <f t="shared" si="12"/>
        <v>0</v>
      </c>
    </row>
    <row r="31" spans="1:5" x14ac:dyDescent="0.25">
      <c r="A31" s="203" t="s">
        <v>38</v>
      </c>
      <c r="B31" s="205">
        <f t="shared" si="12"/>
        <v>8</v>
      </c>
      <c r="C31" s="205">
        <f t="shared" si="12"/>
        <v>10</v>
      </c>
      <c r="D31" s="205">
        <f t="shared" si="12"/>
        <v>2</v>
      </c>
      <c r="E31" s="205">
        <f t="shared" si="12"/>
        <v>0</v>
      </c>
    </row>
    <row r="32" spans="1:5" ht="15.75" thickBot="1" x14ac:dyDescent="0.3">
      <c r="A32" s="209" t="s">
        <v>37</v>
      </c>
      <c r="B32" s="205">
        <f t="shared" si="12"/>
        <v>184</v>
      </c>
      <c r="C32" s="205">
        <f t="shared" si="12"/>
        <v>197</v>
      </c>
      <c r="D32" s="205">
        <f t="shared" si="12"/>
        <v>55</v>
      </c>
      <c r="E32" s="205">
        <f t="shared" si="12"/>
        <v>0</v>
      </c>
    </row>
    <row r="33" spans="1:5" ht="16.5" thickTop="1" thickBot="1" x14ac:dyDescent="0.3">
      <c r="A33" s="228" t="s">
        <v>61</v>
      </c>
      <c r="B33" s="222">
        <f>SUM(B24:B32)</f>
        <v>821</v>
      </c>
      <c r="C33" s="222">
        <f t="shared" ref="C33:E33" si="13">SUM(C24:C32)</f>
        <v>1054</v>
      </c>
      <c r="D33" s="222">
        <f t="shared" si="13"/>
        <v>221</v>
      </c>
      <c r="E33" s="222">
        <f t="shared" si="13"/>
        <v>0</v>
      </c>
    </row>
    <row r="34" spans="1:5" ht="15.75" thickBot="1" x14ac:dyDescent="0.3"/>
    <row r="35" spans="1:5" ht="15.75" thickBot="1" x14ac:dyDescent="0.3">
      <c r="A35" s="218" t="s">
        <v>52</v>
      </c>
      <c r="B35" s="220">
        <f t="shared" ref="B35:E35" si="14">SUM(B19,B33)</f>
        <v>845</v>
      </c>
      <c r="C35" s="220">
        <f t="shared" si="14"/>
        <v>1089</v>
      </c>
      <c r="D35" s="220">
        <f t="shared" si="14"/>
        <v>234</v>
      </c>
      <c r="E35" s="220">
        <f t="shared" si="14"/>
        <v>0</v>
      </c>
    </row>
    <row r="38" spans="1:5" ht="15" customHeight="1" x14ac:dyDescent="0.25"/>
    <row r="39" spans="1:5" x14ac:dyDescent="0.25">
      <c r="A39" s="274" t="s">
        <v>34</v>
      </c>
      <c r="B39" s="267"/>
      <c r="C39" s="267"/>
      <c r="D39" s="267"/>
      <c r="E39" s="267"/>
    </row>
    <row r="40" spans="1:5" x14ac:dyDescent="0.25">
      <c r="A40" s="268" t="s">
        <v>5</v>
      </c>
      <c r="B40" s="269"/>
      <c r="C40" s="269"/>
      <c r="D40" s="269"/>
      <c r="E40" s="269"/>
    </row>
    <row r="41" spans="1:5" x14ac:dyDescent="0.25">
      <c r="B41" s="270" t="s">
        <v>31</v>
      </c>
      <c r="C41" s="270"/>
      <c r="D41" s="270" t="s">
        <v>32</v>
      </c>
      <c r="E41" s="270"/>
    </row>
    <row r="42" spans="1:5" x14ac:dyDescent="0.25">
      <c r="B42" s="201">
        <f>B9</f>
        <v>2022</v>
      </c>
      <c r="C42" s="201">
        <f>C9</f>
        <v>2021</v>
      </c>
      <c r="D42" s="201">
        <f>B9</f>
        <v>2022</v>
      </c>
      <c r="E42" s="201">
        <f>C9</f>
        <v>2021</v>
      </c>
    </row>
    <row r="43" spans="1:5" x14ac:dyDescent="0.25">
      <c r="A43" s="204" t="s">
        <v>44</v>
      </c>
      <c r="B43" s="205">
        <v>0</v>
      </c>
      <c r="C43" s="205">
        <v>0</v>
      </c>
      <c r="D43" s="205">
        <v>0</v>
      </c>
      <c r="E43" s="205">
        <v>0</v>
      </c>
    </row>
    <row r="44" spans="1:5" ht="15" customHeight="1" x14ac:dyDescent="0.25">
      <c r="A44" s="204" t="s">
        <v>43</v>
      </c>
      <c r="B44" s="205">
        <v>0</v>
      </c>
      <c r="C44" s="205">
        <v>0</v>
      </c>
      <c r="D44" s="205">
        <v>0</v>
      </c>
      <c r="E44" s="205">
        <v>0</v>
      </c>
    </row>
    <row r="45" spans="1:5" x14ac:dyDescent="0.25">
      <c r="A45" s="204" t="s">
        <v>33</v>
      </c>
      <c r="B45" s="205">
        <v>0</v>
      </c>
      <c r="C45" s="205">
        <v>0</v>
      </c>
      <c r="D45" s="205">
        <v>0</v>
      </c>
      <c r="E45" s="205">
        <v>0</v>
      </c>
    </row>
    <row r="46" spans="1:5" x14ac:dyDescent="0.25">
      <c r="A46" s="204" t="s">
        <v>42</v>
      </c>
      <c r="B46" s="205">
        <v>0</v>
      </c>
      <c r="C46" s="205">
        <v>0</v>
      </c>
      <c r="D46" s="205">
        <v>0</v>
      </c>
      <c r="E46" s="205">
        <v>0</v>
      </c>
    </row>
    <row r="47" spans="1:5" x14ac:dyDescent="0.25">
      <c r="A47" s="204" t="s">
        <v>41</v>
      </c>
      <c r="B47" s="205">
        <v>1</v>
      </c>
      <c r="C47" s="205">
        <v>0</v>
      </c>
      <c r="D47" s="205">
        <v>0</v>
      </c>
      <c r="E47" s="205">
        <v>0</v>
      </c>
    </row>
    <row r="48" spans="1:5" x14ac:dyDescent="0.25">
      <c r="A48" s="204" t="s">
        <v>40</v>
      </c>
      <c r="B48" s="205">
        <v>0</v>
      </c>
      <c r="C48" s="205">
        <v>0</v>
      </c>
      <c r="D48" s="205">
        <v>0</v>
      </c>
      <c r="E48" s="205">
        <v>0</v>
      </c>
    </row>
    <row r="49" spans="1:7" x14ac:dyDescent="0.25">
      <c r="A49" s="204" t="s">
        <v>39</v>
      </c>
      <c r="B49" s="205">
        <v>5</v>
      </c>
      <c r="C49" s="205">
        <v>6</v>
      </c>
      <c r="D49" s="205">
        <v>2</v>
      </c>
      <c r="E49" s="205">
        <v>0</v>
      </c>
    </row>
    <row r="50" spans="1:7" x14ac:dyDescent="0.25">
      <c r="A50" s="204" t="s">
        <v>38</v>
      </c>
      <c r="B50" s="205">
        <v>0</v>
      </c>
      <c r="C50" s="205">
        <v>0</v>
      </c>
      <c r="D50" s="205">
        <v>0</v>
      </c>
      <c r="E50" s="205">
        <v>0</v>
      </c>
    </row>
    <row r="51" spans="1:7" ht="15.75" thickBot="1" x14ac:dyDescent="0.3">
      <c r="A51" s="206" t="s">
        <v>37</v>
      </c>
      <c r="B51" s="205">
        <v>0</v>
      </c>
      <c r="C51" s="205">
        <v>0</v>
      </c>
      <c r="D51" s="205">
        <v>0</v>
      </c>
      <c r="E51" s="205">
        <v>0</v>
      </c>
    </row>
    <row r="52" spans="1:7" ht="15" customHeight="1" thickTop="1" x14ac:dyDescent="0.25">
      <c r="A52" s="207" t="s">
        <v>3</v>
      </c>
      <c r="B52" s="208">
        <f>SUM(B43:B51)</f>
        <v>6</v>
      </c>
      <c r="C52" s="208">
        <f t="shared" ref="C52:E52" si="15">SUM(C43:C51)</f>
        <v>6</v>
      </c>
      <c r="D52" s="208">
        <f t="shared" si="15"/>
        <v>2</v>
      </c>
      <c r="E52" s="208">
        <f t="shared" si="15"/>
        <v>0</v>
      </c>
    </row>
    <row r="53" spans="1:7" x14ac:dyDescent="0.25">
      <c r="A53" s="275" t="s">
        <v>34</v>
      </c>
      <c r="B53" s="262"/>
      <c r="C53" s="262"/>
      <c r="D53" s="262"/>
      <c r="E53" s="262"/>
    </row>
    <row r="54" spans="1:7" x14ac:dyDescent="0.25">
      <c r="A54" s="263" t="s">
        <v>6</v>
      </c>
      <c r="B54" s="264"/>
      <c r="C54" s="264"/>
      <c r="D54" s="264"/>
      <c r="E54" s="264"/>
    </row>
    <row r="55" spans="1:7" x14ac:dyDescent="0.25">
      <c r="B55" s="265" t="s">
        <v>31</v>
      </c>
      <c r="C55" s="265"/>
      <c r="D55" s="265" t="s">
        <v>32</v>
      </c>
      <c r="E55" s="265"/>
    </row>
    <row r="56" spans="1:7" x14ac:dyDescent="0.25">
      <c r="B56" s="202">
        <f>B9</f>
        <v>2022</v>
      </c>
      <c r="C56" s="202">
        <f>C9</f>
        <v>2021</v>
      </c>
      <c r="D56" s="202">
        <f>B9</f>
        <v>2022</v>
      </c>
      <c r="E56" s="202">
        <f>C9</f>
        <v>2021</v>
      </c>
    </row>
    <row r="57" spans="1:7" x14ac:dyDescent="0.25">
      <c r="A57" s="204" t="s">
        <v>44</v>
      </c>
      <c r="B57" s="205">
        <v>5</v>
      </c>
      <c r="C57" s="205">
        <v>5</v>
      </c>
      <c r="D57" s="205">
        <v>1</v>
      </c>
      <c r="E57" s="205">
        <v>0</v>
      </c>
      <c r="G57" s="211"/>
    </row>
    <row r="58" spans="1:7" ht="15" customHeight="1" x14ac:dyDescent="0.25">
      <c r="A58" s="204" t="s">
        <v>43</v>
      </c>
      <c r="B58" s="205">
        <v>0</v>
      </c>
      <c r="C58" s="205">
        <v>0</v>
      </c>
      <c r="D58" s="205">
        <v>0</v>
      </c>
      <c r="E58" s="205">
        <v>0</v>
      </c>
      <c r="G58" s="211"/>
    </row>
    <row r="59" spans="1:7" x14ac:dyDescent="0.25">
      <c r="A59" s="204" t="s">
        <v>33</v>
      </c>
      <c r="B59" s="205">
        <v>44</v>
      </c>
      <c r="C59" s="205">
        <v>61</v>
      </c>
      <c r="D59" s="205">
        <v>10</v>
      </c>
      <c r="E59" s="205">
        <v>0</v>
      </c>
      <c r="G59" s="211"/>
    </row>
    <row r="60" spans="1:7" x14ac:dyDescent="0.25">
      <c r="A60" s="204" t="s">
        <v>42</v>
      </c>
      <c r="B60" s="205">
        <v>0</v>
      </c>
      <c r="C60" s="205">
        <v>0</v>
      </c>
      <c r="D60" s="205">
        <v>0</v>
      </c>
      <c r="E60" s="205">
        <v>0</v>
      </c>
      <c r="G60" s="211"/>
    </row>
    <row r="61" spans="1:7" x14ac:dyDescent="0.25">
      <c r="A61" s="204" t="s">
        <v>41</v>
      </c>
      <c r="B61" s="205">
        <v>46</v>
      </c>
      <c r="C61" s="205">
        <v>83</v>
      </c>
      <c r="D61" s="205">
        <v>7</v>
      </c>
      <c r="E61" s="205">
        <v>0</v>
      </c>
    </row>
    <row r="62" spans="1:7" x14ac:dyDescent="0.25">
      <c r="A62" s="204" t="s">
        <v>40</v>
      </c>
      <c r="B62" s="205">
        <v>6</v>
      </c>
      <c r="C62" s="205">
        <v>9</v>
      </c>
      <c r="D62" s="205">
        <v>2</v>
      </c>
      <c r="E62" s="205">
        <v>0</v>
      </c>
    </row>
    <row r="63" spans="1:7" x14ac:dyDescent="0.25">
      <c r="A63" s="204" t="s">
        <v>39</v>
      </c>
      <c r="B63" s="205">
        <v>13</v>
      </c>
      <c r="C63" s="205">
        <v>18</v>
      </c>
      <c r="D63" s="205">
        <v>1</v>
      </c>
      <c r="E63" s="205">
        <v>0</v>
      </c>
    </row>
    <row r="64" spans="1:7" x14ac:dyDescent="0.25">
      <c r="A64" s="204" t="s">
        <v>38</v>
      </c>
      <c r="B64" s="205">
        <v>0</v>
      </c>
      <c r="C64" s="205">
        <v>3</v>
      </c>
      <c r="D64" s="205">
        <v>0</v>
      </c>
      <c r="E64" s="205">
        <v>0</v>
      </c>
    </row>
    <row r="65" spans="1:5" ht="15.75" thickBot="1" x14ac:dyDescent="0.3">
      <c r="A65" s="206" t="s">
        <v>37</v>
      </c>
      <c r="B65" s="205">
        <v>27</v>
      </c>
      <c r="C65" s="205">
        <v>42</v>
      </c>
      <c r="D65" s="205">
        <v>7</v>
      </c>
      <c r="E65" s="205">
        <v>0</v>
      </c>
    </row>
    <row r="66" spans="1:5" ht="16.5" thickTop="1" thickBot="1" x14ac:dyDescent="0.3">
      <c r="A66" s="216" t="s">
        <v>3</v>
      </c>
      <c r="B66" s="217">
        <f>SUM(B57:B65)</f>
        <v>141</v>
      </c>
      <c r="C66" s="217">
        <f t="shared" ref="C66:E66" si="16">SUM(C57:C65)</f>
        <v>221</v>
      </c>
      <c r="D66" s="217">
        <f t="shared" si="16"/>
        <v>28</v>
      </c>
      <c r="E66" s="217">
        <f t="shared" si="16"/>
        <v>0</v>
      </c>
    </row>
    <row r="67" spans="1:5" ht="15.75" thickBot="1" x14ac:dyDescent="0.3">
      <c r="A67" s="218" t="s">
        <v>46</v>
      </c>
      <c r="B67" s="219">
        <f>SUM(B52,B66)</f>
        <v>147</v>
      </c>
      <c r="C67" s="219">
        <f t="shared" ref="C67:E67" si="17">SUM(C52,C66)</f>
        <v>227</v>
      </c>
      <c r="D67" s="219">
        <f t="shared" si="17"/>
        <v>30</v>
      </c>
      <c r="E67" s="219">
        <f t="shared" si="17"/>
        <v>0</v>
      </c>
    </row>
    <row r="69" spans="1:5" ht="15" customHeight="1" x14ac:dyDescent="0.25"/>
    <row r="70" spans="1:5" x14ac:dyDescent="0.25">
      <c r="A70" s="274" t="s">
        <v>35</v>
      </c>
      <c r="B70" s="267"/>
      <c r="C70" s="267"/>
      <c r="D70" s="267"/>
      <c r="E70" s="267"/>
    </row>
    <row r="71" spans="1:5" x14ac:dyDescent="0.25">
      <c r="A71" s="268" t="s">
        <v>5</v>
      </c>
      <c r="B71" s="269"/>
      <c r="C71" s="269"/>
      <c r="D71" s="269"/>
      <c r="E71" s="269"/>
    </row>
    <row r="72" spans="1:5" x14ac:dyDescent="0.25">
      <c r="B72" s="270" t="s">
        <v>31</v>
      </c>
      <c r="C72" s="270"/>
      <c r="D72" s="270" t="s">
        <v>32</v>
      </c>
      <c r="E72" s="270"/>
    </row>
    <row r="73" spans="1:5" x14ac:dyDescent="0.25">
      <c r="B73" s="201">
        <f>B9</f>
        <v>2022</v>
      </c>
      <c r="C73" s="201">
        <f>C9</f>
        <v>2021</v>
      </c>
      <c r="D73" s="201">
        <f>B9</f>
        <v>2022</v>
      </c>
      <c r="E73" s="201">
        <f>C9</f>
        <v>2021</v>
      </c>
    </row>
    <row r="74" spans="1:5" x14ac:dyDescent="0.25">
      <c r="A74" s="203" t="s">
        <v>44</v>
      </c>
      <c r="B74" s="205">
        <v>0</v>
      </c>
      <c r="C74" s="205">
        <v>0</v>
      </c>
      <c r="D74" s="205">
        <v>0</v>
      </c>
      <c r="E74" s="205">
        <v>0</v>
      </c>
    </row>
    <row r="75" spans="1:5" x14ac:dyDescent="0.25">
      <c r="A75" s="203" t="s">
        <v>43</v>
      </c>
      <c r="B75" s="205">
        <v>0</v>
      </c>
      <c r="C75" s="205">
        <v>0</v>
      </c>
      <c r="D75" s="205">
        <v>0</v>
      </c>
      <c r="E75" s="205">
        <v>0</v>
      </c>
    </row>
    <row r="76" spans="1:5" x14ac:dyDescent="0.25">
      <c r="A76" s="203" t="s">
        <v>33</v>
      </c>
      <c r="B76" s="205">
        <v>0</v>
      </c>
      <c r="C76" s="205">
        <v>0</v>
      </c>
      <c r="D76" s="205">
        <v>0</v>
      </c>
      <c r="E76" s="205">
        <v>0</v>
      </c>
    </row>
    <row r="77" spans="1:5" x14ac:dyDescent="0.25">
      <c r="A77" s="203" t="s">
        <v>42</v>
      </c>
      <c r="B77" s="205">
        <v>0</v>
      </c>
      <c r="C77" s="205">
        <v>0</v>
      </c>
      <c r="D77" s="205">
        <v>0</v>
      </c>
      <c r="E77" s="205">
        <v>0</v>
      </c>
    </row>
    <row r="78" spans="1:5" x14ac:dyDescent="0.25">
      <c r="A78" s="203" t="s">
        <v>41</v>
      </c>
      <c r="B78" s="205">
        <v>0</v>
      </c>
      <c r="C78" s="205">
        <v>1</v>
      </c>
      <c r="D78" s="205">
        <v>0</v>
      </c>
      <c r="E78" s="205">
        <v>0</v>
      </c>
    </row>
    <row r="79" spans="1:5" x14ac:dyDescent="0.25">
      <c r="A79" s="203" t="s">
        <v>40</v>
      </c>
      <c r="B79" s="205">
        <v>0</v>
      </c>
      <c r="C79" s="205">
        <v>0</v>
      </c>
      <c r="D79" s="205">
        <v>0</v>
      </c>
      <c r="E79" s="205">
        <v>0</v>
      </c>
    </row>
    <row r="80" spans="1:5" x14ac:dyDescent="0.25">
      <c r="A80" s="203" t="s">
        <v>39</v>
      </c>
      <c r="B80" s="205">
        <v>16</v>
      </c>
      <c r="C80" s="205">
        <v>23</v>
      </c>
      <c r="D80" s="205">
        <v>11</v>
      </c>
      <c r="E80" s="205">
        <v>0</v>
      </c>
    </row>
    <row r="81" spans="1:7" x14ac:dyDescent="0.25">
      <c r="A81" s="203" t="s">
        <v>38</v>
      </c>
      <c r="B81" s="205">
        <v>0</v>
      </c>
      <c r="C81" s="205">
        <v>0</v>
      </c>
      <c r="D81" s="205">
        <v>0</v>
      </c>
      <c r="E81" s="205">
        <v>0</v>
      </c>
    </row>
    <row r="82" spans="1:7" ht="15.75" thickBot="1" x14ac:dyDescent="0.3">
      <c r="A82" s="209" t="s">
        <v>37</v>
      </c>
      <c r="B82" s="205">
        <v>0</v>
      </c>
      <c r="C82" s="205">
        <v>0</v>
      </c>
      <c r="D82" s="205">
        <v>0</v>
      </c>
      <c r="E82" s="205">
        <v>0</v>
      </c>
    </row>
    <row r="83" spans="1:7" ht="15" customHeight="1" thickTop="1" x14ac:dyDescent="0.25">
      <c r="A83" s="210" t="s">
        <v>3</v>
      </c>
      <c r="B83" s="208">
        <f>SUM(B74:B82)</f>
        <v>16</v>
      </c>
      <c r="C83" s="208">
        <f t="shared" ref="C83:E83" si="18">SUM(C74:C82)</f>
        <v>24</v>
      </c>
      <c r="D83" s="208">
        <f t="shared" si="18"/>
        <v>11</v>
      </c>
      <c r="E83" s="208">
        <f t="shared" si="18"/>
        <v>0</v>
      </c>
    </row>
    <row r="84" spans="1:7" x14ac:dyDescent="0.25">
      <c r="A84" s="275" t="s">
        <v>35</v>
      </c>
      <c r="B84" s="262"/>
      <c r="C84" s="262"/>
      <c r="D84" s="262"/>
      <c r="E84" s="262"/>
    </row>
    <row r="85" spans="1:7" x14ac:dyDescent="0.25">
      <c r="A85" s="263" t="s">
        <v>6</v>
      </c>
      <c r="B85" s="264"/>
      <c r="C85" s="264"/>
      <c r="D85" s="264"/>
      <c r="E85" s="264"/>
    </row>
    <row r="86" spans="1:7" x14ac:dyDescent="0.25">
      <c r="B86" s="265" t="s">
        <v>31</v>
      </c>
      <c r="C86" s="265"/>
      <c r="D86" s="265" t="s">
        <v>32</v>
      </c>
      <c r="E86" s="265"/>
      <c r="G86" s="211"/>
    </row>
    <row r="87" spans="1:7" x14ac:dyDescent="0.25">
      <c r="B87" s="202">
        <f>B9</f>
        <v>2022</v>
      </c>
      <c r="C87" s="202">
        <f>C9</f>
        <v>2021</v>
      </c>
      <c r="D87" s="202">
        <f>B9</f>
        <v>2022</v>
      </c>
      <c r="E87" s="202">
        <f>C9</f>
        <v>2021</v>
      </c>
      <c r="G87" s="211"/>
    </row>
    <row r="88" spans="1:7" x14ac:dyDescent="0.25">
      <c r="A88" s="203" t="s">
        <v>44</v>
      </c>
      <c r="B88" s="205">
        <v>11</v>
      </c>
      <c r="C88" s="205">
        <v>31</v>
      </c>
      <c r="D88" s="205">
        <v>2</v>
      </c>
      <c r="E88" s="205">
        <v>0</v>
      </c>
      <c r="G88" s="211"/>
    </row>
    <row r="89" spans="1:7" x14ac:dyDescent="0.25">
      <c r="A89" s="203" t="s">
        <v>43</v>
      </c>
      <c r="B89" s="205">
        <v>1</v>
      </c>
      <c r="C89" s="205">
        <v>2</v>
      </c>
      <c r="D89" s="205">
        <v>0</v>
      </c>
      <c r="E89" s="205">
        <v>0</v>
      </c>
      <c r="G89" s="211"/>
    </row>
    <row r="90" spans="1:7" x14ac:dyDescent="0.25">
      <c r="A90" s="203" t="s">
        <v>33</v>
      </c>
      <c r="B90" s="205">
        <v>37</v>
      </c>
      <c r="C90" s="205">
        <v>64</v>
      </c>
      <c r="D90" s="205">
        <v>15</v>
      </c>
      <c r="E90" s="205">
        <v>0</v>
      </c>
    </row>
    <row r="91" spans="1:7" x14ac:dyDescent="0.25">
      <c r="A91" s="203" t="s">
        <v>42</v>
      </c>
      <c r="B91" s="205">
        <v>1</v>
      </c>
      <c r="C91" s="205">
        <v>3</v>
      </c>
      <c r="D91" s="205">
        <v>0</v>
      </c>
      <c r="E91" s="205">
        <v>0</v>
      </c>
    </row>
    <row r="92" spans="1:7" x14ac:dyDescent="0.25">
      <c r="A92" s="203" t="s">
        <v>41</v>
      </c>
      <c r="B92" s="205">
        <v>135</v>
      </c>
      <c r="C92" s="205">
        <v>239</v>
      </c>
      <c r="D92" s="205">
        <v>51</v>
      </c>
      <c r="E92" s="205">
        <v>0</v>
      </c>
    </row>
    <row r="93" spans="1:7" x14ac:dyDescent="0.25">
      <c r="A93" s="203" t="s">
        <v>40</v>
      </c>
      <c r="B93" s="205">
        <v>20</v>
      </c>
      <c r="C93" s="205">
        <v>26</v>
      </c>
      <c r="D93" s="205">
        <v>6</v>
      </c>
      <c r="E93" s="205">
        <v>0</v>
      </c>
    </row>
    <row r="94" spans="1:7" x14ac:dyDescent="0.25">
      <c r="A94" s="203" t="s">
        <v>39</v>
      </c>
      <c r="B94" s="205">
        <v>28</v>
      </c>
      <c r="C94" s="205">
        <v>23</v>
      </c>
      <c r="D94" s="205">
        <v>7</v>
      </c>
      <c r="E94" s="205">
        <v>0</v>
      </c>
    </row>
    <row r="95" spans="1:7" x14ac:dyDescent="0.25">
      <c r="A95" s="203" t="s">
        <v>38</v>
      </c>
      <c r="B95" s="205">
        <v>1</v>
      </c>
      <c r="C95" s="205">
        <v>2</v>
      </c>
      <c r="D95" s="205">
        <v>1</v>
      </c>
      <c r="E95" s="205">
        <v>0</v>
      </c>
    </row>
    <row r="96" spans="1:7" ht="15.75" thickBot="1" x14ac:dyDescent="0.3">
      <c r="A96" s="209" t="s">
        <v>37</v>
      </c>
      <c r="B96" s="205">
        <v>69</v>
      </c>
      <c r="C96" s="205">
        <v>91</v>
      </c>
      <c r="D96" s="205">
        <v>27</v>
      </c>
      <c r="E96" s="205">
        <v>0</v>
      </c>
    </row>
    <row r="97" spans="1:5" ht="16.5" thickTop="1" thickBot="1" x14ac:dyDescent="0.3">
      <c r="A97" s="210" t="s">
        <v>3</v>
      </c>
      <c r="B97" s="208">
        <f>SUM(B88:B96)</f>
        <v>303</v>
      </c>
      <c r="C97" s="208">
        <f t="shared" ref="C97:E97" si="19">SUM(C88:C96)</f>
        <v>481</v>
      </c>
      <c r="D97" s="208">
        <f t="shared" si="19"/>
        <v>109</v>
      </c>
      <c r="E97" s="208">
        <f t="shared" si="19"/>
        <v>0</v>
      </c>
    </row>
    <row r="98" spans="1:5" ht="15.75" thickBot="1" x14ac:dyDescent="0.3">
      <c r="A98" s="218" t="s">
        <v>47</v>
      </c>
      <c r="B98" s="220">
        <f>SUM(B83,B97)</f>
        <v>319</v>
      </c>
      <c r="C98" s="220">
        <f t="shared" ref="C98:E98" si="20">SUM(C83,C97)</f>
        <v>505</v>
      </c>
      <c r="D98" s="220">
        <f t="shared" si="20"/>
        <v>120</v>
      </c>
      <c r="E98" s="220">
        <f t="shared" si="20"/>
        <v>0</v>
      </c>
    </row>
    <row r="100" spans="1:5" ht="15" customHeight="1" x14ac:dyDescent="0.25"/>
    <row r="101" spans="1:5" x14ac:dyDescent="0.25">
      <c r="A101" s="274" t="s">
        <v>36</v>
      </c>
      <c r="B101" s="267"/>
      <c r="C101" s="267"/>
      <c r="D101" s="267"/>
      <c r="E101" s="267"/>
    </row>
    <row r="102" spans="1:5" x14ac:dyDescent="0.25">
      <c r="A102" s="268" t="s">
        <v>5</v>
      </c>
      <c r="B102" s="269"/>
      <c r="C102" s="269"/>
      <c r="D102" s="269"/>
      <c r="E102" s="269"/>
    </row>
    <row r="103" spans="1:5" x14ac:dyDescent="0.25">
      <c r="B103" s="270" t="s">
        <v>31</v>
      </c>
      <c r="C103" s="270"/>
      <c r="D103" s="270" t="s">
        <v>32</v>
      </c>
      <c r="E103" s="270"/>
    </row>
    <row r="104" spans="1:5" x14ac:dyDescent="0.25">
      <c r="B104" s="201">
        <f>B9</f>
        <v>2022</v>
      </c>
      <c r="C104" s="201">
        <f>C9</f>
        <v>2021</v>
      </c>
      <c r="D104" s="201">
        <f>B9</f>
        <v>2022</v>
      </c>
      <c r="E104" s="201">
        <f>C9</f>
        <v>2021</v>
      </c>
    </row>
    <row r="105" spans="1:5" x14ac:dyDescent="0.25">
      <c r="A105" s="203" t="s">
        <v>44</v>
      </c>
      <c r="B105" s="205">
        <v>0</v>
      </c>
      <c r="C105" s="205">
        <v>0</v>
      </c>
      <c r="D105" s="205">
        <v>0</v>
      </c>
      <c r="E105" s="205">
        <v>0</v>
      </c>
    </row>
    <row r="106" spans="1:5" x14ac:dyDescent="0.25">
      <c r="A106" s="203" t="s">
        <v>43</v>
      </c>
      <c r="B106" s="205">
        <v>0</v>
      </c>
      <c r="C106" s="205">
        <v>0</v>
      </c>
      <c r="D106" s="205">
        <v>0</v>
      </c>
      <c r="E106" s="205">
        <v>0</v>
      </c>
    </row>
    <row r="107" spans="1:5" x14ac:dyDescent="0.25">
      <c r="A107" s="203" t="s">
        <v>33</v>
      </c>
      <c r="B107" s="205">
        <v>0</v>
      </c>
      <c r="C107" s="205">
        <v>0</v>
      </c>
      <c r="D107" s="205">
        <v>0</v>
      </c>
      <c r="E107" s="205">
        <v>0</v>
      </c>
    </row>
    <row r="108" spans="1:5" x14ac:dyDescent="0.25">
      <c r="A108" s="203" t="s">
        <v>42</v>
      </c>
      <c r="B108" s="205">
        <v>0</v>
      </c>
      <c r="C108" s="205">
        <v>0</v>
      </c>
      <c r="D108" s="205">
        <v>0</v>
      </c>
      <c r="E108" s="205">
        <v>0</v>
      </c>
    </row>
    <row r="109" spans="1:5" x14ac:dyDescent="0.25">
      <c r="A109" s="203" t="s">
        <v>41</v>
      </c>
      <c r="B109" s="205">
        <v>0</v>
      </c>
      <c r="C109" s="205">
        <v>0</v>
      </c>
      <c r="D109" s="205">
        <v>0</v>
      </c>
      <c r="E109" s="205">
        <v>0</v>
      </c>
    </row>
    <row r="110" spans="1:5" x14ac:dyDescent="0.25">
      <c r="A110" s="203" t="s">
        <v>40</v>
      </c>
      <c r="B110" s="205">
        <v>0</v>
      </c>
      <c r="C110" s="205">
        <v>0</v>
      </c>
      <c r="D110" s="205">
        <v>0</v>
      </c>
      <c r="E110" s="205">
        <v>0</v>
      </c>
    </row>
    <row r="111" spans="1:5" x14ac:dyDescent="0.25">
      <c r="A111" s="203" t="s">
        <v>39</v>
      </c>
      <c r="B111" s="205">
        <v>2</v>
      </c>
      <c r="C111" s="205">
        <v>5</v>
      </c>
      <c r="D111" s="205">
        <v>0</v>
      </c>
      <c r="E111" s="205">
        <v>0</v>
      </c>
    </row>
    <row r="112" spans="1:5" x14ac:dyDescent="0.25">
      <c r="A112" s="203" t="s">
        <v>38</v>
      </c>
      <c r="B112" s="205">
        <v>0</v>
      </c>
      <c r="C112" s="205">
        <v>0</v>
      </c>
      <c r="D112" s="205">
        <v>0</v>
      </c>
      <c r="E112" s="205">
        <v>0</v>
      </c>
    </row>
    <row r="113" spans="1:5" ht="15.75" thickBot="1" x14ac:dyDescent="0.3">
      <c r="A113" s="209" t="s">
        <v>37</v>
      </c>
      <c r="B113" s="205">
        <v>0</v>
      </c>
      <c r="C113" s="205">
        <v>0</v>
      </c>
      <c r="D113" s="205">
        <v>0</v>
      </c>
      <c r="E113" s="205">
        <v>0</v>
      </c>
    </row>
    <row r="114" spans="1:5" ht="15.75" thickTop="1" x14ac:dyDescent="0.25">
      <c r="A114" s="210" t="s">
        <v>3</v>
      </c>
      <c r="B114" s="208">
        <f>SUM(B105:B113)</f>
        <v>2</v>
      </c>
      <c r="C114" s="208">
        <f t="shared" ref="C114:E114" si="21">SUM(C105:C113)</f>
        <v>5</v>
      </c>
      <c r="D114" s="208">
        <f t="shared" si="21"/>
        <v>0</v>
      </c>
      <c r="E114" s="208">
        <f t="shared" si="21"/>
        <v>0</v>
      </c>
    </row>
    <row r="115" spans="1:5" x14ac:dyDescent="0.25">
      <c r="A115" s="275" t="s">
        <v>36</v>
      </c>
      <c r="B115" s="262"/>
      <c r="C115" s="262"/>
      <c r="D115" s="262"/>
      <c r="E115" s="262"/>
    </row>
    <row r="116" spans="1:5" x14ac:dyDescent="0.25">
      <c r="A116" s="263" t="s">
        <v>6</v>
      </c>
      <c r="B116" s="264"/>
      <c r="C116" s="264"/>
      <c r="D116" s="264"/>
      <c r="E116" s="264"/>
    </row>
    <row r="117" spans="1:5" x14ac:dyDescent="0.25">
      <c r="B117" s="265" t="s">
        <v>31</v>
      </c>
      <c r="C117" s="265"/>
      <c r="D117" s="265" t="s">
        <v>32</v>
      </c>
      <c r="E117" s="265"/>
    </row>
    <row r="118" spans="1:5" x14ac:dyDescent="0.25">
      <c r="B118" s="202">
        <f>B9</f>
        <v>2022</v>
      </c>
      <c r="C118" s="202">
        <f>C9</f>
        <v>2021</v>
      </c>
      <c r="D118" s="202">
        <f>B9</f>
        <v>2022</v>
      </c>
      <c r="E118" s="202">
        <f>C9</f>
        <v>2021</v>
      </c>
    </row>
    <row r="119" spans="1:5" x14ac:dyDescent="0.25">
      <c r="A119" s="203" t="s">
        <v>44</v>
      </c>
      <c r="B119" s="205">
        <v>7</v>
      </c>
      <c r="C119" s="205">
        <v>7</v>
      </c>
      <c r="D119" s="205">
        <v>4</v>
      </c>
      <c r="E119" s="205">
        <v>0</v>
      </c>
    </row>
    <row r="120" spans="1:5" x14ac:dyDescent="0.25">
      <c r="A120" s="203" t="s">
        <v>43</v>
      </c>
      <c r="B120" s="205">
        <v>0</v>
      </c>
      <c r="C120" s="205">
        <v>0</v>
      </c>
      <c r="D120" s="205">
        <v>0</v>
      </c>
      <c r="E120" s="205">
        <v>0</v>
      </c>
    </row>
    <row r="121" spans="1:5" x14ac:dyDescent="0.25">
      <c r="A121" s="203" t="s">
        <v>33</v>
      </c>
      <c r="B121" s="205">
        <v>36</v>
      </c>
      <c r="C121" s="205">
        <v>31</v>
      </c>
      <c r="D121" s="205">
        <v>9</v>
      </c>
      <c r="E121" s="205">
        <v>0</v>
      </c>
    </row>
    <row r="122" spans="1:5" x14ac:dyDescent="0.25">
      <c r="A122" s="203" t="s">
        <v>42</v>
      </c>
      <c r="B122" s="205">
        <v>1</v>
      </c>
      <c r="C122" s="205">
        <v>0</v>
      </c>
      <c r="D122" s="205">
        <v>1</v>
      </c>
      <c r="E122" s="205">
        <v>0</v>
      </c>
    </row>
    <row r="123" spans="1:5" x14ac:dyDescent="0.25">
      <c r="A123" s="203" t="s">
        <v>41</v>
      </c>
      <c r="B123" s="205">
        <v>68</v>
      </c>
      <c r="C123" s="205">
        <v>66</v>
      </c>
      <c r="D123" s="205">
        <v>17</v>
      </c>
      <c r="E123" s="205">
        <v>0</v>
      </c>
    </row>
    <row r="124" spans="1:5" x14ac:dyDescent="0.25">
      <c r="A124" s="203" t="s">
        <v>40</v>
      </c>
      <c r="B124" s="205">
        <v>14</v>
      </c>
      <c r="C124" s="205">
        <v>16</v>
      </c>
      <c r="D124" s="205">
        <v>0</v>
      </c>
      <c r="E124" s="205">
        <v>0</v>
      </c>
    </row>
    <row r="125" spans="1:5" x14ac:dyDescent="0.25">
      <c r="A125" s="203" t="s">
        <v>39</v>
      </c>
      <c r="B125" s="205">
        <v>2</v>
      </c>
      <c r="C125" s="205">
        <v>5</v>
      </c>
      <c r="D125" s="205">
        <v>0</v>
      </c>
      <c r="E125" s="205">
        <v>0</v>
      </c>
    </row>
    <row r="126" spans="1:5" x14ac:dyDescent="0.25">
      <c r="A126" s="203" t="s">
        <v>38</v>
      </c>
      <c r="B126" s="205">
        <v>5</v>
      </c>
      <c r="C126" s="205">
        <v>2</v>
      </c>
      <c r="D126" s="205">
        <v>0</v>
      </c>
      <c r="E126" s="205">
        <v>0</v>
      </c>
    </row>
    <row r="127" spans="1:5" ht="15.75" thickBot="1" x14ac:dyDescent="0.3">
      <c r="A127" s="209" t="s">
        <v>37</v>
      </c>
      <c r="B127" s="205">
        <v>44</v>
      </c>
      <c r="C127" s="205">
        <v>33</v>
      </c>
      <c r="D127" s="205">
        <v>8</v>
      </c>
      <c r="E127" s="205">
        <v>0</v>
      </c>
    </row>
    <row r="128" spans="1:5" ht="16.5" thickTop="1" thickBot="1" x14ac:dyDescent="0.3">
      <c r="A128" s="210" t="s">
        <v>3</v>
      </c>
      <c r="B128" s="208">
        <f t="shared" ref="B128:E128" si="22">SUM(B119:B127)</f>
        <v>177</v>
      </c>
      <c r="C128" s="208">
        <f t="shared" si="22"/>
        <v>160</v>
      </c>
      <c r="D128" s="208">
        <f t="shared" si="22"/>
        <v>39</v>
      </c>
      <c r="E128" s="208">
        <f t="shared" si="22"/>
        <v>0</v>
      </c>
    </row>
    <row r="129" spans="1:5" ht="15.75" thickBot="1" x14ac:dyDescent="0.3">
      <c r="A129" s="218" t="s">
        <v>48</v>
      </c>
      <c r="B129" s="220">
        <f>SUM(B114,B128)</f>
        <v>179</v>
      </c>
      <c r="C129" s="220">
        <f t="shared" ref="C129:E129" si="23">SUM(C114,C128)</f>
        <v>165</v>
      </c>
      <c r="D129" s="220">
        <f t="shared" si="23"/>
        <v>39</v>
      </c>
      <c r="E129" s="220">
        <f t="shared" si="23"/>
        <v>0</v>
      </c>
    </row>
    <row r="130" spans="1:5" x14ac:dyDescent="0.25">
      <c r="A130" s="226"/>
      <c r="B130" s="226"/>
      <c r="C130" s="226"/>
      <c r="D130" s="226"/>
      <c r="E130" s="226"/>
    </row>
    <row r="131" spans="1:5" x14ac:dyDescent="0.25">
      <c r="A131" s="226"/>
      <c r="B131" s="226"/>
      <c r="C131" s="226"/>
      <c r="D131" s="226"/>
      <c r="E131" s="226"/>
    </row>
    <row r="132" spans="1:5" x14ac:dyDescent="0.25">
      <c r="A132" s="281" t="s">
        <v>59</v>
      </c>
      <c r="B132" s="267"/>
      <c r="C132" s="267"/>
      <c r="D132" s="267"/>
      <c r="E132" s="267"/>
    </row>
    <row r="133" spans="1:5" x14ac:dyDescent="0.25">
      <c r="A133" s="268" t="s">
        <v>5</v>
      </c>
      <c r="B133" s="269"/>
      <c r="C133" s="269"/>
      <c r="D133" s="269"/>
      <c r="E133" s="269"/>
    </row>
    <row r="134" spans="1:5" x14ac:dyDescent="0.25">
      <c r="B134" s="270" t="s">
        <v>31</v>
      </c>
      <c r="C134" s="270"/>
      <c r="D134" s="270" t="s">
        <v>32</v>
      </c>
      <c r="E134" s="270"/>
    </row>
    <row r="135" spans="1:5" x14ac:dyDescent="0.25">
      <c r="B135" s="201">
        <f>B9</f>
        <v>2022</v>
      </c>
      <c r="C135" s="201">
        <f>C9</f>
        <v>2021</v>
      </c>
      <c r="D135" s="201">
        <f>B9</f>
        <v>2022</v>
      </c>
      <c r="E135" s="201">
        <f>C9</f>
        <v>2021</v>
      </c>
    </row>
    <row r="136" spans="1:5" x14ac:dyDescent="0.25">
      <c r="A136" s="203" t="s">
        <v>44</v>
      </c>
      <c r="B136" s="205">
        <v>0</v>
      </c>
      <c r="C136" s="205">
        <v>0</v>
      </c>
      <c r="D136" s="205">
        <v>0</v>
      </c>
      <c r="E136" s="205">
        <v>0</v>
      </c>
    </row>
    <row r="137" spans="1:5" x14ac:dyDescent="0.25">
      <c r="A137" s="203" t="s">
        <v>43</v>
      </c>
      <c r="B137" s="205">
        <v>0</v>
      </c>
      <c r="C137" s="205">
        <v>0</v>
      </c>
      <c r="D137" s="205">
        <v>0</v>
      </c>
      <c r="E137" s="205">
        <v>0</v>
      </c>
    </row>
    <row r="138" spans="1:5" x14ac:dyDescent="0.25">
      <c r="A138" s="203" t="s">
        <v>33</v>
      </c>
      <c r="B138" s="205">
        <v>0</v>
      </c>
      <c r="C138" s="205">
        <v>0</v>
      </c>
      <c r="D138" s="205">
        <v>0</v>
      </c>
      <c r="E138" s="205">
        <v>0</v>
      </c>
    </row>
    <row r="139" spans="1:5" x14ac:dyDescent="0.25">
      <c r="A139" s="203" t="s">
        <v>42</v>
      </c>
      <c r="B139" s="205">
        <v>0</v>
      </c>
      <c r="C139" s="205">
        <v>0</v>
      </c>
      <c r="D139" s="205">
        <v>0</v>
      </c>
      <c r="E139" s="205">
        <v>0</v>
      </c>
    </row>
    <row r="140" spans="1:5" x14ac:dyDescent="0.25">
      <c r="A140" s="203" t="s">
        <v>41</v>
      </c>
      <c r="B140" s="205">
        <v>0</v>
      </c>
      <c r="C140" s="205">
        <v>0</v>
      </c>
      <c r="D140" s="205">
        <v>0</v>
      </c>
      <c r="E140" s="205">
        <v>0</v>
      </c>
    </row>
    <row r="141" spans="1:5" x14ac:dyDescent="0.25">
      <c r="A141" s="203" t="s">
        <v>40</v>
      </c>
      <c r="B141" s="205">
        <v>0</v>
      </c>
      <c r="C141" s="205">
        <v>0</v>
      </c>
      <c r="D141" s="205">
        <v>0</v>
      </c>
      <c r="E141" s="205">
        <v>0</v>
      </c>
    </row>
    <row r="142" spans="1:5" x14ac:dyDescent="0.25">
      <c r="A142" s="203" t="s">
        <v>39</v>
      </c>
      <c r="B142" s="205">
        <v>0</v>
      </c>
      <c r="C142" s="205">
        <v>0</v>
      </c>
      <c r="D142" s="205">
        <v>0</v>
      </c>
      <c r="E142" s="205">
        <v>0</v>
      </c>
    </row>
    <row r="143" spans="1:5" x14ac:dyDescent="0.25">
      <c r="A143" s="203" t="s">
        <v>38</v>
      </c>
      <c r="B143" s="205">
        <v>0</v>
      </c>
      <c r="C143" s="205">
        <v>0</v>
      </c>
      <c r="D143" s="205">
        <v>0</v>
      </c>
      <c r="E143" s="205">
        <v>0</v>
      </c>
    </row>
    <row r="144" spans="1:5" ht="15.75" thickBot="1" x14ac:dyDescent="0.3">
      <c r="A144" s="209" t="s">
        <v>37</v>
      </c>
      <c r="B144" s="205">
        <v>0</v>
      </c>
      <c r="C144" s="205">
        <v>0</v>
      </c>
      <c r="D144" s="205">
        <v>0</v>
      </c>
      <c r="E144" s="205">
        <v>0</v>
      </c>
    </row>
    <row r="145" spans="1:5" ht="15.75" thickTop="1" x14ac:dyDescent="0.25">
      <c r="A145" s="210" t="s">
        <v>3</v>
      </c>
      <c r="B145" s="208">
        <f>SUM(B136:B144)</f>
        <v>0</v>
      </c>
      <c r="C145" s="208">
        <f t="shared" ref="C145:E145" si="24">SUM(C136:C144)</f>
        <v>0</v>
      </c>
      <c r="D145" s="208">
        <f t="shared" si="24"/>
        <v>0</v>
      </c>
      <c r="E145" s="208">
        <f t="shared" si="24"/>
        <v>0</v>
      </c>
    </row>
    <row r="146" spans="1:5" x14ac:dyDescent="0.25">
      <c r="A146" s="280" t="s">
        <v>59</v>
      </c>
      <c r="B146" s="262"/>
      <c r="C146" s="262"/>
      <c r="D146" s="262"/>
      <c r="E146" s="262"/>
    </row>
    <row r="147" spans="1:5" x14ac:dyDescent="0.25">
      <c r="A147" s="263" t="s">
        <v>6</v>
      </c>
      <c r="B147" s="264"/>
      <c r="C147" s="264"/>
      <c r="D147" s="264"/>
      <c r="E147" s="264"/>
    </row>
    <row r="148" spans="1:5" x14ac:dyDescent="0.25">
      <c r="B148" s="265" t="s">
        <v>31</v>
      </c>
      <c r="C148" s="265"/>
      <c r="D148" s="265" t="s">
        <v>32</v>
      </c>
      <c r="E148" s="265"/>
    </row>
    <row r="149" spans="1:5" x14ac:dyDescent="0.25">
      <c r="B149" s="202">
        <f>B9</f>
        <v>2022</v>
      </c>
      <c r="C149" s="202">
        <f>C9</f>
        <v>2021</v>
      </c>
      <c r="D149" s="202">
        <f>B9</f>
        <v>2022</v>
      </c>
      <c r="E149" s="202">
        <f>C9</f>
        <v>2021</v>
      </c>
    </row>
    <row r="150" spans="1:5" x14ac:dyDescent="0.25">
      <c r="A150" s="203" t="s">
        <v>44</v>
      </c>
      <c r="B150" s="205">
        <v>0</v>
      </c>
      <c r="C150" s="205">
        <v>0</v>
      </c>
      <c r="D150" s="205">
        <v>0</v>
      </c>
      <c r="E150" s="205">
        <v>0</v>
      </c>
    </row>
    <row r="151" spans="1:5" x14ac:dyDescent="0.25">
      <c r="A151" s="203" t="s">
        <v>43</v>
      </c>
      <c r="B151" s="205">
        <v>1</v>
      </c>
      <c r="C151" s="205">
        <v>0</v>
      </c>
      <c r="D151" s="205">
        <v>0</v>
      </c>
      <c r="E151" s="205">
        <v>0</v>
      </c>
    </row>
    <row r="152" spans="1:5" x14ac:dyDescent="0.25">
      <c r="A152" s="203" t="s">
        <v>33</v>
      </c>
      <c r="B152" s="205">
        <v>0</v>
      </c>
      <c r="C152" s="205">
        <v>2</v>
      </c>
      <c r="D152" s="205">
        <v>0</v>
      </c>
      <c r="E152" s="205">
        <v>0</v>
      </c>
    </row>
    <row r="153" spans="1:5" x14ac:dyDescent="0.25">
      <c r="A153" s="203" t="s">
        <v>42</v>
      </c>
      <c r="B153" s="205">
        <v>0</v>
      </c>
      <c r="C153" s="205">
        <v>0</v>
      </c>
      <c r="D153" s="205">
        <v>0</v>
      </c>
      <c r="E153" s="205">
        <v>0</v>
      </c>
    </row>
    <row r="154" spans="1:5" x14ac:dyDescent="0.25">
      <c r="A154" s="203" t="s">
        <v>41</v>
      </c>
      <c r="B154" s="205">
        <v>6</v>
      </c>
      <c r="C154" s="205">
        <v>17</v>
      </c>
      <c r="D154" s="205">
        <v>2</v>
      </c>
      <c r="E154" s="205">
        <v>0</v>
      </c>
    </row>
    <row r="155" spans="1:5" x14ac:dyDescent="0.25">
      <c r="A155" s="203" t="s">
        <v>40</v>
      </c>
      <c r="B155" s="205">
        <v>3</v>
      </c>
      <c r="C155" s="205">
        <v>1</v>
      </c>
      <c r="D155" s="205">
        <v>1</v>
      </c>
      <c r="E155" s="205">
        <v>0</v>
      </c>
    </row>
    <row r="156" spans="1:5" x14ac:dyDescent="0.25">
      <c r="A156" s="203" t="s">
        <v>39</v>
      </c>
      <c r="B156" s="205">
        <v>1</v>
      </c>
      <c r="C156" s="205">
        <v>0</v>
      </c>
      <c r="D156" s="205">
        <v>0</v>
      </c>
      <c r="E156" s="205">
        <v>0</v>
      </c>
    </row>
    <row r="157" spans="1:5" x14ac:dyDescent="0.25">
      <c r="A157" s="203" t="s">
        <v>38</v>
      </c>
      <c r="B157" s="205">
        <v>1</v>
      </c>
      <c r="C157" s="205">
        <v>1</v>
      </c>
      <c r="D157" s="205">
        <v>0</v>
      </c>
      <c r="E157" s="205">
        <v>0</v>
      </c>
    </row>
    <row r="158" spans="1:5" ht="15.75" thickBot="1" x14ac:dyDescent="0.3">
      <c r="A158" s="209" t="s">
        <v>37</v>
      </c>
      <c r="B158" s="205">
        <v>5</v>
      </c>
      <c r="C158" s="205">
        <v>3</v>
      </c>
      <c r="D158" s="205">
        <v>2</v>
      </c>
      <c r="E158" s="205">
        <v>0</v>
      </c>
    </row>
    <row r="159" spans="1:5" ht="16.5" thickTop="1" thickBot="1" x14ac:dyDescent="0.3">
      <c r="A159" s="210" t="s">
        <v>3</v>
      </c>
      <c r="B159" s="208">
        <f t="shared" ref="B159:E159" si="25">SUM(B150:B158)</f>
        <v>17</v>
      </c>
      <c r="C159" s="208">
        <f t="shared" si="25"/>
        <v>24</v>
      </c>
      <c r="D159" s="208">
        <f t="shared" si="25"/>
        <v>5</v>
      </c>
      <c r="E159" s="208">
        <f t="shared" si="25"/>
        <v>0</v>
      </c>
    </row>
    <row r="160" spans="1:5" ht="15.75" thickBot="1" x14ac:dyDescent="0.3">
      <c r="A160" s="227" t="s">
        <v>60</v>
      </c>
      <c r="B160" s="220">
        <f>SUM(B145,B159)</f>
        <v>17</v>
      </c>
      <c r="C160" s="220">
        <f t="shared" ref="C160:E160" si="26">SUM(C145,C159)</f>
        <v>24</v>
      </c>
      <c r="D160" s="220">
        <f t="shared" si="26"/>
        <v>5</v>
      </c>
      <c r="E160" s="220">
        <f t="shared" si="26"/>
        <v>0</v>
      </c>
    </row>
    <row r="161" spans="1:5" x14ac:dyDescent="0.25">
      <c r="A161" s="226"/>
      <c r="B161" s="226"/>
      <c r="C161" s="226"/>
      <c r="D161" s="226"/>
      <c r="E161" s="226"/>
    </row>
    <row r="162" spans="1:5" x14ac:dyDescent="0.25">
      <c r="A162" s="226"/>
      <c r="B162" s="226"/>
      <c r="C162" s="226"/>
      <c r="D162" s="226"/>
      <c r="E162" s="226"/>
    </row>
    <row r="163" spans="1:5" x14ac:dyDescent="0.25">
      <c r="A163" s="279" t="s">
        <v>63</v>
      </c>
      <c r="B163" s="262"/>
      <c r="C163" s="262"/>
      <c r="D163" s="262"/>
      <c r="E163" s="262"/>
    </row>
    <row r="164" spans="1:5" x14ac:dyDescent="0.25">
      <c r="A164" s="263" t="s">
        <v>6</v>
      </c>
      <c r="B164" s="264"/>
      <c r="C164" s="264"/>
      <c r="D164" s="264"/>
      <c r="E164" s="264"/>
    </row>
    <row r="165" spans="1:5" ht="15" customHeight="1" x14ac:dyDescent="0.25">
      <c r="B165" s="277" t="s">
        <v>31</v>
      </c>
      <c r="C165" s="278"/>
      <c r="D165" s="277" t="s">
        <v>32</v>
      </c>
      <c r="E165" s="278"/>
    </row>
    <row r="166" spans="1:5" x14ac:dyDescent="0.25">
      <c r="B166" s="202">
        <f>B9</f>
        <v>2022</v>
      </c>
      <c r="C166" s="202">
        <f>C9</f>
        <v>2021</v>
      </c>
      <c r="D166" s="202">
        <f>B9</f>
        <v>2022</v>
      </c>
      <c r="E166" s="202">
        <f>C9</f>
        <v>2021</v>
      </c>
    </row>
    <row r="167" spans="1:5" x14ac:dyDescent="0.25">
      <c r="A167" s="203" t="s">
        <v>44</v>
      </c>
      <c r="B167" s="205">
        <v>5</v>
      </c>
      <c r="C167" s="205">
        <v>4</v>
      </c>
      <c r="D167" s="205">
        <v>1</v>
      </c>
      <c r="E167" s="205">
        <v>0</v>
      </c>
    </row>
    <row r="168" spans="1:5" x14ac:dyDescent="0.25">
      <c r="A168" s="203" t="s">
        <v>43</v>
      </c>
      <c r="B168" s="205">
        <v>0</v>
      </c>
      <c r="C168" s="205">
        <v>0</v>
      </c>
      <c r="D168" s="205">
        <v>0</v>
      </c>
      <c r="E168" s="205">
        <v>0</v>
      </c>
    </row>
    <row r="169" spans="1:5" x14ac:dyDescent="0.25">
      <c r="A169" s="203" t="s">
        <v>33</v>
      </c>
      <c r="B169" s="205">
        <v>42</v>
      </c>
      <c r="C169" s="205">
        <v>37</v>
      </c>
      <c r="D169" s="205">
        <v>14</v>
      </c>
      <c r="E169" s="205">
        <v>0</v>
      </c>
    </row>
    <row r="170" spans="1:5" x14ac:dyDescent="0.25">
      <c r="A170" s="203" t="s">
        <v>42</v>
      </c>
      <c r="B170" s="205">
        <v>0</v>
      </c>
      <c r="C170" s="205">
        <v>0</v>
      </c>
      <c r="D170" s="205">
        <v>0</v>
      </c>
      <c r="E170" s="205">
        <v>0</v>
      </c>
    </row>
    <row r="171" spans="1:5" x14ac:dyDescent="0.25">
      <c r="A171" s="203" t="s">
        <v>41</v>
      </c>
      <c r="B171" s="205">
        <v>71</v>
      </c>
      <c r="C171" s="205">
        <v>71</v>
      </c>
      <c r="D171" s="205">
        <v>9</v>
      </c>
      <c r="E171" s="205">
        <v>0</v>
      </c>
    </row>
    <row r="172" spans="1:5" x14ac:dyDescent="0.25">
      <c r="A172" s="203" t="s">
        <v>40</v>
      </c>
      <c r="B172" s="205">
        <v>10</v>
      </c>
      <c r="C172" s="205">
        <v>4</v>
      </c>
      <c r="D172" s="205">
        <v>1</v>
      </c>
      <c r="E172" s="205">
        <v>0</v>
      </c>
    </row>
    <row r="173" spans="1:5" x14ac:dyDescent="0.25">
      <c r="A173" s="203" t="s">
        <v>39</v>
      </c>
      <c r="B173" s="205">
        <v>7</v>
      </c>
      <c r="C173" s="205">
        <v>13</v>
      </c>
      <c r="D173" s="205">
        <v>2</v>
      </c>
      <c r="E173" s="205">
        <v>0</v>
      </c>
    </row>
    <row r="174" spans="1:5" x14ac:dyDescent="0.25">
      <c r="A174" s="203" t="s">
        <v>38</v>
      </c>
      <c r="B174" s="205">
        <v>1</v>
      </c>
      <c r="C174" s="205">
        <v>2</v>
      </c>
      <c r="D174" s="205">
        <v>1</v>
      </c>
      <c r="E174" s="205">
        <v>0</v>
      </c>
    </row>
    <row r="175" spans="1:5" ht="15.75" thickBot="1" x14ac:dyDescent="0.3">
      <c r="A175" s="209" t="s">
        <v>37</v>
      </c>
      <c r="B175" s="205">
        <v>32</v>
      </c>
      <c r="C175" s="205">
        <v>26</v>
      </c>
      <c r="D175" s="205">
        <v>8</v>
      </c>
      <c r="E175" s="205">
        <v>0</v>
      </c>
    </row>
    <row r="176" spans="1:5" ht="16.5" thickTop="1" thickBot="1" x14ac:dyDescent="0.3">
      <c r="A176" s="221" t="s">
        <v>49</v>
      </c>
      <c r="B176" s="222">
        <f>SUM(B167:B175)</f>
        <v>168</v>
      </c>
      <c r="C176" s="222">
        <f t="shared" ref="C176:E176" si="27">SUM(C167:C175)</f>
        <v>157</v>
      </c>
      <c r="D176" s="222">
        <f t="shared" si="27"/>
        <v>36</v>
      </c>
      <c r="E176" s="222">
        <f t="shared" si="27"/>
        <v>0</v>
      </c>
    </row>
    <row r="179" spans="1:5" ht="15" customHeight="1" x14ac:dyDescent="0.25">
      <c r="A179" s="266" t="s">
        <v>65</v>
      </c>
      <c r="B179" s="267"/>
      <c r="C179" s="267"/>
      <c r="D179" s="267"/>
      <c r="E179" s="267"/>
    </row>
    <row r="180" spans="1:5" x14ac:dyDescent="0.25">
      <c r="A180" s="268" t="s">
        <v>5</v>
      </c>
      <c r="B180" s="269"/>
      <c r="C180" s="269"/>
      <c r="D180" s="269"/>
      <c r="E180" s="269"/>
    </row>
    <row r="181" spans="1:5" x14ac:dyDescent="0.25">
      <c r="B181" s="270" t="s">
        <v>31</v>
      </c>
      <c r="C181" s="270"/>
      <c r="D181" s="270" t="s">
        <v>32</v>
      </c>
      <c r="E181" s="270"/>
    </row>
    <row r="182" spans="1:5" x14ac:dyDescent="0.25">
      <c r="B182" s="201">
        <f>B9</f>
        <v>2022</v>
      </c>
      <c r="C182" s="201">
        <f>C9</f>
        <v>2021</v>
      </c>
      <c r="D182" s="201">
        <f>B9</f>
        <v>2022</v>
      </c>
      <c r="E182" s="201">
        <f>C9</f>
        <v>2021</v>
      </c>
    </row>
    <row r="183" spans="1:5" x14ac:dyDescent="0.25">
      <c r="A183" s="203" t="s">
        <v>44</v>
      </c>
      <c r="B183" s="205">
        <v>0</v>
      </c>
      <c r="C183" s="205">
        <v>0</v>
      </c>
      <c r="D183" s="205">
        <v>0</v>
      </c>
      <c r="E183" s="205">
        <v>0</v>
      </c>
    </row>
    <row r="184" spans="1:5" x14ac:dyDescent="0.25">
      <c r="A184" s="203" t="s">
        <v>43</v>
      </c>
      <c r="B184" s="205">
        <v>0</v>
      </c>
      <c r="C184" s="205">
        <v>0</v>
      </c>
      <c r="D184" s="205">
        <v>0</v>
      </c>
      <c r="E184" s="205">
        <v>0</v>
      </c>
    </row>
    <row r="185" spans="1:5" x14ac:dyDescent="0.25">
      <c r="A185" s="203" t="s">
        <v>33</v>
      </c>
      <c r="B185" s="205">
        <v>0</v>
      </c>
      <c r="C185" s="205">
        <v>0</v>
      </c>
      <c r="D185" s="205">
        <v>0</v>
      </c>
      <c r="E185" s="205">
        <v>0</v>
      </c>
    </row>
    <row r="186" spans="1:5" x14ac:dyDescent="0.25">
      <c r="A186" s="203" t="s">
        <v>42</v>
      </c>
      <c r="B186" s="205">
        <v>0</v>
      </c>
      <c r="C186" s="205">
        <v>0</v>
      </c>
      <c r="D186" s="205">
        <v>0</v>
      </c>
      <c r="E186" s="205">
        <v>0</v>
      </c>
    </row>
    <row r="187" spans="1:5" x14ac:dyDescent="0.25">
      <c r="A187" s="203" t="s">
        <v>41</v>
      </c>
      <c r="B187" s="205">
        <v>0</v>
      </c>
      <c r="C187" s="205">
        <v>0</v>
      </c>
      <c r="D187" s="205">
        <v>0</v>
      </c>
      <c r="E187" s="205">
        <v>0</v>
      </c>
    </row>
    <row r="188" spans="1:5" x14ac:dyDescent="0.25">
      <c r="A188" s="203" t="s">
        <v>40</v>
      </c>
      <c r="B188" s="205">
        <v>0</v>
      </c>
      <c r="C188" s="205">
        <v>0</v>
      </c>
      <c r="D188" s="205">
        <v>0</v>
      </c>
      <c r="E188" s="205">
        <v>0</v>
      </c>
    </row>
    <row r="189" spans="1:5" x14ac:dyDescent="0.25">
      <c r="A189" s="203" t="s">
        <v>39</v>
      </c>
      <c r="B189" s="205">
        <v>0</v>
      </c>
      <c r="C189" s="205">
        <v>0</v>
      </c>
      <c r="D189" s="205">
        <v>0</v>
      </c>
      <c r="E189" s="205">
        <v>0</v>
      </c>
    </row>
    <row r="190" spans="1:5" x14ac:dyDescent="0.25">
      <c r="A190" s="203" t="s">
        <v>38</v>
      </c>
      <c r="B190" s="205">
        <v>0</v>
      </c>
      <c r="C190" s="205">
        <v>0</v>
      </c>
      <c r="D190" s="205">
        <v>0</v>
      </c>
      <c r="E190" s="205">
        <v>0</v>
      </c>
    </row>
    <row r="191" spans="1:5" ht="15.75" thickBot="1" x14ac:dyDescent="0.3">
      <c r="A191" s="209" t="s">
        <v>37</v>
      </c>
      <c r="B191" s="205">
        <v>0</v>
      </c>
      <c r="C191" s="205">
        <v>0</v>
      </c>
      <c r="D191" s="205">
        <v>0</v>
      </c>
      <c r="E191" s="205">
        <v>0</v>
      </c>
    </row>
    <row r="192" spans="1:5" ht="15.75" thickTop="1" x14ac:dyDescent="0.25">
      <c r="A192" s="210" t="s">
        <v>3</v>
      </c>
      <c r="B192" s="208">
        <f>SUM(B183:B191)</f>
        <v>0</v>
      </c>
      <c r="C192" s="208">
        <f t="shared" ref="C192:E192" si="28">SUM(C183:C191)</f>
        <v>0</v>
      </c>
      <c r="D192" s="208">
        <f t="shared" si="28"/>
        <v>0</v>
      </c>
      <c r="E192" s="208">
        <f t="shared" si="28"/>
        <v>0</v>
      </c>
    </row>
    <row r="193" spans="1:5" x14ac:dyDescent="0.25">
      <c r="A193" s="261" t="s">
        <v>65</v>
      </c>
      <c r="B193" s="262"/>
      <c r="C193" s="262"/>
      <c r="D193" s="262"/>
      <c r="E193" s="262"/>
    </row>
    <row r="194" spans="1:5" x14ac:dyDescent="0.25">
      <c r="A194" s="263" t="s">
        <v>6</v>
      </c>
      <c r="B194" s="264"/>
      <c r="C194" s="264"/>
      <c r="D194" s="264"/>
      <c r="E194" s="264"/>
    </row>
    <row r="195" spans="1:5" x14ac:dyDescent="0.25">
      <c r="B195" s="265" t="s">
        <v>31</v>
      </c>
      <c r="C195" s="265"/>
      <c r="D195" s="265" t="s">
        <v>32</v>
      </c>
      <c r="E195" s="265"/>
    </row>
    <row r="196" spans="1:5" x14ac:dyDescent="0.25">
      <c r="B196" s="202">
        <f>B9</f>
        <v>2022</v>
      </c>
      <c r="C196" s="202">
        <f>C9</f>
        <v>2021</v>
      </c>
      <c r="D196" s="202">
        <f>B9</f>
        <v>2022</v>
      </c>
      <c r="E196" s="202">
        <f>C9</f>
        <v>2021</v>
      </c>
    </row>
    <row r="197" spans="1:5" x14ac:dyDescent="0.25">
      <c r="A197" s="203" t="s">
        <v>44</v>
      </c>
      <c r="B197" s="205">
        <v>1</v>
      </c>
      <c r="C197" s="205">
        <v>1</v>
      </c>
      <c r="D197" s="205">
        <v>0</v>
      </c>
      <c r="E197" s="205">
        <v>0</v>
      </c>
    </row>
    <row r="198" spans="1:5" x14ac:dyDescent="0.25">
      <c r="A198" s="203" t="s">
        <v>43</v>
      </c>
      <c r="B198" s="205">
        <v>0</v>
      </c>
      <c r="C198" s="205">
        <v>0</v>
      </c>
      <c r="D198" s="205">
        <v>0</v>
      </c>
      <c r="E198" s="205">
        <v>0</v>
      </c>
    </row>
    <row r="199" spans="1:5" x14ac:dyDescent="0.25">
      <c r="A199" s="203" t="s">
        <v>33</v>
      </c>
      <c r="B199" s="205">
        <v>1</v>
      </c>
      <c r="C199" s="205">
        <v>1</v>
      </c>
      <c r="D199" s="205">
        <v>0</v>
      </c>
      <c r="E199" s="205">
        <v>0</v>
      </c>
    </row>
    <row r="200" spans="1:5" x14ac:dyDescent="0.25">
      <c r="A200" s="203" t="s">
        <v>42</v>
      </c>
      <c r="B200" s="205">
        <v>0</v>
      </c>
      <c r="C200" s="205">
        <v>0</v>
      </c>
      <c r="D200" s="205">
        <v>0</v>
      </c>
      <c r="E200" s="205">
        <v>0</v>
      </c>
    </row>
    <row r="201" spans="1:5" x14ac:dyDescent="0.25">
      <c r="A201" s="203" t="s">
        <v>41</v>
      </c>
      <c r="B201" s="205">
        <v>6</v>
      </c>
      <c r="C201" s="205">
        <v>7</v>
      </c>
      <c r="D201" s="205">
        <v>1</v>
      </c>
      <c r="E201" s="205">
        <v>0</v>
      </c>
    </row>
    <row r="202" spans="1:5" x14ac:dyDescent="0.25">
      <c r="A202" s="203" t="s">
        <v>40</v>
      </c>
      <c r="B202" s="205">
        <v>0</v>
      </c>
      <c r="C202" s="205">
        <v>0</v>
      </c>
      <c r="D202" s="205">
        <v>0</v>
      </c>
      <c r="E202" s="205">
        <v>0</v>
      </c>
    </row>
    <row r="203" spans="1:5" x14ac:dyDescent="0.25">
      <c r="A203" s="203" t="s">
        <v>39</v>
      </c>
      <c r="B203" s="205">
        <v>0</v>
      </c>
      <c r="C203" s="205">
        <v>0</v>
      </c>
      <c r="D203" s="205">
        <v>0</v>
      </c>
      <c r="E203" s="205">
        <v>0</v>
      </c>
    </row>
    <row r="204" spans="1:5" x14ac:dyDescent="0.25">
      <c r="A204" s="203" t="s">
        <v>38</v>
      </c>
      <c r="B204" s="205">
        <v>0</v>
      </c>
      <c r="C204" s="205">
        <v>0</v>
      </c>
      <c r="D204" s="205">
        <v>0</v>
      </c>
      <c r="E204" s="205">
        <v>0</v>
      </c>
    </row>
    <row r="205" spans="1:5" ht="15.75" thickBot="1" x14ac:dyDescent="0.3">
      <c r="A205" s="209" t="s">
        <v>37</v>
      </c>
      <c r="B205" s="205">
        <v>7</v>
      </c>
      <c r="C205" s="205">
        <v>2</v>
      </c>
      <c r="D205" s="205">
        <v>3</v>
      </c>
      <c r="E205" s="205">
        <v>0</v>
      </c>
    </row>
    <row r="206" spans="1:5" ht="16.5" thickTop="1" thickBot="1" x14ac:dyDescent="0.3">
      <c r="A206" s="210" t="s">
        <v>3</v>
      </c>
      <c r="B206" s="208">
        <f t="shared" ref="B206:E206" si="29">SUM(B197:B205)</f>
        <v>15</v>
      </c>
      <c r="C206" s="208">
        <f t="shared" si="29"/>
        <v>11</v>
      </c>
      <c r="D206" s="208">
        <f t="shared" si="29"/>
        <v>4</v>
      </c>
      <c r="E206" s="208">
        <f t="shared" si="29"/>
        <v>0</v>
      </c>
    </row>
    <row r="207" spans="1:5" ht="15.75" thickBot="1" x14ac:dyDescent="0.3">
      <c r="A207" s="229" t="s">
        <v>66</v>
      </c>
      <c r="B207" s="220">
        <f>SUM(B192,B206)</f>
        <v>15</v>
      </c>
      <c r="C207" s="220">
        <f t="shared" ref="C207:E207" si="30">SUM(C192,C206)</f>
        <v>11</v>
      </c>
      <c r="D207" s="220">
        <f t="shared" si="30"/>
        <v>4</v>
      </c>
      <c r="E207" s="220">
        <f t="shared" si="30"/>
        <v>0</v>
      </c>
    </row>
    <row r="208" spans="1:5" x14ac:dyDescent="0.25">
      <c r="A208" s="226"/>
      <c r="B208" s="226"/>
      <c r="C208" s="226"/>
      <c r="D208" s="226"/>
      <c r="E208" s="226"/>
    </row>
    <row r="209" spans="1:5" x14ac:dyDescent="0.25">
      <c r="A209" s="226"/>
      <c r="B209" s="226"/>
      <c r="C209" s="226"/>
      <c r="D209" s="226"/>
      <c r="E209" s="226"/>
    </row>
  </sheetData>
  <sortState ref="A167:C175">
    <sortCondition ref="A167:A175"/>
  </sortState>
  <mergeCells count="56">
    <mergeCell ref="A147:E147"/>
    <mergeCell ref="B148:C148"/>
    <mergeCell ref="D148:E148"/>
    <mergeCell ref="A132:E132"/>
    <mergeCell ref="A133:E133"/>
    <mergeCell ref="B134:C134"/>
    <mergeCell ref="D134:E134"/>
    <mergeCell ref="A164:E164"/>
    <mergeCell ref="B165:C165"/>
    <mergeCell ref="D165:E165"/>
    <mergeCell ref="A1:E1"/>
    <mergeCell ref="A2:E2"/>
    <mergeCell ref="A3:E3"/>
    <mergeCell ref="A4:E4"/>
    <mergeCell ref="A163:E163"/>
    <mergeCell ref="A115:E115"/>
    <mergeCell ref="A116:E116"/>
    <mergeCell ref="B117:C117"/>
    <mergeCell ref="D117:E117"/>
    <mergeCell ref="A101:E101"/>
    <mergeCell ref="A102:E102"/>
    <mergeCell ref="A146:E146"/>
    <mergeCell ref="A84:E84"/>
    <mergeCell ref="A85:E85"/>
    <mergeCell ref="B86:C86"/>
    <mergeCell ref="D86:E86"/>
    <mergeCell ref="B103:C103"/>
    <mergeCell ref="D103:E103"/>
    <mergeCell ref="A71:E71"/>
    <mergeCell ref="B72:C72"/>
    <mergeCell ref="D72:E72"/>
    <mergeCell ref="A6:E6"/>
    <mergeCell ref="A7:E7"/>
    <mergeCell ref="B8:C8"/>
    <mergeCell ref="D8:E8"/>
    <mergeCell ref="B41:C41"/>
    <mergeCell ref="D41:E41"/>
    <mergeCell ref="B55:C55"/>
    <mergeCell ref="D55:E55"/>
    <mergeCell ref="A20:E20"/>
    <mergeCell ref="A21:E21"/>
    <mergeCell ref="B22:C22"/>
    <mergeCell ref="D22:E22"/>
    <mergeCell ref="A70:E70"/>
    <mergeCell ref="A39:E39"/>
    <mergeCell ref="A40:E40"/>
    <mergeCell ref="A53:E53"/>
    <mergeCell ref="A54:E54"/>
    <mergeCell ref="A193:E193"/>
    <mergeCell ref="A194:E194"/>
    <mergeCell ref="B195:C195"/>
    <mergeCell ref="D195:E195"/>
    <mergeCell ref="A179:E179"/>
    <mergeCell ref="A180:E180"/>
    <mergeCell ref="B181:C181"/>
    <mergeCell ref="D181:E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9/3/2021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J141"/>
  <sheetViews>
    <sheetView showGridLines="0" zoomScale="80" zoomScaleNormal="80" workbookViewId="0">
      <selection sqref="A1:I1"/>
    </sheetView>
  </sheetViews>
  <sheetFormatPr defaultRowHeight="12.75" x14ac:dyDescent="0.2"/>
  <cols>
    <col min="1" max="1" width="29.42578125" style="84" bestFit="1" customWidth="1"/>
    <col min="2" max="3" width="10.140625" style="85" customWidth="1"/>
    <col min="4" max="4" width="8.7109375" style="85" bestFit="1" customWidth="1"/>
    <col min="5" max="5" width="10.7109375" style="86" customWidth="1"/>
    <col min="6" max="7" width="10.140625" style="85" customWidth="1"/>
    <col min="8" max="8" width="8.7109375" style="85" customWidth="1"/>
    <col min="9" max="9" width="10.7109375" style="85" customWidth="1"/>
    <col min="10" max="10" width="21.42578125" style="181" customWidth="1"/>
    <col min="11" max="40" width="10.85546875" style="67" customWidth="1"/>
    <col min="41" max="16384" width="9.140625" style="67"/>
  </cols>
  <sheetData>
    <row r="1" spans="1:10" ht="15.75" customHeight="1" x14ac:dyDescent="0.2">
      <c r="A1" s="242" t="s">
        <v>7</v>
      </c>
      <c r="B1" s="242"/>
      <c r="C1" s="242"/>
      <c r="D1" s="242"/>
      <c r="E1" s="242"/>
      <c r="F1" s="242"/>
      <c r="G1" s="242"/>
      <c r="H1" s="242"/>
      <c r="I1" s="242"/>
    </row>
    <row r="2" spans="1:10" ht="15.75" customHeight="1" x14ac:dyDescent="0.2">
      <c r="A2" s="242" t="s">
        <v>21</v>
      </c>
      <c r="B2" s="242"/>
      <c r="C2" s="242"/>
      <c r="D2" s="242"/>
      <c r="E2" s="242"/>
      <c r="F2" s="242"/>
      <c r="G2" s="242"/>
      <c r="H2" s="242"/>
      <c r="I2" s="242"/>
    </row>
    <row r="3" spans="1:10" ht="15.75" x14ac:dyDescent="0.2">
      <c r="A3" s="243" t="str">
        <f>Summary!A3</f>
        <v>Winter 2022</v>
      </c>
      <c r="B3" s="243"/>
      <c r="C3" s="243"/>
      <c r="D3" s="243"/>
      <c r="E3" s="243"/>
      <c r="F3" s="243"/>
      <c r="G3" s="243"/>
      <c r="H3" s="243"/>
      <c r="I3" s="243"/>
    </row>
    <row r="4" spans="1:10" ht="15.75" customHeight="1" x14ac:dyDescent="0.2">
      <c r="A4" s="243" t="str">
        <f>Summary!A4</f>
        <v>as of Friday, September 3, 2021</v>
      </c>
      <c r="B4" s="243"/>
      <c r="C4" s="243"/>
      <c r="D4" s="243"/>
      <c r="E4" s="243"/>
      <c r="F4" s="243"/>
      <c r="G4" s="243"/>
      <c r="H4" s="243"/>
      <c r="I4" s="243"/>
    </row>
    <row r="5" spans="1:10" ht="16.5" thickBot="1" x14ac:dyDescent="0.25">
      <c r="A5" s="244"/>
      <c r="B5" s="244"/>
      <c r="C5" s="244"/>
      <c r="D5" s="244"/>
      <c r="E5" s="244"/>
      <c r="F5" s="68"/>
      <c r="G5" s="68"/>
      <c r="H5" s="68"/>
      <c r="I5" s="68"/>
    </row>
    <row r="6" spans="1:10" ht="15.75" thickBot="1" x14ac:dyDescent="0.25">
      <c r="A6" s="69"/>
      <c r="B6" s="245" t="s">
        <v>27</v>
      </c>
      <c r="C6" s="246"/>
      <c r="D6" s="246"/>
      <c r="E6" s="247"/>
      <c r="F6" s="248" t="s">
        <v>29</v>
      </c>
      <c r="G6" s="249"/>
      <c r="H6" s="249"/>
      <c r="I6" s="250"/>
    </row>
    <row r="7" spans="1:10" ht="15" customHeight="1" x14ac:dyDescent="0.2">
      <c r="A7" s="69"/>
      <c r="B7" s="129" t="str">
        <f>Summary!B6</f>
        <v>Winter 2022</v>
      </c>
      <c r="C7" s="129" t="str">
        <f>Summary!C6</f>
        <v>Winter 2021</v>
      </c>
      <c r="D7" s="234" t="s">
        <v>19</v>
      </c>
      <c r="E7" s="236" t="s">
        <v>20</v>
      </c>
      <c r="F7" s="41" t="str">
        <f>B7</f>
        <v>Winter 2022</v>
      </c>
      <c r="G7" s="43" t="str">
        <f>C7</f>
        <v>Winter 2021</v>
      </c>
      <c r="H7" s="238" t="s">
        <v>19</v>
      </c>
      <c r="I7" s="240" t="s">
        <v>20</v>
      </c>
    </row>
    <row r="8" spans="1:10" ht="30.75" thickBot="1" x14ac:dyDescent="0.25">
      <c r="A8" s="195"/>
      <c r="B8" s="40" t="str">
        <f>Summary!B7</f>
        <v>as of 9/3/21</v>
      </c>
      <c r="C8" s="40" t="str">
        <f>Summary!C7</f>
        <v>as of 9/3/20</v>
      </c>
      <c r="D8" s="235"/>
      <c r="E8" s="237"/>
      <c r="F8" s="42" t="str">
        <f>B8</f>
        <v>as of 9/3/21</v>
      </c>
      <c r="G8" s="44" t="str">
        <f>C8</f>
        <v>as of 9/3/20</v>
      </c>
      <c r="H8" s="239"/>
      <c r="I8" s="241"/>
    </row>
    <row r="9" spans="1:10" s="59" customFormat="1" ht="15.75" thickBot="1" x14ac:dyDescent="0.25">
      <c r="A9" s="133" t="s">
        <v>22</v>
      </c>
      <c r="B9" s="45">
        <f>B26+B74+B42+B10+B58+B83</f>
        <v>845</v>
      </c>
      <c r="C9" s="45">
        <f>C26+C74+C42+C10+C58+C83</f>
        <v>1089</v>
      </c>
      <c r="D9" s="45">
        <f t="shared" ref="D9" si="0">IF(ISERROR(B9-C9),"n/a",B9-C9)</f>
        <v>-244</v>
      </c>
      <c r="E9" s="46">
        <f t="shared" ref="E9" si="1">IF(ISERROR(D9/C9),"n/a",(D9/C9))</f>
        <v>-0.22405876951331496</v>
      </c>
      <c r="F9" s="47">
        <f>F26+F74+F42+F10+F58+F83</f>
        <v>234</v>
      </c>
      <c r="G9" s="47">
        <f>G26+G74+G42+G10+G58+G83</f>
        <v>0</v>
      </c>
      <c r="H9" s="230">
        <f>IF(ISERROR(F9-G9),"n/a",F9-G9)</f>
        <v>234</v>
      </c>
      <c r="I9" s="48" t="str">
        <f t="shared" ref="I9" si="2">IF(ISERROR(H9/G9),"n/a",(H9/G9))</f>
        <v>n/a</v>
      </c>
      <c r="J9" s="182"/>
    </row>
    <row r="10" spans="1:10" ht="40.5" customHeight="1" thickBot="1" x14ac:dyDescent="0.25">
      <c r="A10" s="196" t="s">
        <v>30</v>
      </c>
      <c r="B10" s="50">
        <f>B11+B18</f>
        <v>147</v>
      </c>
      <c r="C10" s="51">
        <f>C11+C18</f>
        <v>227</v>
      </c>
      <c r="D10" s="52">
        <f t="shared" ref="D10:D25" si="3">IF(ISERROR(B10-C10),"n/a",B10-C10)</f>
        <v>-80</v>
      </c>
      <c r="E10" s="53">
        <f t="shared" ref="E10:E25" si="4">IF(ISERROR(D10/C10),"n/a",(D10/C10))</f>
        <v>-0.3524229074889868</v>
      </c>
      <c r="F10" s="54">
        <f>F11+F18</f>
        <v>30</v>
      </c>
      <c r="G10" s="55">
        <f>G11+G18</f>
        <v>0</v>
      </c>
      <c r="H10" s="56">
        <f t="shared" ref="H10:H24" si="5">IF(ISERROR(F10-G10),"n/a",F10-G10)</f>
        <v>30</v>
      </c>
      <c r="I10" s="57" t="str">
        <f t="shared" ref="I10:I25" si="6">IF(ISERROR(H10/G10),"n/a",(H10/G10))</f>
        <v>n/a</v>
      </c>
    </row>
    <row r="11" spans="1:10" s="60" customFormat="1" ht="20.25" customHeight="1" thickBot="1" x14ac:dyDescent="0.25">
      <c r="A11" s="58" t="s">
        <v>5</v>
      </c>
      <c r="B11" s="50">
        <f>B12+B16+B14</f>
        <v>6</v>
      </c>
      <c r="C11" s="51">
        <f>C12+C14+C16</f>
        <v>6</v>
      </c>
      <c r="D11" s="52">
        <f t="shared" si="3"/>
        <v>0</v>
      </c>
      <c r="E11" s="53">
        <f t="shared" si="4"/>
        <v>0</v>
      </c>
      <c r="F11" s="54">
        <f>F12+F16+F14</f>
        <v>2</v>
      </c>
      <c r="G11" s="55">
        <f>G12+G16+G14</f>
        <v>0</v>
      </c>
      <c r="H11" s="56">
        <f t="shared" si="5"/>
        <v>2</v>
      </c>
      <c r="I11" s="57" t="str">
        <f t="shared" si="6"/>
        <v>n/a</v>
      </c>
      <c r="J11" s="183"/>
    </row>
    <row r="12" spans="1:10" ht="27.75" customHeight="1" x14ac:dyDescent="0.2">
      <c r="A12" s="124" t="s">
        <v>24</v>
      </c>
      <c r="B12" s="78">
        <f>B13</f>
        <v>1</v>
      </c>
      <c r="C12" s="79">
        <f>C13</f>
        <v>0</v>
      </c>
      <c r="D12" s="80">
        <f t="shared" ref="D12:D15" si="7">IF(ISERROR(B12-C12),"n/a",B12-C12)</f>
        <v>1</v>
      </c>
      <c r="E12" s="81" t="str">
        <f t="shared" ref="E12:E15" si="8">IF(ISERROR(D12/C12),"n/a",(D12/C12))</f>
        <v>n/a</v>
      </c>
      <c r="F12" s="126">
        <f>F13</f>
        <v>0</v>
      </c>
      <c r="G12" s="127">
        <f>G13</f>
        <v>0</v>
      </c>
      <c r="H12" s="82">
        <f t="shared" ref="H12:H15" si="9">IF(ISERROR(F12-G12),"n/a",F12-G12)</f>
        <v>0</v>
      </c>
      <c r="I12" s="83" t="str">
        <f t="shared" ref="I12:I15" si="10">IF(ISERROR(H12/G12),"n/a",(H12/G12))</f>
        <v>n/a</v>
      </c>
    </row>
    <row r="13" spans="1:10" customFormat="1" ht="12.75" customHeight="1" x14ac:dyDescent="0.2">
      <c r="A13" s="39" t="s">
        <v>15</v>
      </c>
      <c r="B13" s="190">
        <v>1</v>
      </c>
      <c r="C13" s="191">
        <v>0</v>
      </c>
      <c r="D13" s="89">
        <f t="shared" si="7"/>
        <v>1</v>
      </c>
      <c r="E13" s="194" t="str">
        <f t="shared" si="8"/>
        <v>n/a</v>
      </c>
      <c r="F13" s="192">
        <v>0</v>
      </c>
      <c r="G13" s="193">
        <v>0</v>
      </c>
      <c r="H13" s="93">
        <f t="shared" si="9"/>
        <v>0</v>
      </c>
      <c r="I13" s="94" t="str">
        <f t="shared" si="10"/>
        <v>n/a</v>
      </c>
    </row>
    <row r="14" spans="1:10" ht="27.75" customHeight="1" x14ac:dyDescent="0.2">
      <c r="A14" s="125" t="s">
        <v>23</v>
      </c>
      <c r="B14" s="78">
        <f>B15</f>
        <v>5</v>
      </c>
      <c r="C14" s="79">
        <f>C15</f>
        <v>6</v>
      </c>
      <c r="D14" s="80">
        <f t="shared" si="7"/>
        <v>-1</v>
      </c>
      <c r="E14" s="81">
        <f t="shared" si="8"/>
        <v>-0.16666666666666666</v>
      </c>
      <c r="F14" s="126">
        <f>F15</f>
        <v>2</v>
      </c>
      <c r="G14" s="127">
        <f>G15</f>
        <v>0</v>
      </c>
      <c r="H14" s="82">
        <f t="shared" si="9"/>
        <v>2</v>
      </c>
      <c r="I14" s="83" t="str">
        <f t="shared" si="10"/>
        <v>n/a</v>
      </c>
    </row>
    <row r="15" spans="1:10" s="61" customFormat="1" x14ac:dyDescent="0.2">
      <c r="A15" s="39" t="s">
        <v>15</v>
      </c>
      <c r="B15" s="87">
        <v>5</v>
      </c>
      <c r="C15" s="88">
        <v>6</v>
      </c>
      <c r="D15" s="89">
        <f t="shared" si="7"/>
        <v>-1</v>
      </c>
      <c r="E15" s="90">
        <f t="shared" si="8"/>
        <v>-0.16666666666666666</v>
      </c>
      <c r="F15" s="91">
        <v>2</v>
      </c>
      <c r="G15" s="92">
        <v>0</v>
      </c>
      <c r="H15" s="93">
        <f t="shared" si="9"/>
        <v>2</v>
      </c>
      <c r="I15" s="94" t="str">
        <f t="shared" si="10"/>
        <v>n/a</v>
      </c>
      <c r="J15" s="184"/>
    </row>
    <row r="16" spans="1:10" ht="27.75" customHeight="1" x14ac:dyDescent="0.2">
      <c r="A16" s="125" t="s">
        <v>26</v>
      </c>
      <c r="B16" s="78">
        <f>B17</f>
        <v>0</v>
      </c>
      <c r="C16" s="79">
        <f>C17</f>
        <v>0</v>
      </c>
      <c r="D16" s="80">
        <f t="shared" si="3"/>
        <v>0</v>
      </c>
      <c r="E16" s="81" t="str">
        <f t="shared" si="4"/>
        <v>n/a</v>
      </c>
      <c r="F16" s="126">
        <f>F17</f>
        <v>0</v>
      </c>
      <c r="G16" s="127">
        <f>G17</f>
        <v>0</v>
      </c>
      <c r="H16" s="82">
        <f t="shared" si="5"/>
        <v>0</v>
      </c>
      <c r="I16" s="83" t="str">
        <f t="shared" si="6"/>
        <v>n/a</v>
      </c>
    </row>
    <row r="17" spans="1:10" s="61" customFormat="1" ht="13.5" thickBot="1" x14ac:dyDescent="0.25">
      <c r="A17" s="39" t="s">
        <v>15</v>
      </c>
      <c r="B17" s="87">
        <v>0</v>
      </c>
      <c r="C17" s="88">
        <v>0</v>
      </c>
      <c r="D17" s="89">
        <f t="shared" si="3"/>
        <v>0</v>
      </c>
      <c r="E17" s="90" t="str">
        <f t="shared" si="4"/>
        <v>n/a</v>
      </c>
      <c r="F17" s="91">
        <v>0</v>
      </c>
      <c r="G17" s="92">
        <v>0</v>
      </c>
      <c r="H17" s="93">
        <f t="shared" si="5"/>
        <v>0</v>
      </c>
      <c r="I17" s="94" t="str">
        <f t="shared" si="6"/>
        <v>n/a</v>
      </c>
      <c r="J17" s="184"/>
    </row>
    <row r="18" spans="1:10" s="60" customFormat="1" ht="20.25" customHeight="1" thickBot="1" x14ac:dyDescent="0.25">
      <c r="A18" s="58" t="s">
        <v>6</v>
      </c>
      <c r="B18" s="50">
        <f>B19+B24+B22</f>
        <v>141</v>
      </c>
      <c r="C18" s="51">
        <f>C19+C22+C24</f>
        <v>221</v>
      </c>
      <c r="D18" s="52">
        <f t="shared" si="3"/>
        <v>-80</v>
      </c>
      <c r="E18" s="53">
        <f t="shared" si="4"/>
        <v>-0.36199095022624433</v>
      </c>
      <c r="F18" s="54">
        <f>F19+F24+F22</f>
        <v>28</v>
      </c>
      <c r="G18" s="55">
        <f>G19+G24+G22</f>
        <v>0</v>
      </c>
      <c r="H18" s="56">
        <f t="shared" si="5"/>
        <v>28</v>
      </c>
      <c r="I18" s="57" t="str">
        <f t="shared" si="6"/>
        <v>n/a</v>
      </c>
      <c r="J18" s="183"/>
    </row>
    <row r="19" spans="1:10" ht="27.75" customHeight="1" x14ac:dyDescent="0.2">
      <c r="A19" s="124" t="s">
        <v>24</v>
      </c>
      <c r="B19" s="162">
        <f>SUM(B20:B21)</f>
        <v>125</v>
      </c>
      <c r="C19" s="163">
        <f>SUM(C20:C21)</f>
        <v>198</v>
      </c>
      <c r="D19" s="156">
        <f t="shared" si="3"/>
        <v>-73</v>
      </c>
      <c r="E19" s="157">
        <f t="shared" si="4"/>
        <v>-0.36868686868686867</v>
      </c>
      <c r="F19" s="164">
        <f>SUM(F20:F21)</f>
        <v>26</v>
      </c>
      <c r="G19" s="165">
        <f>SUM(G20:G21)</f>
        <v>0</v>
      </c>
      <c r="H19" s="166">
        <f t="shared" si="5"/>
        <v>26</v>
      </c>
      <c r="I19" s="167" t="str">
        <f t="shared" si="6"/>
        <v>n/a</v>
      </c>
    </row>
    <row r="20" spans="1:10" ht="12.75" customHeight="1" x14ac:dyDescent="0.2">
      <c r="A20" s="39" t="s">
        <v>15</v>
      </c>
      <c r="B20" s="87">
        <v>125</v>
      </c>
      <c r="C20" s="88">
        <v>198</v>
      </c>
      <c r="D20" s="128">
        <f t="shared" si="3"/>
        <v>-73</v>
      </c>
      <c r="E20" s="168">
        <f t="shared" si="4"/>
        <v>-0.36868686868686867</v>
      </c>
      <c r="F20" s="91">
        <v>26</v>
      </c>
      <c r="G20" s="92">
        <v>0</v>
      </c>
      <c r="H20" s="93">
        <f>IF(ISERROR(F20-G20),"n/a",F20-G20)</f>
        <v>26</v>
      </c>
      <c r="I20" s="94" t="str">
        <f>IF(ISERROR(H20/G20),"n/a",(H20/G20))</f>
        <v>n/a</v>
      </c>
    </row>
    <row r="21" spans="1:10" ht="12.75" customHeight="1" x14ac:dyDescent="0.2">
      <c r="A21" s="39" t="s">
        <v>18</v>
      </c>
      <c r="B21" s="87">
        <v>0</v>
      </c>
      <c r="C21" s="88">
        <v>0</v>
      </c>
      <c r="D21" s="142">
        <f t="shared" si="3"/>
        <v>0</v>
      </c>
      <c r="E21" s="143" t="str">
        <f t="shared" si="4"/>
        <v>n/a</v>
      </c>
      <c r="F21" s="91">
        <v>0</v>
      </c>
      <c r="G21" s="92">
        <v>0</v>
      </c>
      <c r="H21" s="93">
        <f>IF(ISERROR(F21-G21),"n/a",F21-G21)</f>
        <v>0</v>
      </c>
      <c r="I21" s="94" t="str">
        <f>IF(ISERROR(H21/G21),"n/a",(H21/G21))</f>
        <v>n/a</v>
      </c>
    </row>
    <row r="22" spans="1:10" ht="27.75" customHeight="1" x14ac:dyDescent="0.2">
      <c r="A22" s="125" t="s">
        <v>23</v>
      </c>
      <c r="B22" s="78">
        <f>B23</f>
        <v>13</v>
      </c>
      <c r="C22" s="79">
        <f>C23</f>
        <v>18</v>
      </c>
      <c r="D22" s="80">
        <f>IF(ISERROR(B22-C22),"n/a",B22-C22)</f>
        <v>-5</v>
      </c>
      <c r="E22" s="81">
        <f>IF(ISERROR(D22/C22),"n/a",(D22/C22))</f>
        <v>-0.27777777777777779</v>
      </c>
      <c r="F22" s="126">
        <f>F23</f>
        <v>1</v>
      </c>
      <c r="G22" s="127">
        <f>G23</f>
        <v>0</v>
      </c>
      <c r="H22" s="82">
        <f>IF(ISERROR(F22-G22),"n/a",F22-G22)</f>
        <v>1</v>
      </c>
      <c r="I22" s="83" t="str">
        <f>IF(ISERROR(H22/G22),"n/a",(H22/G22))</f>
        <v>n/a</v>
      </c>
    </row>
    <row r="23" spans="1:10" s="61" customFormat="1" x14ac:dyDescent="0.2">
      <c r="A23" s="39" t="s">
        <v>15</v>
      </c>
      <c r="B23" s="87">
        <v>13</v>
      </c>
      <c r="C23" s="88">
        <v>18</v>
      </c>
      <c r="D23" s="80">
        <f>IF(ISERROR(B23-C23),"n/a",B23-C23)</f>
        <v>-5</v>
      </c>
      <c r="E23" s="90">
        <f>IF(ISERROR(D23/C23),"n/a",(D23/C23))</f>
        <v>-0.27777777777777779</v>
      </c>
      <c r="F23" s="91">
        <v>1</v>
      </c>
      <c r="G23" s="92">
        <v>0</v>
      </c>
      <c r="H23" s="93">
        <f>IF(ISERROR(F23-G23),"n/a",F23-G23)</f>
        <v>1</v>
      </c>
      <c r="I23" s="94" t="str">
        <f>IF(ISERROR(H23/G23),"n/a",(H23/G23))</f>
        <v>n/a</v>
      </c>
      <c r="J23" s="184"/>
    </row>
    <row r="24" spans="1:10" ht="27.75" customHeight="1" x14ac:dyDescent="0.2">
      <c r="A24" s="125" t="s">
        <v>26</v>
      </c>
      <c r="B24" s="78">
        <f>B25</f>
        <v>3</v>
      </c>
      <c r="C24" s="79">
        <f>C25</f>
        <v>5</v>
      </c>
      <c r="D24" s="142">
        <f t="shared" si="3"/>
        <v>-2</v>
      </c>
      <c r="E24" s="81">
        <f t="shared" si="4"/>
        <v>-0.4</v>
      </c>
      <c r="F24" s="126">
        <f>F25</f>
        <v>1</v>
      </c>
      <c r="G24" s="127">
        <f>G25</f>
        <v>0</v>
      </c>
      <c r="H24" s="82">
        <f t="shared" si="5"/>
        <v>1</v>
      </c>
      <c r="I24" s="83" t="str">
        <f t="shared" si="6"/>
        <v>n/a</v>
      </c>
    </row>
    <row r="25" spans="1:10" s="61" customFormat="1" ht="13.5" thickBot="1" x14ac:dyDescent="0.25">
      <c r="A25" s="39" t="s">
        <v>15</v>
      </c>
      <c r="B25" s="87">
        <v>3</v>
      </c>
      <c r="C25" s="88">
        <v>5</v>
      </c>
      <c r="D25" s="89">
        <f t="shared" si="3"/>
        <v>-2</v>
      </c>
      <c r="E25" s="90">
        <f t="shared" si="4"/>
        <v>-0.4</v>
      </c>
      <c r="F25" s="91">
        <v>1</v>
      </c>
      <c r="G25" s="92">
        <v>0</v>
      </c>
      <c r="H25" s="93">
        <v>0</v>
      </c>
      <c r="I25" s="94" t="str">
        <f t="shared" si="6"/>
        <v>n/a</v>
      </c>
      <c r="J25" s="184"/>
    </row>
    <row r="26" spans="1:10" s="60" customFormat="1" ht="40.5" customHeight="1" thickBot="1" x14ac:dyDescent="0.25">
      <c r="A26" s="196" t="s">
        <v>16</v>
      </c>
      <c r="B26" s="50">
        <f>B27+B34</f>
        <v>319</v>
      </c>
      <c r="C26" s="51">
        <f>C27+C34</f>
        <v>505</v>
      </c>
      <c r="D26" s="52">
        <f t="shared" ref="D26:D33" si="11">IF(ISERROR(B26-C26),"n/a",B26-C26)</f>
        <v>-186</v>
      </c>
      <c r="E26" s="53">
        <f t="shared" ref="E26:E33" si="12">IF(ISERROR(D26/C26),"n/a",(D26/C26))</f>
        <v>-0.36831683168316831</v>
      </c>
      <c r="F26" s="54">
        <f>F27+F34</f>
        <v>120</v>
      </c>
      <c r="G26" s="55">
        <f>G27+G34</f>
        <v>0</v>
      </c>
      <c r="H26" s="56">
        <f t="shared" ref="H26:H33" si="13">IF(ISERROR(F26-G26),"n/a",F26-G26)</f>
        <v>120</v>
      </c>
      <c r="I26" s="57" t="str">
        <f t="shared" ref="I26:I33" si="14">IF(ISERROR(H26/G26),"n/a",(H26/G26))</f>
        <v>n/a</v>
      </c>
      <c r="J26" s="183"/>
    </row>
    <row r="27" spans="1:10" s="60" customFormat="1" ht="20.25" customHeight="1" thickBot="1" x14ac:dyDescent="0.25">
      <c r="A27" s="58" t="s">
        <v>5</v>
      </c>
      <c r="B27" s="50">
        <f>B28+B32+B30</f>
        <v>16</v>
      </c>
      <c r="C27" s="51">
        <f>C28+C32+C30</f>
        <v>24</v>
      </c>
      <c r="D27" s="52">
        <f t="shared" si="11"/>
        <v>-8</v>
      </c>
      <c r="E27" s="53">
        <f t="shared" si="12"/>
        <v>-0.33333333333333331</v>
      </c>
      <c r="F27" s="54">
        <f>F28+F32+F30</f>
        <v>11</v>
      </c>
      <c r="G27" s="55">
        <f>G28+G32+G30</f>
        <v>0</v>
      </c>
      <c r="H27" s="56">
        <f t="shared" si="13"/>
        <v>11</v>
      </c>
      <c r="I27" s="57" t="str">
        <f t="shared" si="14"/>
        <v>n/a</v>
      </c>
      <c r="J27" s="183"/>
    </row>
    <row r="28" spans="1:10" ht="27.75" customHeight="1" x14ac:dyDescent="0.2">
      <c r="A28" s="124" t="s">
        <v>24</v>
      </c>
      <c r="B28" s="78">
        <f>B29</f>
        <v>0</v>
      </c>
      <c r="C28" s="79">
        <f>C29</f>
        <v>1</v>
      </c>
      <c r="D28" s="80">
        <f t="shared" ref="D28" si="15">IF(ISERROR(B28-C28),"n/a",B28-C28)</f>
        <v>-1</v>
      </c>
      <c r="E28" s="81">
        <f t="shared" ref="E28" si="16">IF(ISERROR(D28/C28),"n/a",(D28/C28))</f>
        <v>-1</v>
      </c>
      <c r="F28" s="126">
        <f>F29</f>
        <v>0</v>
      </c>
      <c r="G28" s="127">
        <f>G29</f>
        <v>0</v>
      </c>
      <c r="H28" s="82">
        <f t="shared" ref="H28" si="17">IF(ISERROR(F28-G28),"n/a",F28-G28)</f>
        <v>0</v>
      </c>
      <c r="I28" s="83" t="str">
        <f t="shared" ref="I28" si="18">IF(ISERROR(H28/G28),"n/a",(H28/G28))</f>
        <v>n/a</v>
      </c>
    </row>
    <row r="29" spans="1:10" ht="12.75" customHeight="1" x14ac:dyDescent="0.2">
      <c r="A29" s="39" t="s">
        <v>15</v>
      </c>
      <c r="B29" s="169">
        <v>0</v>
      </c>
      <c r="C29" s="170">
        <v>1</v>
      </c>
      <c r="D29" s="171">
        <f t="shared" ref="D29" si="19">IF(ISERROR(B29-C29),"n/a",B29-C29)</f>
        <v>-1</v>
      </c>
      <c r="E29" s="172">
        <f t="shared" ref="E29" si="20">IF(ISERROR(D29/C29),"n/a",(D29/C29))</f>
        <v>-1</v>
      </c>
      <c r="F29" s="173">
        <v>0</v>
      </c>
      <c r="G29" s="174">
        <v>0</v>
      </c>
      <c r="H29" s="175">
        <f t="shared" ref="H29" si="21">IF(ISERROR(F29-G29),"n/a",F29-G29)</f>
        <v>0</v>
      </c>
      <c r="I29" s="176" t="str">
        <f t="shared" ref="I29" si="22">IF(ISERROR(H29/G29),"n/a",(H29/G29))</f>
        <v>n/a</v>
      </c>
    </row>
    <row r="30" spans="1:10" ht="27.75" customHeight="1" x14ac:dyDescent="0.2">
      <c r="A30" s="125" t="s">
        <v>23</v>
      </c>
      <c r="B30" s="78">
        <f>B31</f>
        <v>16</v>
      </c>
      <c r="C30" s="79">
        <f>C31</f>
        <v>23</v>
      </c>
      <c r="D30" s="80">
        <f t="shared" si="11"/>
        <v>-7</v>
      </c>
      <c r="E30" s="81">
        <f t="shared" si="12"/>
        <v>-0.30434782608695654</v>
      </c>
      <c r="F30" s="126">
        <f>F31</f>
        <v>11</v>
      </c>
      <c r="G30" s="127">
        <f>G31</f>
        <v>0</v>
      </c>
      <c r="H30" s="82">
        <f t="shared" si="13"/>
        <v>11</v>
      </c>
      <c r="I30" s="83" t="str">
        <f t="shared" si="14"/>
        <v>n/a</v>
      </c>
    </row>
    <row r="31" spans="1:10" s="61" customFormat="1" x14ac:dyDescent="0.2">
      <c r="A31" s="39" t="s">
        <v>15</v>
      </c>
      <c r="B31" s="87">
        <v>16</v>
      </c>
      <c r="C31" s="88">
        <v>23</v>
      </c>
      <c r="D31" s="89">
        <f t="shared" si="11"/>
        <v>-7</v>
      </c>
      <c r="E31" s="90">
        <f t="shared" si="12"/>
        <v>-0.30434782608695654</v>
      </c>
      <c r="F31" s="91">
        <v>11</v>
      </c>
      <c r="G31" s="92">
        <v>0</v>
      </c>
      <c r="H31" s="93">
        <f t="shared" si="13"/>
        <v>11</v>
      </c>
      <c r="I31" s="94" t="str">
        <f t="shared" si="14"/>
        <v>n/a</v>
      </c>
      <c r="J31" s="184"/>
    </row>
    <row r="32" spans="1:10" ht="27.75" customHeight="1" x14ac:dyDescent="0.2">
      <c r="A32" s="125" t="s">
        <v>26</v>
      </c>
      <c r="B32" s="78">
        <f>B33</f>
        <v>0</v>
      </c>
      <c r="C32" s="79">
        <f>C33</f>
        <v>0</v>
      </c>
      <c r="D32" s="80">
        <f t="shared" si="11"/>
        <v>0</v>
      </c>
      <c r="E32" s="81" t="str">
        <f t="shared" si="12"/>
        <v>n/a</v>
      </c>
      <c r="F32" s="126">
        <f>F33</f>
        <v>0</v>
      </c>
      <c r="G32" s="127">
        <f>G33</f>
        <v>0</v>
      </c>
      <c r="H32" s="82">
        <f t="shared" si="13"/>
        <v>0</v>
      </c>
      <c r="I32" s="83" t="str">
        <f t="shared" si="14"/>
        <v>n/a</v>
      </c>
    </row>
    <row r="33" spans="1:10" s="61" customFormat="1" ht="13.5" thickBot="1" x14ac:dyDescent="0.25">
      <c r="A33" s="39" t="s">
        <v>15</v>
      </c>
      <c r="B33" s="87">
        <v>0</v>
      </c>
      <c r="C33" s="88">
        <v>0</v>
      </c>
      <c r="D33" s="89">
        <f t="shared" si="11"/>
        <v>0</v>
      </c>
      <c r="E33" s="90" t="str">
        <f t="shared" si="12"/>
        <v>n/a</v>
      </c>
      <c r="F33" s="91">
        <v>0</v>
      </c>
      <c r="G33" s="92">
        <v>0</v>
      </c>
      <c r="H33" s="93">
        <f t="shared" si="13"/>
        <v>0</v>
      </c>
      <c r="I33" s="94" t="str">
        <f t="shared" si="14"/>
        <v>n/a</v>
      </c>
      <c r="J33" s="184"/>
    </row>
    <row r="34" spans="1:10" s="60" customFormat="1" ht="20.25" customHeight="1" thickBot="1" x14ac:dyDescent="0.25">
      <c r="A34" s="58" t="s">
        <v>6</v>
      </c>
      <c r="B34" s="50">
        <f>B35+B40+B38</f>
        <v>303</v>
      </c>
      <c r="C34" s="51">
        <f>C35+C40+C38</f>
        <v>481</v>
      </c>
      <c r="D34" s="52">
        <f t="shared" ref="D34" si="23">IF(ISERROR(B34-C34),"n/a",B34-C34)</f>
        <v>-178</v>
      </c>
      <c r="E34" s="53">
        <f t="shared" ref="E34" si="24">IF(ISERROR(D34/C34),"n/a",(D34/C34))</f>
        <v>-0.37006237006237008</v>
      </c>
      <c r="F34" s="54">
        <f>F35+F40+F38</f>
        <v>109</v>
      </c>
      <c r="G34" s="55">
        <f>G35+G40+G38</f>
        <v>0</v>
      </c>
      <c r="H34" s="56">
        <f t="shared" ref="H34" si="25">IF(ISERROR(F34-G34),"n/a",F34-G34)</f>
        <v>109</v>
      </c>
      <c r="I34" s="57" t="str">
        <f t="shared" ref="I34" si="26">IF(ISERROR(H34/G34),"n/a",(H34/G34))</f>
        <v>n/a</v>
      </c>
      <c r="J34" s="183"/>
    </row>
    <row r="35" spans="1:10" ht="27.75" customHeight="1" x14ac:dyDescent="0.2">
      <c r="A35" s="153" t="s">
        <v>24</v>
      </c>
      <c r="B35" s="154">
        <f>SUM(B36:B37)</f>
        <v>270</v>
      </c>
      <c r="C35" s="155">
        <f>SUM(C36:C37)</f>
        <v>452</v>
      </c>
      <c r="D35" s="156">
        <f t="shared" ref="D35:D41" si="27">IF(ISERROR(B35-C35),"n/a",B35-C35)</f>
        <v>-182</v>
      </c>
      <c r="E35" s="157">
        <f t="shared" ref="E35:E41" si="28">IF(ISERROR(D35/C35),"n/a",(D35/C35))</f>
        <v>-0.40265486725663718</v>
      </c>
      <c r="F35" s="158">
        <f>SUM(F36:F37)</f>
        <v>100</v>
      </c>
      <c r="G35" s="159">
        <f>SUM(G36:G37)</f>
        <v>0</v>
      </c>
      <c r="H35" s="160">
        <f t="shared" ref="H35:H41" si="29">IF(ISERROR(F35-G35),"n/a",F35-G35)</f>
        <v>100</v>
      </c>
      <c r="I35" s="161" t="str">
        <f t="shared" ref="I35:I41" si="30">IF(ISERROR(H35/G35),"n/a",(H35/G35))</f>
        <v>n/a</v>
      </c>
    </row>
    <row r="36" spans="1:10" ht="12.75" customHeight="1" x14ac:dyDescent="0.2">
      <c r="A36" s="39" t="s">
        <v>15</v>
      </c>
      <c r="B36" s="169">
        <v>270</v>
      </c>
      <c r="C36" s="170">
        <v>452</v>
      </c>
      <c r="D36" s="128">
        <f t="shared" si="27"/>
        <v>-182</v>
      </c>
      <c r="E36" s="168">
        <f t="shared" si="28"/>
        <v>-0.40265486725663718</v>
      </c>
      <c r="F36" s="173">
        <v>100</v>
      </c>
      <c r="G36" s="174">
        <v>0</v>
      </c>
      <c r="H36" s="175">
        <f>IF(ISERROR(F36-G36),"n/a",F36-G36)</f>
        <v>100</v>
      </c>
      <c r="I36" s="176" t="str">
        <f>IF(ISERROR(H36/G36),"n/a",(H36/G36))</f>
        <v>n/a</v>
      </c>
    </row>
    <row r="37" spans="1:10" ht="12.75" customHeight="1" x14ac:dyDescent="0.2">
      <c r="A37" s="39" t="s">
        <v>18</v>
      </c>
      <c r="B37" s="87">
        <v>0</v>
      </c>
      <c r="C37" s="88">
        <v>0</v>
      </c>
      <c r="D37" s="72">
        <f t="shared" si="27"/>
        <v>0</v>
      </c>
      <c r="E37" s="73" t="str">
        <f t="shared" si="28"/>
        <v>n/a</v>
      </c>
      <c r="F37" s="91">
        <v>0</v>
      </c>
      <c r="G37" s="92">
        <v>0</v>
      </c>
      <c r="H37" s="93">
        <f>IF(ISERROR(F37-G37),"n/a",F37-G37)</f>
        <v>0</v>
      </c>
      <c r="I37" s="94" t="str">
        <f>IF(ISERROR(H37/G37),"n/a",(H37/G37))</f>
        <v>n/a</v>
      </c>
    </row>
    <row r="38" spans="1:10" ht="27.75" customHeight="1" x14ac:dyDescent="0.2">
      <c r="A38" s="125" t="s">
        <v>23</v>
      </c>
      <c r="B38" s="78">
        <f>B39</f>
        <v>24</v>
      </c>
      <c r="C38" s="79">
        <f>C39</f>
        <v>23</v>
      </c>
      <c r="D38" s="80">
        <f>IF(ISERROR(B38-C38),"n/a",B38-C38)</f>
        <v>1</v>
      </c>
      <c r="E38" s="81">
        <f>IF(ISERROR(D38/C38),"n/a",(D38/C38))</f>
        <v>4.3478260869565216E-2</v>
      </c>
      <c r="F38" s="126">
        <f>F39</f>
        <v>5</v>
      </c>
      <c r="G38" s="127">
        <f>G39</f>
        <v>0</v>
      </c>
      <c r="H38" s="82">
        <f>IF(ISERROR(F38-G38),"n/a",F38-G38)</f>
        <v>5</v>
      </c>
      <c r="I38" s="83" t="str">
        <f>IF(ISERROR(H38/G38),"n/a",(H38/G38))</f>
        <v>n/a</v>
      </c>
    </row>
    <row r="39" spans="1:10" s="61" customFormat="1" x14ac:dyDescent="0.2">
      <c r="A39" s="39" t="s">
        <v>15</v>
      </c>
      <c r="B39" s="87">
        <v>24</v>
      </c>
      <c r="C39" s="88">
        <v>23</v>
      </c>
      <c r="D39" s="89">
        <f>IF(ISERROR(B39-C39),"n/a",B39-C39)</f>
        <v>1</v>
      </c>
      <c r="E39" s="90">
        <f>IF(ISERROR(D39/C39),"n/a",(D39/C39))</f>
        <v>4.3478260869565216E-2</v>
      </c>
      <c r="F39" s="91">
        <v>5</v>
      </c>
      <c r="G39" s="92">
        <v>0</v>
      </c>
      <c r="H39" s="93">
        <f>IF(ISERROR(F39-G39),"n/a",F39-G39)</f>
        <v>5</v>
      </c>
      <c r="I39" s="94" t="str">
        <f>IF(ISERROR(H39/G39),"n/a",(H39/G39))</f>
        <v>n/a</v>
      </c>
      <c r="J39" s="184"/>
    </row>
    <row r="40" spans="1:10" ht="27.75" customHeight="1" x14ac:dyDescent="0.2">
      <c r="A40" s="125" t="s">
        <v>26</v>
      </c>
      <c r="B40" s="78">
        <f>B41</f>
        <v>9</v>
      </c>
      <c r="C40" s="79">
        <f>C41</f>
        <v>6</v>
      </c>
      <c r="D40" s="80">
        <f t="shared" si="27"/>
        <v>3</v>
      </c>
      <c r="E40" s="81">
        <f t="shared" si="28"/>
        <v>0.5</v>
      </c>
      <c r="F40" s="126">
        <f>F41</f>
        <v>4</v>
      </c>
      <c r="G40" s="127">
        <f>G41</f>
        <v>0</v>
      </c>
      <c r="H40" s="82">
        <f t="shared" si="29"/>
        <v>4</v>
      </c>
      <c r="I40" s="83" t="str">
        <f t="shared" si="30"/>
        <v>n/a</v>
      </c>
    </row>
    <row r="41" spans="1:10" s="61" customFormat="1" ht="12.75" customHeight="1" thickBot="1" x14ac:dyDescent="0.25">
      <c r="A41" s="39" t="s">
        <v>15</v>
      </c>
      <c r="B41" s="87">
        <v>9</v>
      </c>
      <c r="C41" s="88">
        <v>6</v>
      </c>
      <c r="D41" s="89">
        <f t="shared" si="27"/>
        <v>3</v>
      </c>
      <c r="E41" s="90">
        <f t="shared" si="28"/>
        <v>0.5</v>
      </c>
      <c r="F41" s="91">
        <v>4</v>
      </c>
      <c r="G41" s="92">
        <v>0</v>
      </c>
      <c r="H41" s="93">
        <f t="shared" si="29"/>
        <v>4</v>
      </c>
      <c r="I41" s="94" t="str">
        <f t="shared" si="30"/>
        <v>n/a</v>
      </c>
      <c r="J41" s="184"/>
    </row>
    <row r="42" spans="1:10" ht="40.5" customHeight="1" thickBot="1" x14ac:dyDescent="0.25">
      <c r="A42" s="49" t="s">
        <v>17</v>
      </c>
      <c r="B42" s="50">
        <f>B43+B50</f>
        <v>179</v>
      </c>
      <c r="C42" s="51">
        <f>C43+C50</f>
        <v>165</v>
      </c>
      <c r="D42" s="52">
        <f t="shared" ref="D42:D57" si="31">IF(ISERROR(B42-C42),"n/a",B42-C42)</f>
        <v>14</v>
      </c>
      <c r="E42" s="53">
        <f t="shared" ref="E42:E57" si="32">IF(ISERROR(D42/C42),"n/a",(D42/C42))</f>
        <v>8.4848484848484854E-2</v>
      </c>
      <c r="F42" s="54">
        <f>F43+F50</f>
        <v>39</v>
      </c>
      <c r="G42" s="55">
        <f>G43+G50</f>
        <v>0</v>
      </c>
      <c r="H42" s="56">
        <f t="shared" ref="H42:H57" si="33">IF(ISERROR(F42-G42),"n/a",F42-G42)</f>
        <v>39</v>
      </c>
      <c r="I42" s="57" t="str">
        <f t="shared" ref="I42:I57" si="34">IF(ISERROR(H42/G42),"n/a",(H42/G42))</f>
        <v>n/a</v>
      </c>
    </row>
    <row r="43" spans="1:10" s="60" customFormat="1" ht="20.25" customHeight="1" thickBot="1" x14ac:dyDescent="0.25">
      <c r="A43" s="58" t="s">
        <v>5</v>
      </c>
      <c r="B43" s="50">
        <f>B44+B48+B46</f>
        <v>2</v>
      </c>
      <c r="C43" s="51">
        <f>C44+C48+C46</f>
        <v>5</v>
      </c>
      <c r="D43" s="52">
        <f t="shared" si="31"/>
        <v>-3</v>
      </c>
      <c r="E43" s="53">
        <f t="shared" si="32"/>
        <v>-0.6</v>
      </c>
      <c r="F43" s="54">
        <f>F44+F48+F46</f>
        <v>0</v>
      </c>
      <c r="G43" s="55">
        <f>G44+G48+G46</f>
        <v>0</v>
      </c>
      <c r="H43" s="56">
        <f t="shared" si="33"/>
        <v>0</v>
      </c>
      <c r="I43" s="57" t="str">
        <f t="shared" si="34"/>
        <v>n/a</v>
      </c>
      <c r="J43" s="183"/>
    </row>
    <row r="44" spans="1:10" ht="27.75" customHeight="1" x14ac:dyDescent="0.2">
      <c r="A44" s="124" t="s">
        <v>24</v>
      </c>
      <c r="B44" s="70">
        <f>B45</f>
        <v>0</v>
      </c>
      <c r="C44" s="72">
        <f>C45</f>
        <v>0</v>
      </c>
      <c r="D44" s="72">
        <f t="shared" si="31"/>
        <v>0</v>
      </c>
      <c r="E44" s="73" t="str">
        <f t="shared" si="32"/>
        <v>n/a</v>
      </c>
      <c r="F44" s="74">
        <f>F45</f>
        <v>0</v>
      </c>
      <c r="G44" s="76">
        <f>G45</f>
        <v>0</v>
      </c>
      <c r="H44" s="76">
        <f t="shared" si="33"/>
        <v>0</v>
      </c>
      <c r="I44" s="77" t="str">
        <f t="shared" si="34"/>
        <v>n/a</v>
      </c>
    </row>
    <row r="45" spans="1:10" ht="12.75" customHeight="1" x14ac:dyDescent="0.2">
      <c r="A45" s="39" t="s">
        <v>15</v>
      </c>
      <c r="B45" s="169">
        <v>0</v>
      </c>
      <c r="C45" s="170">
        <v>0</v>
      </c>
      <c r="D45" s="128">
        <f t="shared" ref="D45" si="35">IF(ISERROR(B45-C45),"n/a",B45-C45)</f>
        <v>0</v>
      </c>
      <c r="E45" s="168" t="str">
        <f t="shared" ref="E45" si="36">IF(ISERROR(D45/C45),"n/a",(D45/C45))</f>
        <v>n/a</v>
      </c>
      <c r="F45" s="189">
        <v>0</v>
      </c>
      <c r="G45" s="187">
        <v>0</v>
      </c>
      <c r="H45" s="187">
        <f t="shared" ref="H45" si="37">IF(ISERROR(F45-G45),"n/a",F45-G45)</f>
        <v>0</v>
      </c>
      <c r="I45" s="188" t="str">
        <f t="shared" ref="I45" si="38">IF(ISERROR(H45/G45),"n/a",(H45/G45))</f>
        <v>n/a</v>
      </c>
    </row>
    <row r="46" spans="1:10" ht="27.75" customHeight="1" x14ac:dyDescent="0.2">
      <c r="A46" s="125" t="s">
        <v>23</v>
      </c>
      <c r="B46" s="78">
        <f>B47</f>
        <v>2</v>
      </c>
      <c r="C46" s="79">
        <f>C47</f>
        <v>5</v>
      </c>
      <c r="D46" s="80">
        <f>IF(ISERROR(B46-C46),"n/a",B46-C46)</f>
        <v>-3</v>
      </c>
      <c r="E46" s="81">
        <f>IF(ISERROR(D46/C46),"n/a",(D46/C46))</f>
        <v>-0.6</v>
      </c>
      <c r="F46" s="126">
        <f>F47</f>
        <v>0</v>
      </c>
      <c r="G46" s="127">
        <f>G47</f>
        <v>0</v>
      </c>
      <c r="H46" s="82">
        <f>IF(ISERROR(F46-G46),"n/a",F46-G46)</f>
        <v>0</v>
      </c>
      <c r="I46" s="83" t="str">
        <f>IF(ISERROR(H46/G46),"n/a",(H46/G46))</f>
        <v>n/a</v>
      </c>
    </row>
    <row r="47" spans="1:10" s="61" customFormat="1" x14ac:dyDescent="0.2">
      <c r="A47" s="39" t="s">
        <v>15</v>
      </c>
      <c r="B47" s="87">
        <v>2</v>
      </c>
      <c r="C47" s="88">
        <v>5</v>
      </c>
      <c r="D47" s="89">
        <f>IF(ISERROR(B47-C47),"n/a",B47-C47)</f>
        <v>-3</v>
      </c>
      <c r="E47" s="90">
        <f>IF(ISERROR(D47/C47),"n/a",(D47/C47))</f>
        <v>-0.6</v>
      </c>
      <c r="F47" s="91">
        <v>0</v>
      </c>
      <c r="G47" s="92">
        <v>0</v>
      </c>
      <c r="H47" s="93">
        <f>IF(ISERROR(F47-G47),"n/a",F47-G47)</f>
        <v>0</v>
      </c>
      <c r="I47" s="94" t="str">
        <f>IF(ISERROR(H47/G47),"n/a",(H47/G47))</f>
        <v>n/a</v>
      </c>
      <c r="J47" s="184"/>
    </row>
    <row r="48" spans="1:10" ht="27.75" customHeight="1" x14ac:dyDescent="0.2">
      <c r="A48" s="125" t="s">
        <v>26</v>
      </c>
      <c r="B48" s="78">
        <f>B49</f>
        <v>0</v>
      </c>
      <c r="C48" s="79">
        <f>C49</f>
        <v>0</v>
      </c>
      <c r="D48" s="80">
        <f t="shared" si="31"/>
        <v>0</v>
      </c>
      <c r="E48" s="81" t="str">
        <f t="shared" si="32"/>
        <v>n/a</v>
      </c>
      <c r="F48" s="126">
        <f>F49</f>
        <v>0</v>
      </c>
      <c r="G48" s="127">
        <f>G49</f>
        <v>0</v>
      </c>
      <c r="H48" s="82">
        <f t="shared" si="33"/>
        <v>0</v>
      </c>
      <c r="I48" s="83" t="str">
        <f t="shared" si="34"/>
        <v>n/a</v>
      </c>
    </row>
    <row r="49" spans="1:10" s="61" customFormat="1" ht="13.5" thickBot="1" x14ac:dyDescent="0.25">
      <c r="A49" s="39" t="s">
        <v>15</v>
      </c>
      <c r="B49" s="87">
        <v>0</v>
      </c>
      <c r="C49" s="88">
        <v>0</v>
      </c>
      <c r="D49" s="89">
        <f t="shared" si="31"/>
        <v>0</v>
      </c>
      <c r="E49" s="90" t="str">
        <f t="shared" si="32"/>
        <v>n/a</v>
      </c>
      <c r="F49" s="91">
        <v>0</v>
      </c>
      <c r="G49" s="92">
        <v>0</v>
      </c>
      <c r="H49" s="93">
        <f t="shared" si="33"/>
        <v>0</v>
      </c>
      <c r="I49" s="94" t="str">
        <f t="shared" si="34"/>
        <v>n/a</v>
      </c>
      <c r="J49" s="184"/>
    </row>
    <row r="50" spans="1:10" s="60" customFormat="1" ht="20.25" customHeight="1" thickBot="1" x14ac:dyDescent="0.25">
      <c r="A50" s="58" t="s">
        <v>6</v>
      </c>
      <c r="B50" s="50">
        <f>B51+B56+B54</f>
        <v>177</v>
      </c>
      <c r="C50" s="51">
        <f>C51+C56+C54</f>
        <v>160</v>
      </c>
      <c r="D50" s="52">
        <f t="shared" si="31"/>
        <v>17</v>
      </c>
      <c r="E50" s="53">
        <f t="shared" si="32"/>
        <v>0.10625</v>
      </c>
      <c r="F50" s="54">
        <f>F51+F56+F54</f>
        <v>39</v>
      </c>
      <c r="G50" s="55">
        <f>G51+G56+G54</f>
        <v>0</v>
      </c>
      <c r="H50" s="56">
        <f t="shared" si="33"/>
        <v>39</v>
      </c>
      <c r="I50" s="57" t="str">
        <f t="shared" si="34"/>
        <v>n/a</v>
      </c>
      <c r="J50" s="183"/>
    </row>
    <row r="51" spans="1:10" ht="27.75" customHeight="1" x14ac:dyDescent="0.2">
      <c r="A51" s="124" t="s">
        <v>24</v>
      </c>
      <c r="B51" s="70">
        <f>SUM(B52:B53)</f>
        <v>169</v>
      </c>
      <c r="C51" s="71">
        <f>SUM(C52:C53)</f>
        <v>152</v>
      </c>
      <c r="D51" s="72">
        <f t="shared" si="31"/>
        <v>17</v>
      </c>
      <c r="E51" s="73">
        <f t="shared" si="32"/>
        <v>0.1118421052631579</v>
      </c>
      <c r="F51" s="74">
        <f>SUM(F52:F53)</f>
        <v>39</v>
      </c>
      <c r="G51" s="75">
        <f>SUM(G52:G53)</f>
        <v>0</v>
      </c>
      <c r="H51" s="76">
        <f t="shared" si="33"/>
        <v>39</v>
      </c>
      <c r="I51" s="77" t="str">
        <f t="shared" si="34"/>
        <v>n/a</v>
      </c>
    </row>
    <row r="52" spans="1:10" ht="12" customHeight="1" x14ac:dyDescent="0.2">
      <c r="A52" s="39" t="s">
        <v>15</v>
      </c>
      <c r="B52" s="169">
        <v>169</v>
      </c>
      <c r="C52" s="170">
        <v>152</v>
      </c>
      <c r="D52" s="171">
        <f>IF(ISERROR(B52-C52),"n/a",B52-C52)</f>
        <v>17</v>
      </c>
      <c r="E52" s="172">
        <f>IF(ISERROR(D52/C52),"n/a",(D52/C52))</f>
        <v>0.1118421052631579</v>
      </c>
      <c r="F52" s="173">
        <v>39</v>
      </c>
      <c r="G52" s="174">
        <v>0</v>
      </c>
      <c r="H52" s="175">
        <f>IF(ISERROR(F52-G52),"n/a",F52-G52)</f>
        <v>39</v>
      </c>
      <c r="I52" s="176" t="str">
        <f>IF(ISERROR(H52/G52),"n/a",(H52/G52))</f>
        <v>n/a</v>
      </c>
    </row>
    <row r="53" spans="1:10" ht="12.75" customHeight="1" x14ac:dyDescent="0.2">
      <c r="A53" s="39" t="s">
        <v>18</v>
      </c>
      <c r="B53" s="87">
        <v>0</v>
      </c>
      <c r="C53" s="88">
        <v>0</v>
      </c>
      <c r="D53" s="89">
        <f>IF(ISERROR(B53-C53),"n/a",B53-C53)</f>
        <v>0</v>
      </c>
      <c r="E53" s="90" t="str">
        <f>IF(ISERROR(D53/C53),"n/a",(D53/C53))</f>
        <v>n/a</v>
      </c>
      <c r="F53" s="91">
        <v>0</v>
      </c>
      <c r="G53" s="92">
        <v>0</v>
      </c>
      <c r="H53" s="93">
        <f>IF(ISERROR(F53-G53),"n/a",F53-G53)</f>
        <v>0</v>
      </c>
      <c r="I53" s="94" t="str">
        <f>IF(ISERROR(H53/G53),"n/a",(H53/G53))</f>
        <v>n/a</v>
      </c>
    </row>
    <row r="54" spans="1:10" ht="27.75" customHeight="1" x14ac:dyDescent="0.2">
      <c r="A54" s="125" t="s">
        <v>23</v>
      </c>
      <c r="B54" s="78">
        <f>B55</f>
        <v>2</v>
      </c>
      <c r="C54" s="79">
        <f>C55</f>
        <v>4</v>
      </c>
      <c r="D54" s="80">
        <f>IF(ISERROR(B54-C54),"n/a",B54-C54)</f>
        <v>-2</v>
      </c>
      <c r="E54" s="81">
        <f>IF(ISERROR(D54/C54),"n/a",(D54/C54))</f>
        <v>-0.5</v>
      </c>
      <c r="F54" s="126">
        <f>F55</f>
        <v>0</v>
      </c>
      <c r="G54" s="127">
        <f>G55</f>
        <v>0</v>
      </c>
      <c r="H54" s="82">
        <f>IF(ISERROR(F54-G54),"n/a",F54-G54)</f>
        <v>0</v>
      </c>
      <c r="I54" s="83" t="str">
        <f>IF(ISERROR(H54/G54),"n/a",(H54/G54))</f>
        <v>n/a</v>
      </c>
    </row>
    <row r="55" spans="1:10" s="61" customFormat="1" x14ac:dyDescent="0.2">
      <c r="A55" s="39" t="s">
        <v>15</v>
      </c>
      <c r="B55" s="87">
        <v>2</v>
      </c>
      <c r="C55" s="88">
        <v>4</v>
      </c>
      <c r="D55" s="89">
        <f>IF(ISERROR(B55-C55),"n/a",B55-C55)</f>
        <v>-2</v>
      </c>
      <c r="E55" s="90">
        <f>IF(ISERROR(D55/C55),"n/a",(D55/C55))</f>
        <v>-0.5</v>
      </c>
      <c r="F55" s="91">
        <v>0</v>
      </c>
      <c r="G55" s="92">
        <v>0</v>
      </c>
      <c r="H55" s="93">
        <f>IF(ISERROR(F55-G55),"n/a",F55-G55)</f>
        <v>0</v>
      </c>
      <c r="I55" s="94" t="str">
        <f>IF(ISERROR(H55/G55),"n/a",(H55/G55))</f>
        <v>n/a</v>
      </c>
      <c r="J55" s="184"/>
    </row>
    <row r="56" spans="1:10" ht="27.75" customHeight="1" x14ac:dyDescent="0.2">
      <c r="A56" s="125" t="s">
        <v>26</v>
      </c>
      <c r="B56" s="78">
        <f>B57</f>
        <v>6</v>
      </c>
      <c r="C56" s="79">
        <f>C57</f>
        <v>4</v>
      </c>
      <c r="D56" s="80">
        <f t="shared" si="31"/>
        <v>2</v>
      </c>
      <c r="E56" s="81">
        <f t="shared" si="32"/>
        <v>0.5</v>
      </c>
      <c r="F56" s="126">
        <f>F57</f>
        <v>0</v>
      </c>
      <c r="G56" s="127">
        <f>G57</f>
        <v>0</v>
      </c>
      <c r="H56" s="82">
        <f t="shared" si="33"/>
        <v>0</v>
      </c>
      <c r="I56" s="83" t="str">
        <f t="shared" si="34"/>
        <v>n/a</v>
      </c>
    </row>
    <row r="57" spans="1:10" s="61" customFormat="1" ht="13.5" thickBot="1" x14ac:dyDescent="0.25">
      <c r="A57" s="39" t="s">
        <v>15</v>
      </c>
      <c r="B57" s="87">
        <v>6</v>
      </c>
      <c r="C57" s="88">
        <v>4</v>
      </c>
      <c r="D57" s="89">
        <f t="shared" si="31"/>
        <v>2</v>
      </c>
      <c r="E57" s="90">
        <f t="shared" si="32"/>
        <v>0.5</v>
      </c>
      <c r="F57" s="91">
        <v>0</v>
      </c>
      <c r="G57" s="92">
        <v>0</v>
      </c>
      <c r="H57" s="93">
        <f t="shared" si="33"/>
        <v>0</v>
      </c>
      <c r="I57" s="94" t="str">
        <f t="shared" si="34"/>
        <v>n/a</v>
      </c>
      <c r="J57" s="184"/>
    </row>
    <row r="58" spans="1:10" s="61" customFormat="1" ht="40.5" customHeight="1" thickBot="1" x14ac:dyDescent="0.25">
      <c r="A58" s="49" t="s">
        <v>57</v>
      </c>
      <c r="B58" s="50">
        <f>B59+B66</f>
        <v>17</v>
      </c>
      <c r="C58" s="51">
        <f>C59+C66</f>
        <v>24</v>
      </c>
      <c r="D58" s="52">
        <f t="shared" ref="D58:D61" si="39">IF(ISERROR(B58-C58),"n/a",B58-C58)</f>
        <v>-7</v>
      </c>
      <c r="E58" s="53">
        <f t="shared" ref="E58:E61" si="40">IF(ISERROR(D58/C58),"n/a",(D58/C58))</f>
        <v>-0.29166666666666669</v>
      </c>
      <c r="F58" s="54">
        <f>F59+F66</f>
        <v>5</v>
      </c>
      <c r="G58" s="55">
        <f>G59+G66</f>
        <v>0</v>
      </c>
      <c r="H58" s="56">
        <f t="shared" ref="H58:H61" si="41">IF(ISERROR(F58-G58),"n/a",F58-G58)</f>
        <v>5</v>
      </c>
      <c r="I58" s="57" t="str">
        <f t="shared" ref="I58:I61" si="42">IF(ISERROR(H58/G58),"n/a",(H58/G58))</f>
        <v>n/a</v>
      </c>
      <c r="J58" s="184"/>
    </row>
    <row r="59" spans="1:10" s="61" customFormat="1" ht="20.25" customHeight="1" thickBot="1" x14ac:dyDescent="0.25">
      <c r="A59" s="58" t="s">
        <v>5</v>
      </c>
      <c r="B59" s="50">
        <f>B60+B64+B62</f>
        <v>0</v>
      </c>
      <c r="C59" s="51">
        <f>C60+C64+C62</f>
        <v>0</v>
      </c>
      <c r="D59" s="52">
        <f t="shared" si="39"/>
        <v>0</v>
      </c>
      <c r="E59" s="53" t="str">
        <f t="shared" si="40"/>
        <v>n/a</v>
      </c>
      <c r="F59" s="54">
        <f>F60+F64+F62</f>
        <v>0</v>
      </c>
      <c r="G59" s="55">
        <f>G60+G64+G62</f>
        <v>0</v>
      </c>
      <c r="H59" s="56">
        <f t="shared" si="41"/>
        <v>0</v>
      </c>
      <c r="I59" s="57" t="str">
        <f t="shared" si="42"/>
        <v>n/a</v>
      </c>
      <c r="J59" s="184"/>
    </row>
    <row r="60" spans="1:10" s="61" customFormat="1" ht="27.75" customHeight="1" x14ac:dyDescent="0.2">
      <c r="A60" s="124" t="s">
        <v>24</v>
      </c>
      <c r="B60" s="70">
        <f>B61</f>
        <v>0</v>
      </c>
      <c r="C60" s="72">
        <f>C61</f>
        <v>0</v>
      </c>
      <c r="D60" s="72">
        <f t="shared" si="39"/>
        <v>0</v>
      </c>
      <c r="E60" s="73" t="str">
        <f t="shared" si="40"/>
        <v>n/a</v>
      </c>
      <c r="F60" s="74">
        <f>F61</f>
        <v>0</v>
      </c>
      <c r="G60" s="76">
        <f>G61</f>
        <v>0</v>
      </c>
      <c r="H60" s="76">
        <f t="shared" si="41"/>
        <v>0</v>
      </c>
      <c r="I60" s="77" t="str">
        <f t="shared" si="42"/>
        <v>n/a</v>
      </c>
      <c r="J60" s="184"/>
    </row>
    <row r="61" spans="1:10" s="61" customFormat="1" x14ac:dyDescent="0.2">
      <c r="A61" s="39" t="s">
        <v>15</v>
      </c>
      <c r="B61" s="169">
        <v>0</v>
      </c>
      <c r="C61" s="170">
        <v>0</v>
      </c>
      <c r="D61" s="128">
        <f t="shared" si="39"/>
        <v>0</v>
      </c>
      <c r="E61" s="168" t="str">
        <f t="shared" si="40"/>
        <v>n/a</v>
      </c>
      <c r="F61" s="189">
        <v>0</v>
      </c>
      <c r="G61" s="187">
        <v>0</v>
      </c>
      <c r="H61" s="187">
        <f t="shared" si="41"/>
        <v>0</v>
      </c>
      <c r="I61" s="188" t="str">
        <f t="shared" si="42"/>
        <v>n/a</v>
      </c>
      <c r="J61" s="184"/>
    </row>
    <row r="62" spans="1:10" s="61" customFormat="1" ht="27.75" customHeight="1" x14ac:dyDescent="0.2">
      <c r="A62" s="125" t="s">
        <v>23</v>
      </c>
      <c r="B62" s="78">
        <f>B63</f>
        <v>0</v>
      </c>
      <c r="C62" s="79">
        <f>C63</f>
        <v>0</v>
      </c>
      <c r="D62" s="80">
        <f>IF(ISERROR(B62-C62),"n/a",B62-C62)</f>
        <v>0</v>
      </c>
      <c r="E62" s="81" t="str">
        <f>IF(ISERROR(D62/C62),"n/a",(D62/C62))</f>
        <v>n/a</v>
      </c>
      <c r="F62" s="126">
        <f>F63</f>
        <v>0</v>
      </c>
      <c r="G62" s="127">
        <f>G63</f>
        <v>0</v>
      </c>
      <c r="H62" s="82">
        <f>IF(ISERROR(F62-G62),"n/a",F62-G62)</f>
        <v>0</v>
      </c>
      <c r="I62" s="83" t="str">
        <f>IF(ISERROR(H62/G62),"n/a",(H62/G62))</f>
        <v>n/a</v>
      </c>
      <c r="J62" s="184"/>
    </row>
    <row r="63" spans="1:10" s="61" customFormat="1" x14ac:dyDescent="0.2">
      <c r="A63" s="39" t="s">
        <v>15</v>
      </c>
      <c r="B63" s="87">
        <v>0</v>
      </c>
      <c r="C63" s="88">
        <v>0</v>
      </c>
      <c r="D63" s="89">
        <f>IF(ISERROR(B63-C63),"n/a",B63-C63)</f>
        <v>0</v>
      </c>
      <c r="E63" s="90" t="str">
        <f>IF(ISERROR(D63/C63),"n/a",(D63/C63))</f>
        <v>n/a</v>
      </c>
      <c r="F63" s="91">
        <v>0</v>
      </c>
      <c r="G63" s="92">
        <v>0</v>
      </c>
      <c r="H63" s="93">
        <f>IF(ISERROR(F63-G63),"n/a",F63-G63)</f>
        <v>0</v>
      </c>
      <c r="I63" s="94" t="str">
        <f>IF(ISERROR(H63/G63),"n/a",(H63/G63))</f>
        <v>n/a</v>
      </c>
      <c r="J63" s="184"/>
    </row>
    <row r="64" spans="1:10" s="61" customFormat="1" ht="27.75" customHeight="1" x14ac:dyDescent="0.2">
      <c r="A64" s="125" t="s">
        <v>26</v>
      </c>
      <c r="B64" s="78">
        <f>B65</f>
        <v>0</v>
      </c>
      <c r="C64" s="79">
        <f>C65</f>
        <v>0</v>
      </c>
      <c r="D64" s="80">
        <f t="shared" ref="D64:D67" si="43">IF(ISERROR(B64-C64),"n/a",B64-C64)</f>
        <v>0</v>
      </c>
      <c r="E64" s="81" t="str">
        <f t="shared" ref="E64:E67" si="44">IF(ISERROR(D64/C64),"n/a",(D64/C64))</f>
        <v>n/a</v>
      </c>
      <c r="F64" s="126">
        <f>F65</f>
        <v>0</v>
      </c>
      <c r="G64" s="127">
        <f>G65</f>
        <v>0</v>
      </c>
      <c r="H64" s="82">
        <f t="shared" ref="H64:H67" si="45">IF(ISERROR(F64-G64),"n/a",F64-G64)</f>
        <v>0</v>
      </c>
      <c r="I64" s="83" t="str">
        <f t="shared" ref="I64:I67" si="46">IF(ISERROR(H64/G64),"n/a",(H64/G64))</f>
        <v>n/a</v>
      </c>
      <c r="J64" s="184"/>
    </row>
    <row r="65" spans="1:10" s="61" customFormat="1" ht="13.5" thickBot="1" x14ac:dyDescent="0.25">
      <c r="A65" s="39" t="s">
        <v>15</v>
      </c>
      <c r="B65" s="87">
        <v>0</v>
      </c>
      <c r="C65" s="88">
        <v>0</v>
      </c>
      <c r="D65" s="89">
        <f t="shared" si="43"/>
        <v>0</v>
      </c>
      <c r="E65" s="90" t="str">
        <f t="shared" si="44"/>
        <v>n/a</v>
      </c>
      <c r="F65" s="91">
        <v>0</v>
      </c>
      <c r="G65" s="92">
        <v>0</v>
      </c>
      <c r="H65" s="93">
        <f t="shared" si="45"/>
        <v>0</v>
      </c>
      <c r="I65" s="94" t="str">
        <f t="shared" si="46"/>
        <v>n/a</v>
      </c>
      <c r="J65" s="184"/>
    </row>
    <row r="66" spans="1:10" s="61" customFormat="1" ht="20.25" customHeight="1" thickBot="1" x14ac:dyDescent="0.25">
      <c r="A66" s="58" t="s">
        <v>6</v>
      </c>
      <c r="B66" s="50">
        <f>B67+B72+B70</f>
        <v>17</v>
      </c>
      <c r="C66" s="51">
        <f>C67+C72+C70</f>
        <v>24</v>
      </c>
      <c r="D66" s="52">
        <f t="shared" si="43"/>
        <v>-7</v>
      </c>
      <c r="E66" s="53">
        <f t="shared" si="44"/>
        <v>-0.29166666666666669</v>
      </c>
      <c r="F66" s="54">
        <f>F67+F72+F70</f>
        <v>5</v>
      </c>
      <c r="G66" s="55">
        <f>G67+G72+G70</f>
        <v>0</v>
      </c>
      <c r="H66" s="56">
        <f t="shared" si="45"/>
        <v>5</v>
      </c>
      <c r="I66" s="57" t="str">
        <f t="shared" si="46"/>
        <v>n/a</v>
      </c>
      <c r="J66" s="184"/>
    </row>
    <row r="67" spans="1:10" s="61" customFormat="1" ht="27.75" customHeight="1" x14ac:dyDescent="0.2">
      <c r="A67" s="124" t="s">
        <v>24</v>
      </c>
      <c r="B67" s="70">
        <f>SUM(B68:B69)</f>
        <v>16</v>
      </c>
      <c r="C67" s="71">
        <f>SUM(C68:C69)</f>
        <v>24</v>
      </c>
      <c r="D67" s="72">
        <f t="shared" si="43"/>
        <v>-8</v>
      </c>
      <c r="E67" s="73">
        <f t="shared" si="44"/>
        <v>-0.33333333333333331</v>
      </c>
      <c r="F67" s="74">
        <f>SUM(F68:F69)</f>
        <v>5</v>
      </c>
      <c r="G67" s="75">
        <f>SUM(G68:G69)</f>
        <v>0</v>
      </c>
      <c r="H67" s="76">
        <f t="shared" si="45"/>
        <v>5</v>
      </c>
      <c r="I67" s="77" t="str">
        <f t="shared" si="46"/>
        <v>n/a</v>
      </c>
      <c r="J67" s="184"/>
    </row>
    <row r="68" spans="1:10" s="61" customFormat="1" x14ac:dyDescent="0.2">
      <c r="A68" s="39" t="s">
        <v>15</v>
      </c>
      <c r="B68" s="169">
        <v>16</v>
      </c>
      <c r="C68" s="170">
        <v>24</v>
      </c>
      <c r="D68" s="171">
        <f>IF(ISERROR(B68-C68),"n/a",B68-C68)</f>
        <v>-8</v>
      </c>
      <c r="E68" s="172">
        <f>IF(ISERROR(D68/C68),"n/a",(D68/C68))</f>
        <v>-0.33333333333333331</v>
      </c>
      <c r="F68" s="173">
        <v>5</v>
      </c>
      <c r="G68" s="174">
        <v>0</v>
      </c>
      <c r="H68" s="175">
        <f>IF(ISERROR(F68-G68),"n/a",F68-G68)</f>
        <v>5</v>
      </c>
      <c r="I68" s="176" t="str">
        <f>IF(ISERROR(H68/G68),"n/a",(H68/G68))</f>
        <v>n/a</v>
      </c>
      <c r="J68" s="184"/>
    </row>
    <row r="69" spans="1:10" s="61" customFormat="1" x14ac:dyDescent="0.2">
      <c r="A69" s="39" t="s">
        <v>18</v>
      </c>
      <c r="B69" s="87">
        <v>0</v>
      </c>
      <c r="C69" s="88">
        <v>0</v>
      </c>
      <c r="D69" s="89">
        <f>IF(ISERROR(B69-C69),"n/a",B69-C69)</f>
        <v>0</v>
      </c>
      <c r="E69" s="90" t="str">
        <f>IF(ISERROR(D69/C69),"n/a",(D69/C69))</f>
        <v>n/a</v>
      </c>
      <c r="F69" s="91">
        <v>0</v>
      </c>
      <c r="G69" s="92">
        <v>0</v>
      </c>
      <c r="H69" s="93">
        <f>IF(ISERROR(F69-G69),"n/a",F69-G69)</f>
        <v>0</v>
      </c>
      <c r="I69" s="94" t="str">
        <f>IF(ISERROR(H69/G69),"n/a",(H69/G69))</f>
        <v>n/a</v>
      </c>
      <c r="J69" s="184"/>
    </row>
    <row r="70" spans="1:10" s="61" customFormat="1" ht="27.75" customHeight="1" x14ac:dyDescent="0.2">
      <c r="A70" s="125" t="s">
        <v>23</v>
      </c>
      <c r="B70" s="78">
        <f>B71</f>
        <v>1</v>
      </c>
      <c r="C70" s="79">
        <f>C71</f>
        <v>0</v>
      </c>
      <c r="D70" s="80">
        <f>IF(ISERROR(B70-C70),"n/a",B70-C70)</f>
        <v>1</v>
      </c>
      <c r="E70" s="81" t="str">
        <f>IF(ISERROR(D70/C70),"n/a",(D70/C70))</f>
        <v>n/a</v>
      </c>
      <c r="F70" s="126">
        <f>F71</f>
        <v>0</v>
      </c>
      <c r="G70" s="127">
        <f>G71</f>
        <v>0</v>
      </c>
      <c r="H70" s="82">
        <f>IF(ISERROR(F70-G70),"n/a",F70-G70)</f>
        <v>0</v>
      </c>
      <c r="I70" s="83" t="str">
        <f>IF(ISERROR(H70/G70),"n/a",(H70/G70))</f>
        <v>n/a</v>
      </c>
      <c r="J70" s="184"/>
    </row>
    <row r="71" spans="1:10" s="61" customFormat="1" x14ac:dyDescent="0.2">
      <c r="A71" s="39" t="s">
        <v>15</v>
      </c>
      <c r="B71" s="87">
        <v>1</v>
      </c>
      <c r="C71" s="88">
        <v>0</v>
      </c>
      <c r="D71" s="89">
        <f>IF(ISERROR(B71-C71),"n/a",B71-C71)</f>
        <v>1</v>
      </c>
      <c r="E71" s="90" t="str">
        <f>IF(ISERROR(D71/C71),"n/a",(D71/C71))</f>
        <v>n/a</v>
      </c>
      <c r="F71" s="91">
        <v>0</v>
      </c>
      <c r="G71" s="92">
        <v>0</v>
      </c>
      <c r="H71" s="93">
        <f>IF(ISERROR(F71-G71),"n/a",F71-G71)</f>
        <v>0</v>
      </c>
      <c r="I71" s="94" t="str">
        <f>IF(ISERROR(H71/G71),"n/a",(H71/G71))</f>
        <v>n/a</v>
      </c>
      <c r="J71" s="184"/>
    </row>
    <row r="72" spans="1:10" s="61" customFormat="1" ht="27.75" customHeight="1" x14ac:dyDescent="0.2">
      <c r="A72" s="125" t="s">
        <v>26</v>
      </c>
      <c r="B72" s="78">
        <f>B73</f>
        <v>0</v>
      </c>
      <c r="C72" s="79">
        <f>C73</f>
        <v>0</v>
      </c>
      <c r="D72" s="80">
        <f t="shared" ref="D72:D73" si="47">IF(ISERROR(B72-C72),"n/a",B72-C72)</f>
        <v>0</v>
      </c>
      <c r="E72" s="81" t="str">
        <f t="shared" ref="E72:E73" si="48">IF(ISERROR(D72/C72),"n/a",(D72/C72))</f>
        <v>n/a</v>
      </c>
      <c r="F72" s="126">
        <f>F73</f>
        <v>0</v>
      </c>
      <c r="G72" s="127">
        <f>G73</f>
        <v>0</v>
      </c>
      <c r="H72" s="82">
        <f t="shared" ref="H72:H73" si="49">IF(ISERROR(F72-G72),"n/a",F72-G72)</f>
        <v>0</v>
      </c>
      <c r="I72" s="83" t="str">
        <f t="shared" ref="I72:I73" si="50">IF(ISERROR(H72/G72),"n/a",(H72/G72))</f>
        <v>n/a</v>
      </c>
      <c r="J72" s="184"/>
    </row>
    <row r="73" spans="1:10" s="61" customFormat="1" ht="13.5" thickBot="1" x14ac:dyDescent="0.25">
      <c r="A73" s="39" t="s">
        <v>15</v>
      </c>
      <c r="B73" s="87">
        <v>0</v>
      </c>
      <c r="C73" s="88">
        <v>0</v>
      </c>
      <c r="D73" s="89">
        <f t="shared" si="47"/>
        <v>0</v>
      </c>
      <c r="E73" s="90" t="str">
        <f t="shared" si="48"/>
        <v>n/a</v>
      </c>
      <c r="F73" s="91">
        <v>0</v>
      </c>
      <c r="G73" s="92">
        <v>0</v>
      </c>
      <c r="H73" s="93">
        <f t="shared" si="49"/>
        <v>0</v>
      </c>
      <c r="I73" s="94" t="str">
        <f t="shared" si="50"/>
        <v>n/a</v>
      </c>
      <c r="J73" s="184"/>
    </row>
    <row r="74" spans="1:10" s="60" customFormat="1" ht="40.5" customHeight="1" thickBot="1" x14ac:dyDescent="0.25">
      <c r="A74" s="49" t="s">
        <v>62</v>
      </c>
      <c r="B74" s="50">
        <f>SUM(B75:B75)</f>
        <v>168</v>
      </c>
      <c r="C74" s="51">
        <f>SUM(C75:C75)</f>
        <v>157</v>
      </c>
      <c r="D74" s="52">
        <f>IF(ISERROR(B74-C74),"n/a",B74-C74)</f>
        <v>11</v>
      </c>
      <c r="E74" s="53">
        <f>IF(ISERROR(D74/C74),"n/a",(D74/C74))</f>
        <v>7.0063694267515922E-2</v>
      </c>
      <c r="F74" s="54">
        <f>SUM(F75:F75)</f>
        <v>36</v>
      </c>
      <c r="G74" s="55">
        <f>SUM(G75:G75)</f>
        <v>0</v>
      </c>
      <c r="H74" s="56">
        <f>IF(ISERROR(F74-G74),"n/a",F74-G74)</f>
        <v>36</v>
      </c>
      <c r="I74" s="57" t="str">
        <f>IF(ISERROR(H74/G74),"n/a",(H74/G74))</f>
        <v>n/a</v>
      </c>
      <c r="J74" s="183"/>
    </row>
    <row r="75" spans="1:10" s="60" customFormat="1" ht="20.25" customHeight="1" thickBot="1" x14ac:dyDescent="0.25">
      <c r="A75" s="58" t="s">
        <v>6</v>
      </c>
      <c r="B75" s="50">
        <f>B76+B81+B79</f>
        <v>168</v>
      </c>
      <c r="C75" s="51">
        <f>C76+C81+C79</f>
        <v>157</v>
      </c>
      <c r="D75" s="52">
        <f t="shared" ref="D75:D86" si="51">IF(ISERROR(B75-C75),"n/a",B75-C75)</f>
        <v>11</v>
      </c>
      <c r="E75" s="53">
        <f t="shared" ref="E75:E86" si="52">IF(ISERROR(D75/C75),"n/a",(D75/C75))</f>
        <v>7.0063694267515922E-2</v>
      </c>
      <c r="F75" s="54">
        <f>F76+F81+F79</f>
        <v>36</v>
      </c>
      <c r="G75" s="55">
        <f>G76+G81+G79</f>
        <v>0</v>
      </c>
      <c r="H75" s="56">
        <f t="shared" ref="H75:H86" si="53">IF(ISERROR(F75-G75),"n/a",F75-G75)</f>
        <v>36</v>
      </c>
      <c r="I75" s="57" t="str">
        <f t="shared" ref="I75:I86" si="54">IF(ISERROR(H75/G75),"n/a",(H75/G75))</f>
        <v>n/a</v>
      </c>
      <c r="J75" s="183"/>
    </row>
    <row r="76" spans="1:10" ht="27.75" customHeight="1" x14ac:dyDescent="0.2">
      <c r="A76" s="124" t="s">
        <v>24</v>
      </c>
      <c r="B76" s="70">
        <f>SUM(B77:B78)</f>
        <v>160</v>
      </c>
      <c r="C76" s="71">
        <f>SUM(C77:C78)</f>
        <v>142</v>
      </c>
      <c r="D76" s="72">
        <f t="shared" si="51"/>
        <v>18</v>
      </c>
      <c r="E76" s="73">
        <f t="shared" si="52"/>
        <v>0.12676056338028169</v>
      </c>
      <c r="F76" s="74">
        <f>SUM(F77:F78)</f>
        <v>34</v>
      </c>
      <c r="G76" s="75">
        <f>SUM(G77:G78)</f>
        <v>0</v>
      </c>
      <c r="H76" s="76">
        <f t="shared" si="53"/>
        <v>34</v>
      </c>
      <c r="I76" s="77" t="str">
        <f t="shared" si="54"/>
        <v>n/a</v>
      </c>
    </row>
    <row r="77" spans="1:10" ht="12.75" customHeight="1" x14ac:dyDescent="0.2">
      <c r="A77" s="39" t="s">
        <v>15</v>
      </c>
      <c r="B77" s="169">
        <v>160</v>
      </c>
      <c r="C77" s="170">
        <v>142</v>
      </c>
      <c r="D77" s="171">
        <f>IF(ISERROR(B77-C77),"n/a",B77-C77)</f>
        <v>18</v>
      </c>
      <c r="E77" s="172">
        <f>IF(ISERROR(D77/C77),"n/a",(D77/C77))</f>
        <v>0.12676056338028169</v>
      </c>
      <c r="F77" s="173">
        <v>34</v>
      </c>
      <c r="G77" s="174">
        <v>0</v>
      </c>
      <c r="H77" s="175">
        <f>IF(ISERROR(F77-G77),"n/a",F77-G77)</f>
        <v>34</v>
      </c>
      <c r="I77" s="176" t="str">
        <f>IF(ISERROR(H77/G77),"n/a",(H77/G77))</f>
        <v>n/a</v>
      </c>
    </row>
    <row r="78" spans="1:10" ht="12.75" customHeight="1" x14ac:dyDescent="0.2">
      <c r="A78" s="144" t="s">
        <v>18</v>
      </c>
      <c r="B78" s="145">
        <v>0</v>
      </c>
      <c r="C78" s="146">
        <v>0</v>
      </c>
      <c r="D78" s="147">
        <f>IF(ISERROR(B78-C78),"n/a",B78-C78)</f>
        <v>0</v>
      </c>
      <c r="E78" s="148" t="str">
        <f>IF(ISERROR(D78/C78),"n/a",(D78/C78))</f>
        <v>n/a</v>
      </c>
      <c r="F78" s="149">
        <v>0</v>
      </c>
      <c r="G78" s="150">
        <v>0</v>
      </c>
      <c r="H78" s="151">
        <f>IF(ISERROR(F78-G78),"n/a",F78-G78)</f>
        <v>0</v>
      </c>
      <c r="I78" s="152" t="str">
        <f>IF(ISERROR(H78/G78),"n/a",(H78/G78))</f>
        <v>n/a</v>
      </c>
    </row>
    <row r="79" spans="1:10" ht="27.75" customHeight="1" x14ac:dyDescent="0.2">
      <c r="A79" s="125" t="s">
        <v>23</v>
      </c>
      <c r="B79" s="78">
        <f>B80</f>
        <v>7</v>
      </c>
      <c r="C79" s="79">
        <f>C80</f>
        <v>13</v>
      </c>
      <c r="D79" s="80">
        <f>IF(ISERROR(B79-C79),"n/a",B79-C79)</f>
        <v>-6</v>
      </c>
      <c r="E79" s="81">
        <f>IF(ISERROR(D79/C79),"n/a",(D79/C79))</f>
        <v>-0.46153846153846156</v>
      </c>
      <c r="F79" s="126">
        <f>F80</f>
        <v>2</v>
      </c>
      <c r="G79" s="127">
        <f>G80</f>
        <v>0</v>
      </c>
      <c r="H79" s="82">
        <f>IF(ISERROR(F79-G79),"n/a",F79-G79)</f>
        <v>2</v>
      </c>
      <c r="I79" s="83" t="str">
        <f>IF(ISERROR(H79/G79),"n/a",(H79/G79))</f>
        <v>n/a</v>
      </c>
    </row>
    <row r="80" spans="1:10" s="61" customFormat="1" x14ac:dyDescent="0.2">
      <c r="A80" s="39" t="s">
        <v>15</v>
      </c>
      <c r="B80" s="87">
        <v>7</v>
      </c>
      <c r="C80" s="88">
        <v>13</v>
      </c>
      <c r="D80" s="89">
        <f>IF(ISERROR(B80-C80),"n/a",B80-C80)</f>
        <v>-6</v>
      </c>
      <c r="E80" s="90">
        <f>IF(ISERROR(D80/C80),"n/a",(D80/C80))</f>
        <v>-0.46153846153846156</v>
      </c>
      <c r="F80" s="91">
        <v>2</v>
      </c>
      <c r="G80" s="92">
        <v>0</v>
      </c>
      <c r="H80" s="93">
        <f>IF(ISERROR(F80-G80),"n/a",F80-G80)</f>
        <v>2</v>
      </c>
      <c r="I80" s="94" t="str">
        <f>IF(ISERROR(H80/G80),"n/a",(H80/G80))</f>
        <v>n/a</v>
      </c>
      <c r="J80" s="184"/>
    </row>
    <row r="81" spans="1:10" ht="27.75" customHeight="1" x14ac:dyDescent="0.2">
      <c r="A81" s="124" t="s">
        <v>26</v>
      </c>
      <c r="B81" s="78">
        <f>B82</f>
        <v>1</v>
      </c>
      <c r="C81" s="79">
        <f>C82</f>
        <v>2</v>
      </c>
      <c r="D81" s="80">
        <f t="shared" si="51"/>
        <v>-1</v>
      </c>
      <c r="E81" s="81">
        <f t="shared" si="52"/>
        <v>-0.5</v>
      </c>
      <c r="F81" s="126">
        <f>F82</f>
        <v>0</v>
      </c>
      <c r="G81" s="127">
        <f>G82</f>
        <v>0</v>
      </c>
      <c r="H81" s="82">
        <f t="shared" si="53"/>
        <v>0</v>
      </c>
      <c r="I81" s="83" t="str">
        <f t="shared" si="54"/>
        <v>n/a</v>
      </c>
    </row>
    <row r="82" spans="1:10" s="61" customFormat="1" ht="13.5" thickBot="1" x14ac:dyDescent="0.25">
      <c r="A82" s="134" t="s">
        <v>15</v>
      </c>
      <c r="B82" s="135">
        <v>1</v>
      </c>
      <c r="C82" s="136">
        <v>2</v>
      </c>
      <c r="D82" s="95">
        <f t="shared" si="51"/>
        <v>-1</v>
      </c>
      <c r="E82" s="137">
        <f t="shared" si="52"/>
        <v>-0.5</v>
      </c>
      <c r="F82" s="138">
        <v>0</v>
      </c>
      <c r="G82" s="139">
        <v>0</v>
      </c>
      <c r="H82" s="140">
        <f t="shared" si="53"/>
        <v>0</v>
      </c>
      <c r="I82" s="141" t="str">
        <f t="shared" si="54"/>
        <v>n/a</v>
      </c>
      <c r="J82" s="184"/>
    </row>
    <row r="83" spans="1:10" s="59" customFormat="1" ht="40.5" customHeight="1" thickBot="1" x14ac:dyDescent="0.25">
      <c r="A83" s="49" t="s">
        <v>64</v>
      </c>
      <c r="B83" s="50">
        <f>B84+B91</f>
        <v>15</v>
      </c>
      <c r="C83" s="51">
        <f>C84+C91</f>
        <v>11</v>
      </c>
      <c r="D83" s="52">
        <f t="shared" si="51"/>
        <v>4</v>
      </c>
      <c r="E83" s="53">
        <f t="shared" si="52"/>
        <v>0.36363636363636365</v>
      </c>
      <c r="F83" s="54">
        <f>F84+F91</f>
        <v>4</v>
      </c>
      <c r="G83" s="55">
        <f>G84+G91</f>
        <v>0</v>
      </c>
      <c r="H83" s="56">
        <f t="shared" si="53"/>
        <v>4</v>
      </c>
      <c r="I83" s="57" t="str">
        <f t="shared" si="54"/>
        <v>n/a</v>
      </c>
      <c r="J83" s="182"/>
    </row>
    <row r="84" spans="1:10" ht="20.25" customHeight="1" thickBot="1" x14ac:dyDescent="0.25">
      <c r="A84" s="58" t="s">
        <v>5</v>
      </c>
      <c r="B84" s="50">
        <f>B85+B89+B87</f>
        <v>0</v>
      </c>
      <c r="C84" s="51">
        <f>C85+C89+C87</f>
        <v>0</v>
      </c>
      <c r="D84" s="52">
        <f t="shared" si="51"/>
        <v>0</v>
      </c>
      <c r="E84" s="53" t="str">
        <f t="shared" si="52"/>
        <v>n/a</v>
      </c>
      <c r="F84" s="54">
        <f>F85+F89+F87</f>
        <v>0</v>
      </c>
      <c r="G84" s="55">
        <f>G85+G89+G87</f>
        <v>0</v>
      </c>
      <c r="H84" s="56">
        <f t="shared" si="53"/>
        <v>0</v>
      </c>
      <c r="I84" s="57" t="str">
        <f t="shared" si="54"/>
        <v>n/a</v>
      </c>
    </row>
    <row r="85" spans="1:10" ht="27.75" customHeight="1" x14ac:dyDescent="0.2">
      <c r="A85" s="124" t="s">
        <v>24</v>
      </c>
      <c r="B85" s="70">
        <f>B86</f>
        <v>0</v>
      </c>
      <c r="C85" s="72">
        <f>C86</f>
        <v>0</v>
      </c>
      <c r="D85" s="72">
        <f t="shared" si="51"/>
        <v>0</v>
      </c>
      <c r="E85" s="73" t="str">
        <f t="shared" si="52"/>
        <v>n/a</v>
      </c>
      <c r="F85" s="74">
        <f>F86</f>
        <v>0</v>
      </c>
      <c r="G85" s="76">
        <f>G86</f>
        <v>0</v>
      </c>
      <c r="H85" s="76">
        <f t="shared" si="53"/>
        <v>0</v>
      </c>
      <c r="I85" s="77" t="str">
        <f t="shared" si="54"/>
        <v>n/a</v>
      </c>
    </row>
    <row r="86" spans="1:10" x14ac:dyDescent="0.2">
      <c r="A86" s="39" t="s">
        <v>15</v>
      </c>
      <c r="B86" s="169">
        <v>0</v>
      </c>
      <c r="C86" s="170">
        <v>0</v>
      </c>
      <c r="D86" s="128">
        <f t="shared" si="51"/>
        <v>0</v>
      </c>
      <c r="E86" s="168" t="str">
        <f t="shared" si="52"/>
        <v>n/a</v>
      </c>
      <c r="F86" s="189">
        <v>0</v>
      </c>
      <c r="G86" s="187">
        <v>0</v>
      </c>
      <c r="H86" s="187">
        <f t="shared" si="53"/>
        <v>0</v>
      </c>
      <c r="I86" s="188" t="str">
        <f t="shared" si="54"/>
        <v>n/a</v>
      </c>
    </row>
    <row r="87" spans="1:10" s="62" customFormat="1" ht="27.75" customHeight="1" x14ac:dyDescent="0.2">
      <c r="A87" s="125" t="s">
        <v>23</v>
      </c>
      <c r="B87" s="78">
        <f>B88</f>
        <v>0</v>
      </c>
      <c r="C87" s="79">
        <f>C88</f>
        <v>0</v>
      </c>
      <c r="D87" s="80">
        <f>IF(ISERROR(B87-C87),"n/a",B87-C87)</f>
        <v>0</v>
      </c>
      <c r="E87" s="81" t="str">
        <f>IF(ISERROR(D87/C87),"n/a",(D87/C87))</f>
        <v>n/a</v>
      </c>
      <c r="F87" s="126">
        <f>F88</f>
        <v>0</v>
      </c>
      <c r="G87" s="127">
        <f>G88</f>
        <v>0</v>
      </c>
      <c r="H87" s="82">
        <f>IF(ISERROR(F87-G87),"n/a",F87-G87)</f>
        <v>0</v>
      </c>
      <c r="I87" s="83" t="str">
        <f>IF(ISERROR(H87/G87),"n/a",(H87/G87))</f>
        <v>n/a</v>
      </c>
      <c r="J87" s="185"/>
    </row>
    <row r="88" spans="1:10" s="62" customFormat="1" x14ac:dyDescent="0.2">
      <c r="A88" s="39" t="s">
        <v>15</v>
      </c>
      <c r="B88" s="87">
        <v>0</v>
      </c>
      <c r="C88" s="88">
        <v>0</v>
      </c>
      <c r="D88" s="89">
        <f>IF(ISERROR(B88-C88),"n/a",B88-C88)</f>
        <v>0</v>
      </c>
      <c r="E88" s="90" t="str">
        <f>IF(ISERROR(D88/C88),"n/a",(D88/C88))</f>
        <v>n/a</v>
      </c>
      <c r="F88" s="91">
        <v>0</v>
      </c>
      <c r="G88" s="92">
        <v>0</v>
      </c>
      <c r="H88" s="93">
        <f>IF(ISERROR(F88-G88),"n/a",F88-G88)</f>
        <v>0</v>
      </c>
      <c r="I88" s="94" t="str">
        <f>IF(ISERROR(H88/G88),"n/a",(H88/G88))</f>
        <v>n/a</v>
      </c>
      <c r="J88" s="185"/>
    </row>
    <row r="89" spans="1:10" s="62" customFormat="1" ht="27.75" customHeight="1" x14ac:dyDescent="0.2">
      <c r="A89" s="125" t="s">
        <v>26</v>
      </c>
      <c r="B89" s="78">
        <f>B90</f>
        <v>0</v>
      </c>
      <c r="C89" s="79">
        <f>C90</f>
        <v>0</v>
      </c>
      <c r="D89" s="80">
        <f t="shared" ref="D89:D92" si="55">IF(ISERROR(B89-C89),"n/a",B89-C89)</f>
        <v>0</v>
      </c>
      <c r="E89" s="81" t="str">
        <f t="shared" ref="E89:E92" si="56">IF(ISERROR(D89/C89),"n/a",(D89/C89))</f>
        <v>n/a</v>
      </c>
      <c r="F89" s="126">
        <f>F90</f>
        <v>0</v>
      </c>
      <c r="G89" s="127">
        <f>G90</f>
        <v>0</v>
      </c>
      <c r="H89" s="82">
        <f t="shared" ref="H89:H92" si="57">IF(ISERROR(F89-G89),"n/a",F89-G89)</f>
        <v>0</v>
      </c>
      <c r="I89" s="83" t="str">
        <f t="shared" ref="I89:I92" si="58">IF(ISERROR(H89/G89),"n/a",(H89/G89))</f>
        <v>n/a</v>
      </c>
      <c r="J89" s="185"/>
    </row>
    <row r="90" spans="1:10" s="62" customFormat="1" ht="13.5" thickBot="1" x14ac:dyDescent="0.25">
      <c r="A90" s="39" t="s">
        <v>15</v>
      </c>
      <c r="B90" s="87">
        <v>0</v>
      </c>
      <c r="C90" s="88">
        <v>0</v>
      </c>
      <c r="D90" s="89">
        <f t="shared" si="55"/>
        <v>0</v>
      </c>
      <c r="E90" s="90" t="str">
        <f t="shared" si="56"/>
        <v>n/a</v>
      </c>
      <c r="F90" s="91">
        <v>0</v>
      </c>
      <c r="G90" s="92">
        <v>0</v>
      </c>
      <c r="H90" s="93">
        <f t="shared" si="57"/>
        <v>0</v>
      </c>
      <c r="I90" s="94" t="str">
        <f t="shared" si="58"/>
        <v>n/a</v>
      </c>
      <c r="J90" s="185"/>
    </row>
    <row r="91" spans="1:10" s="60" customFormat="1" ht="20.25" customHeight="1" thickBot="1" x14ac:dyDescent="0.25">
      <c r="A91" s="58" t="s">
        <v>6</v>
      </c>
      <c r="B91" s="50">
        <f>B92+B97+B95</f>
        <v>15</v>
      </c>
      <c r="C91" s="51">
        <f>C92+C97+C95</f>
        <v>11</v>
      </c>
      <c r="D91" s="52">
        <f t="shared" si="55"/>
        <v>4</v>
      </c>
      <c r="E91" s="53">
        <f t="shared" si="56"/>
        <v>0.36363636363636365</v>
      </c>
      <c r="F91" s="54">
        <f>F92+F97+F95</f>
        <v>4</v>
      </c>
      <c r="G91" s="55">
        <f>G92+G97+G95</f>
        <v>0</v>
      </c>
      <c r="H91" s="56">
        <f t="shared" si="57"/>
        <v>4</v>
      </c>
      <c r="I91" s="57" t="str">
        <f t="shared" si="58"/>
        <v>n/a</v>
      </c>
      <c r="J91" s="183"/>
    </row>
    <row r="92" spans="1:10" ht="27.75" customHeight="1" x14ac:dyDescent="0.2">
      <c r="A92" s="124" t="s">
        <v>24</v>
      </c>
      <c r="B92" s="70">
        <f>SUM(B93:B94)</f>
        <v>15</v>
      </c>
      <c r="C92" s="71">
        <f>SUM(C93:C94)</f>
        <v>11</v>
      </c>
      <c r="D92" s="72">
        <f t="shared" si="55"/>
        <v>4</v>
      </c>
      <c r="E92" s="73">
        <f t="shared" si="56"/>
        <v>0.36363636363636365</v>
      </c>
      <c r="F92" s="74">
        <f>SUM(F93:F94)</f>
        <v>4</v>
      </c>
      <c r="G92" s="75">
        <f>SUM(G93:G94)</f>
        <v>0</v>
      </c>
      <c r="H92" s="76">
        <f t="shared" si="57"/>
        <v>4</v>
      </c>
      <c r="I92" s="77" t="str">
        <f t="shared" si="58"/>
        <v>n/a</v>
      </c>
    </row>
    <row r="93" spans="1:10" x14ac:dyDescent="0.2">
      <c r="A93" s="39" t="s">
        <v>15</v>
      </c>
      <c r="B93" s="169">
        <v>15</v>
      </c>
      <c r="C93" s="170">
        <v>11</v>
      </c>
      <c r="D93" s="171">
        <f>IF(ISERROR(B93-C93),"n/a",B93-C93)</f>
        <v>4</v>
      </c>
      <c r="E93" s="172">
        <f>IF(ISERROR(D93/C93),"n/a",(D93/C93))</f>
        <v>0.36363636363636365</v>
      </c>
      <c r="F93" s="173">
        <v>4</v>
      </c>
      <c r="G93" s="174">
        <v>0</v>
      </c>
      <c r="H93" s="175">
        <v>0</v>
      </c>
      <c r="I93" s="176" t="str">
        <f>IF(ISERROR(H93/G93),"n/a",(H93/G93))</f>
        <v>n/a</v>
      </c>
    </row>
    <row r="94" spans="1:10" x14ac:dyDescent="0.2">
      <c r="A94" s="39" t="s">
        <v>18</v>
      </c>
      <c r="B94" s="87">
        <v>0</v>
      </c>
      <c r="C94" s="88">
        <v>0</v>
      </c>
      <c r="D94" s="89">
        <f>IF(ISERROR(B94-C94),"n/a",B94-C94)</f>
        <v>0</v>
      </c>
      <c r="E94" s="90" t="str">
        <f>IF(ISERROR(D94/C94),"n/a",(D94/C94))</f>
        <v>n/a</v>
      </c>
      <c r="F94" s="91">
        <v>0</v>
      </c>
      <c r="G94" s="92">
        <v>0</v>
      </c>
      <c r="H94" s="93">
        <f>IF(ISERROR(F94-G94),"n/a",F94-G94)</f>
        <v>0</v>
      </c>
      <c r="I94" s="94" t="str">
        <f>IF(ISERROR(H94/G94),"n/a",(H94/G94))</f>
        <v>n/a</v>
      </c>
    </row>
    <row r="95" spans="1:10" ht="27.75" customHeight="1" x14ac:dyDescent="0.2">
      <c r="A95" s="125" t="s">
        <v>23</v>
      </c>
      <c r="B95" s="78">
        <f>B96</f>
        <v>0</v>
      </c>
      <c r="C95" s="79">
        <f>C96</f>
        <v>0</v>
      </c>
      <c r="D95" s="80">
        <f>IF(ISERROR(B95-C95),"n/a",B95-C95)</f>
        <v>0</v>
      </c>
      <c r="E95" s="81" t="str">
        <f>IF(ISERROR(D95/C95),"n/a",(D95/C95))</f>
        <v>n/a</v>
      </c>
      <c r="F95" s="126">
        <f>F96</f>
        <v>0</v>
      </c>
      <c r="G95" s="127">
        <f>G96</f>
        <v>0</v>
      </c>
      <c r="H95" s="82">
        <f>IF(ISERROR(F95-G95),"n/a",F95-G95)</f>
        <v>0</v>
      </c>
      <c r="I95" s="83" t="str">
        <f>IF(ISERROR(H95/G95),"n/a",(H95/G95))</f>
        <v>n/a</v>
      </c>
    </row>
    <row r="96" spans="1:10" x14ac:dyDescent="0.2">
      <c r="A96" s="39" t="s">
        <v>15</v>
      </c>
      <c r="B96" s="87">
        <v>0</v>
      </c>
      <c r="C96" s="88">
        <v>0</v>
      </c>
      <c r="D96" s="89">
        <f>IF(ISERROR(B96-C96),"n/a",B96-C96)</f>
        <v>0</v>
      </c>
      <c r="E96" s="90" t="str">
        <f>IF(ISERROR(D96/C96),"n/a",(D96/C96))</f>
        <v>n/a</v>
      </c>
      <c r="F96" s="91">
        <v>0</v>
      </c>
      <c r="G96" s="92">
        <v>0</v>
      </c>
      <c r="H96" s="93">
        <f>IF(ISERROR(F96-G96),"n/a",F96-G96)</f>
        <v>0</v>
      </c>
      <c r="I96" s="94" t="str">
        <f>IF(ISERROR(H96/G96),"n/a",(H96/G96))</f>
        <v>n/a</v>
      </c>
    </row>
    <row r="97" spans="1:10" ht="27.75" customHeight="1" x14ac:dyDescent="0.2">
      <c r="A97" s="125" t="s">
        <v>26</v>
      </c>
      <c r="B97" s="78">
        <f>B98</f>
        <v>0</v>
      </c>
      <c r="C97" s="79">
        <f>C98</f>
        <v>0</v>
      </c>
      <c r="D97" s="80">
        <f t="shared" ref="D97:D98" si="59">IF(ISERROR(B97-C97),"n/a",B97-C97)</f>
        <v>0</v>
      </c>
      <c r="E97" s="81" t="str">
        <f t="shared" ref="E97:E98" si="60">IF(ISERROR(D97/C97),"n/a",(D97/C97))</f>
        <v>n/a</v>
      </c>
      <c r="F97" s="126">
        <f>F98</f>
        <v>0</v>
      </c>
      <c r="G97" s="127">
        <f>G98</f>
        <v>0</v>
      </c>
      <c r="H97" s="82">
        <f t="shared" ref="H97:H98" si="61">IF(ISERROR(F97-G97),"n/a",F97-G97)</f>
        <v>0</v>
      </c>
      <c r="I97" s="83" t="str">
        <f t="shared" ref="I97:I98" si="62">IF(ISERROR(H97/G97),"n/a",(H97/G97))</f>
        <v>n/a</v>
      </c>
    </row>
    <row r="98" spans="1:10" ht="13.5" thickBot="1" x14ac:dyDescent="0.25">
      <c r="A98" s="134" t="s">
        <v>15</v>
      </c>
      <c r="B98" s="135">
        <v>0</v>
      </c>
      <c r="C98" s="136">
        <v>0</v>
      </c>
      <c r="D98" s="95">
        <f t="shared" si="59"/>
        <v>0</v>
      </c>
      <c r="E98" s="137" t="str">
        <f t="shared" si="60"/>
        <v>n/a</v>
      </c>
      <c r="F98" s="138">
        <v>0</v>
      </c>
      <c r="G98" s="139">
        <v>0</v>
      </c>
      <c r="H98" s="140">
        <f t="shared" si="61"/>
        <v>0</v>
      </c>
      <c r="I98" s="141" t="str">
        <f t="shared" si="62"/>
        <v>n/a</v>
      </c>
    </row>
    <row r="99" spans="1:10" s="60" customFormat="1" x14ac:dyDescent="0.2">
      <c r="A99" s="37"/>
      <c r="B99" s="37"/>
      <c r="C99" s="37"/>
      <c r="D99" s="37"/>
      <c r="E99" s="37"/>
      <c r="F99" s="37"/>
      <c r="G99" s="37"/>
      <c r="H99" s="37"/>
      <c r="I99" s="37"/>
      <c r="J99" s="183"/>
    </row>
    <row r="106" spans="1:10" s="62" customFormat="1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185"/>
    </row>
    <row r="107" spans="1:10" s="62" customFormat="1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185"/>
    </row>
    <row r="108" spans="1:10" s="62" customFormat="1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185"/>
    </row>
    <row r="109" spans="1:10" s="62" customFormat="1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185"/>
    </row>
    <row r="110" spans="1:10" s="62" customFormat="1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185"/>
    </row>
    <row r="111" spans="1:10" s="62" customFormat="1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185"/>
    </row>
    <row r="126" spans="1:10" s="62" customFormat="1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185"/>
    </row>
    <row r="127" spans="1:10" s="62" customFormat="1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185"/>
    </row>
    <row r="128" spans="1:10" s="62" customFormat="1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185"/>
    </row>
    <row r="129" spans="1:10" s="62" customFormat="1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185"/>
    </row>
    <row r="138" spans="1:10" s="62" customFormat="1" x14ac:dyDescent="0.2">
      <c r="A138" s="38"/>
      <c r="B138" s="38"/>
      <c r="C138" s="38"/>
      <c r="D138" s="38"/>
      <c r="E138" s="38"/>
      <c r="F138" s="38"/>
      <c r="G138" s="38"/>
      <c r="H138" s="38"/>
      <c r="I138" s="38"/>
      <c r="J138" s="185"/>
    </row>
    <row r="139" spans="1:10" s="62" customFormat="1" x14ac:dyDescent="0.2">
      <c r="A139" s="38"/>
      <c r="B139" s="38"/>
      <c r="C139" s="38"/>
      <c r="D139" s="38"/>
      <c r="E139" s="38"/>
      <c r="F139" s="38"/>
      <c r="G139" s="38"/>
      <c r="H139" s="38"/>
      <c r="I139" s="38"/>
      <c r="J139" s="185"/>
    </row>
    <row r="140" spans="1:10" s="62" customFormat="1" x14ac:dyDescent="0.2">
      <c r="A140" s="38"/>
      <c r="B140" s="38"/>
      <c r="C140" s="38"/>
      <c r="D140" s="38"/>
      <c r="E140" s="38"/>
      <c r="F140" s="38"/>
      <c r="G140" s="38"/>
      <c r="H140" s="38"/>
      <c r="I140" s="38"/>
      <c r="J140" s="185"/>
    </row>
    <row r="141" spans="1:10" s="62" customFormat="1" x14ac:dyDescent="0.2">
      <c r="A141" s="38"/>
      <c r="B141" s="38"/>
      <c r="C141" s="38"/>
      <c r="D141" s="38"/>
      <c r="E141" s="38"/>
      <c r="F141" s="38"/>
      <c r="G141" s="38"/>
      <c r="H141" s="38"/>
      <c r="I141" s="38"/>
      <c r="J141" s="185"/>
    </row>
  </sheetData>
  <mergeCells count="11">
    <mergeCell ref="F6:I6"/>
    <mergeCell ref="D7:D8"/>
    <mergeCell ref="E7:E8"/>
    <mergeCell ref="H7:H8"/>
    <mergeCell ref="I7:I8"/>
    <mergeCell ref="A1:I1"/>
    <mergeCell ref="A2:I2"/>
    <mergeCell ref="A3:I3"/>
    <mergeCell ref="A4:I4"/>
    <mergeCell ref="A5:E5"/>
    <mergeCell ref="B6:E6"/>
  </mergeCells>
  <conditionalFormatting sqref="B14:I17 B46:I49 B38:I42 B79:I82 B54:I57 B74:I74 B22:I34 B9:I10">
    <cfRule type="containsBlanks" dxfId="74" priority="102" stopIfTrue="1">
      <formula>LEN(TRIM(B9))=0</formula>
    </cfRule>
  </conditionalFormatting>
  <conditionalFormatting sqref="B35:I35 D36:E37">
    <cfRule type="containsBlanks" dxfId="73" priority="93" stopIfTrue="1">
      <formula>LEN(TRIM(B35))=0</formula>
    </cfRule>
  </conditionalFormatting>
  <conditionalFormatting sqref="B75:I75">
    <cfRule type="containsBlanks" dxfId="72" priority="92" stopIfTrue="1">
      <formula>LEN(TRIM(B75))=0</formula>
    </cfRule>
  </conditionalFormatting>
  <conditionalFormatting sqref="B76:I76">
    <cfRule type="containsBlanks" dxfId="71" priority="91" stopIfTrue="1">
      <formula>LEN(TRIM(B76))=0</formula>
    </cfRule>
  </conditionalFormatting>
  <conditionalFormatting sqref="D45:E45 H45:I45 B44:I44 B43 D43:I43">
    <cfRule type="containsBlanks" dxfId="70" priority="90" stopIfTrue="1">
      <formula>LEN(TRIM(B43))=0</formula>
    </cfRule>
  </conditionalFormatting>
  <conditionalFormatting sqref="B51:I51">
    <cfRule type="containsBlanks" dxfId="69" priority="88" stopIfTrue="1">
      <formula>LEN(TRIM(B51))=0</formula>
    </cfRule>
  </conditionalFormatting>
  <conditionalFormatting sqref="B50:I50">
    <cfRule type="containsBlanks" dxfId="68" priority="89" stopIfTrue="1">
      <formula>LEN(TRIM(B50))=0</formula>
    </cfRule>
  </conditionalFormatting>
  <conditionalFormatting sqref="B11 D11:I11">
    <cfRule type="containsBlanks" dxfId="67" priority="87" stopIfTrue="1">
      <formula>LEN(TRIM(B11))=0</formula>
    </cfRule>
  </conditionalFormatting>
  <conditionalFormatting sqref="B19:I19 D20:E21">
    <cfRule type="containsBlanks" dxfId="66" priority="85" stopIfTrue="1">
      <formula>LEN(TRIM(B19))=0</formula>
    </cfRule>
  </conditionalFormatting>
  <conditionalFormatting sqref="B18 D18:I18">
    <cfRule type="containsBlanks" dxfId="65" priority="86" stopIfTrue="1">
      <formula>LEN(TRIM(B18))=0</formula>
    </cfRule>
  </conditionalFormatting>
  <conditionalFormatting sqref="B20:C21 F20:I21">
    <cfRule type="containsBlanks" dxfId="64" priority="84" stopIfTrue="1">
      <formula>LEN(TRIM(B20))=0</formula>
    </cfRule>
  </conditionalFormatting>
  <conditionalFormatting sqref="B36:C37 F36:I37">
    <cfRule type="containsBlanks" dxfId="63" priority="83" stopIfTrue="1">
      <formula>LEN(TRIM(B36))=0</formula>
    </cfRule>
  </conditionalFormatting>
  <conditionalFormatting sqref="B52:I53">
    <cfRule type="containsBlanks" dxfId="62" priority="82" stopIfTrue="1">
      <formula>LEN(TRIM(B52))=0</formula>
    </cfRule>
  </conditionalFormatting>
  <conditionalFormatting sqref="B77:I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B12:I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B62:I65 B58:I58 B70:I73">
    <cfRule type="containsBlanks" dxfId="38" priority="46" stopIfTrue="1">
      <formula>LEN(TRIM(B58))=0</formula>
    </cfRule>
  </conditionalFormatting>
  <conditionalFormatting sqref="D61:E61 H61:I61 B59:I60">
    <cfRule type="containsBlanks" dxfId="37" priority="45" stopIfTrue="1">
      <formula>LEN(TRIM(B59))=0</formula>
    </cfRule>
  </conditionalFormatting>
  <conditionalFormatting sqref="B67:I67">
    <cfRule type="containsBlanks" dxfId="36" priority="43" stopIfTrue="1">
      <formula>LEN(TRIM(B67))=0</formula>
    </cfRule>
  </conditionalFormatting>
  <conditionalFormatting sqref="B66:I66">
    <cfRule type="containsBlanks" dxfId="35" priority="44" stopIfTrue="1">
      <formula>LEN(TRIM(B66))=0</formula>
    </cfRule>
  </conditionalFormatting>
  <conditionalFormatting sqref="B68:I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I90 B83:I83 B95:I98">
    <cfRule type="containsBlanks" dxfId="19" priority="27" stopIfTrue="1">
      <formula>LEN(TRIM(B83))=0</formula>
    </cfRule>
  </conditionalFormatting>
  <conditionalFormatting sqref="D86:E86 H86:I86 B84:I85">
    <cfRule type="containsBlanks" dxfId="18" priority="26" stopIfTrue="1">
      <formula>LEN(TRIM(B84))=0</formula>
    </cfRule>
  </conditionalFormatting>
  <conditionalFormatting sqref="B92:I92">
    <cfRule type="containsBlanks" dxfId="17" priority="24" stopIfTrue="1">
      <formula>LEN(TRIM(B92))=0</formula>
    </cfRule>
  </conditionalFormatting>
  <conditionalFormatting sqref="B91:I91">
    <cfRule type="containsBlanks" dxfId="16" priority="25" stopIfTrue="1">
      <formula>LEN(TRIM(B91))=0</formula>
    </cfRule>
  </conditionalFormatting>
  <conditionalFormatting sqref="B93:I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9/3/2021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231" t="s">
        <v>7</v>
      </c>
      <c r="B1" s="231"/>
      <c r="C1" s="231"/>
      <c r="D1" s="231"/>
      <c r="E1" s="33"/>
    </row>
    <row r="2" spans="1:5" ht="15.75" x14ac:dyDescent="0.25">
      <c r="A2" s="231" t="s">
        <v>45</v>
      </c>
      <c r="B2" s="231"/>
      <c r="C2" s="231"/>
      <c r="D2" s="231"/>
      <c r="E2" s="33"/>
    </row>
    <row r="3" spans="1:5" s="5" customFormat="1" ht="15.75" x14ac:dyDescent="0.25">
      <c r="A3" s="232" t="str">
        <f>Summary!A3</f>
        <v>Winter 2022</v>
      </c>
      <c r="B3" s="232"/>
      <c r="C3" s="232"/>
      <c r="D3" s="232"/>
      <c r="E3" s="34"/>
    </row>
    <row r="4" spans="1:5" ht="15.75" x14ac:dyDescent="0.25">
      <c r="A4" s="233" t="str">
        <f>Summary!A4</f>
        <v>as of Friday, September 3, 2021</v>
      </c>
      <c r="B4" s="233"/>
      <c r="C4" s="233"/>
      <c r="D4" s="233"/>
      <c r="E4" s="33"/>
    </row>
    <row r="5" spans="1:5" ht="16.5" thickBot="1" x14ac:dyDescent="0.3">
      <c r="A5" s="96"/>
      <c r="B5" s="96"/>
      <c r="C5" s="96"/>
      <c r="D5" s="96"/>
      <c r="E5" s="33"/>
    </row>
    <row r="6" spans="1:5" ht="16.5" thickBot="1" x14ac:dyDescent="0.3">
      <c r="A6" s="255" t="s">
        <v>5</v>
      </c>
      <c r="B6" s="256"/>
      <c r="C6" s="256"/>
      <c r="D6" s="257"/>
      <c r="E6" s="33"/>
    </row>
    <row r="7" spans="1:5" ht="15.75" x14ac:dyDescent="0.25">
      <c r="A7" s="253" t="s">
        <v>8</v>
      </c>
      <c r="B7" s="223" t="str">
        <f>(Summary!B6)</f>
        <v>Winter 2022</v>
      </c>
      <c r="C7" s="224" t="str">
        <f>Summary!C6</f>
        <v>Winter 2021</v>
      </c>
      <c r="D7" s="251" t="s">
        <v>1</v>
      </c>
      <c r="E7" s="33"/>
    </row>
    <row r="8" spans="1:5" ht="15.75" x14ac:dyDescent="0.2">
      <c r="A8" s="254"/>
      <c r="B8" s="66" t="str">
        <f>(Summary!B7)</f>
        <v>as of 9/3/21</v>
      </c>
      <c r="C8" s="213" t="str">
        <f>Summary!C7</f>
        <v>as of 9/3/20</v>
      </c>
      <c r="D8" s="252"/>
      <c r="E8" s="33"/>
    </row>
    <row r="9" spans="1:5" ht="15.75" x14ac:dyDescent="0.2">
      <c r="A9" s="18" t="s">
        <v>24</v>
      </c>
      <c r="B9" s="16"/>
      <c r="C9" s="16"/>
      <c r="D9" s="17"/>
      <c r="E9" s="33"/>
    </row>
    <row r="10" spans="1:5" ht="15" x14ac:dyDescent="0.2">
      <c r="A10" s="14" t="s">
        <v>9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3"/>
    </row>
    <row r="11" spans="1:5" ht="15" x14ac:dyDescent="0.2">
      <c r="A11" s="14" t="s">
        <v>10</v>
      </c>
      <c r="B11" s="10" t="str">
        <f>IF(ISERROR(Summary!#REF!/Summary!B48),"n/a",Summary!#REF!/Summary!B48)</f>
        <v>n/a</v>
      </c>
      <c r="C11" s="10" t="str">
        <f>IF(ISERROR(Summary!#REF!/Summary!C48),"n/a",Summary!#REF!/Summary!C48)</f>
        <v>n/a</v>
      </c>
      <c r="D11" s="12" t="str">
        <f>IF(ISERROR(B11-C11),"n/a",B11-C11)</f>
        <v>n/a</v>
      </c>
      <c r="E11" s="33"/>
    </row>
    <row r="12" spans="1:5" ht="15" x14ac:dyDescent="0.2">
      <c r="A12" s="14" t="s">
        <v>11</v>
      </c>
      <c r="B12" s="10" t="str">
        <f>IF(ISERROR(Summary!#REF!/Summary!B48),"n/a",Summary!#REF!/Summary!B48)</f>
        <v>n/a</v>
      </c>
      <c r="C12" s="10" t="str">
        <f>IF(ISERROR(Summary!#REF!/Summary!C48),"n/a",Summary!#REF!/Summary!C48)</f>
        <v>n/a</v>
      </c>
      <c r="D12" s="12" t="str">
        <f>IF(ISERROR(B12-C12),"n/a",B12-C12)</f>
        <v>n/a</v>
      </c>
      <c r="E12" s="33"/>
    </row>
    <row r="13" spans="1:5" ht="15" x14ac:dyDescent="0.2">
      <c r="A13" s="14" t="s">
        <v>12</v>
      </c>
      <c r="B13" s="10" t="str">
        <f>IF(ISERROR(Summary!#REF!/Summary!#REF!),"n/a",Summary!#REF!/Summary!#REF!)</f>
        <v>n/a</v>
      </c>
      <c r="C13" s="10" t="str">
        <f>IF(ISERROR(Summary!#REF!/Summary!#REF!),"n/a",Summary!#REF!/Summary!#REF!)</f>
        <v>n/a</v>
      </c>
      <c r="D13" s="12" t="str">
        <f>IF(ISERROR(B13-C13),"n/a",B13-C13)</f>
        <v>n/a</v>
      </c>
      <c r="E13" s="33"/>
    </row>
    <row r="14" spans="1:5" ht="15" x14ac:dyDescent="0.2">
      <c r="A14" s="14" t="s">
        <v>13</v>
      </c>
      <c r="B14" s="10" t="str">
        <f>IF(ISERROR(Summary!#REF!/Summary!#REF!), "n/a",Summary!#REF!/Summary!#REF!)</f>
        <v>n/a</v>
      </c>
      <c r="C14" s="10" t="str">
        <f>IF(ISERROR(Summary!#REF!/Summary!#REF!), "n/a",Summary!#REF!/Summary!#REF!)</f>
        <v>n/a</v>
      </c>
      <c r="D14" s="12" t="str">
        <f>IF(ISERROR(B14-C14),"n/a",B14-C14)</f>
        <v>n/a</v>
      </c>
      <c r="E14" s="33"/>
    </row>
    <row r="15" spans="1:5" ht="15.75" x14ac:dyDescent="0.2">
      <c r="A15" s="19" t="s">
        <v>26</v>
      </c>
      <c r="B15" s="20"/>
      <c r="C15" s="20"/>
      <c r="D15" s="21"/>
      <c r="E15" s="33"/>
    </row>
    <row r="16" spans="1:5" ht="15" x14ac:dyDescent="0.2">
      <c r="A16" s="14" t="s">
        <v>9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3"/>
    </row>
    <row r="17" spans="1:5" ht="15" x14ac:dyDescent="0.2">
      <c r="A17" s="14" t="s">
        <v>10</v>
      </c>
      <c r="B17" s="10" t="str">
        <f>IF(ISERROR(Summary!#REF!/Summary!B53),"n/a",Summary!#REF!/Summary!B53)</f>
        <v>n/a</v>
      </c>
      <c r="C17" s="10" t="str">
        <f>IF(ISERROR(Summary!#REF!/Summary!C53),"n/a",Summary!#REF!/Summary!C53)</f>
        <v>n/a</v>
      </c>
      <c r="D17" s="12" t="str">
        <f>IF(ISERROR(B17-C17),"n/a",B17-C17)</f>
        <v>n/a</v>
      </c>
      <c r="E17" s="33"/>
    </row>
    <row r="18" spans="1:5" ht="15" x14ac:dyDescent="0.2">
      <c r="A18" s="14" t="s">
        <v>11</v>
      </c>
      <c r="B18" s="10" t="str">
        <f>IF(ISERROR(Summary!#REF!/Summary!B53),"n/a",Summary!#REF!/Summary!B53)</f>
        <v>n/a</v>
      </c>
      <c r="C18" s="10" t="str">
        <f>IF(ISERROR(Summary!#REF!/Summary!C53),"n/a",Summary!#REF!/Summary!C53)</f>
        <v>n/a</v>
      </c>
      <c r="D18" s="12" t="str">
        <f>IF(ISERROR(B18-C18),"n/a",B18-C18)</f>
        <v>n/a</v>
      </c>
      <c r="E18" s="33"/>
    </row>
    <row r="19" spans="1:5" ht="15" x14ac:dyDescent="0.2">
      <c r="A19" s="14" t="s">
        <v>12</v>
      </c>
      <c r="B19" s="10" t="str">
        <f>IF(ISERROR(Summary!#REF!/Summary!#REF!),"n/a",Summary!#REF!/Summary!#REF!)</f>
        <v>n/a</v>
      </c>
      <c r="C19" s="10" t="str">
        <f>IF(ISERROR(Summary!#REF!/Summary!#REF!),"n/a",Summary!#REF!/Summary!#REF!)</f>
        <v>n/a</v>
      </c>
      <c r="D19" s="12" t="str">
        <f>IF(ISERROR(B19-C19),"n/a",B19-C19)</f>
        <v>n/a</v>
      </c>
      <c r="E19" s="33"/>
    </row>
    <row r="20" spans="1:5" ht="15" x14ac:dyDescent="0.2">
      <c r="A20" s="14" t="s">
        <v>13</v>
      </c>
      <c r="B20" s="10" t="str">
        <f>IF(ISERROR(Summary!#REF!/Summary!#REF!), "n/a",Summary!#REF!/Summary!#REF!)</f>
        <v>n/a</v>
      </c>
      <c r="C20" s="10" t="str">
        <f>IF(ISERROR(Summary!#REF!/Summary!#REF!), "n/a",Summary!#REF!/Summary!#REF!)</f>
        <v>n/a</v>
      </c>
      <c r="D20" s="12" t="str">
        <f>IF(ISERROR(B20-C20),"n/a",B20-C20)</f>
        <v>n/a</v>
      </c>
      <c r="E20" s="33"/>
    </row>
    <row r="21" spans="1:5" s="8" customFormat="1" ht="15.75" x14ac:dyDescent="0.2">
      <c r="A21" s="19" t="s">
        <v>23</v>
      </c>
      <c r="B21" s="20"/>
      <c r="C21" s="20"/>
      <c r="D21" s="21"/>
      <c r="E21" s="35"/>
    </row>
    <row r="22" spans="1:5" s="8" customFormat="1" ht="15" x14ac:dyDescent="0.2">
      <c r="A22" s="14" t="s">
        <v>9</v>
      </c>
      <c r="B22" s="10">
        <f>IF(ISERROR(Summary!B51/Summary!B13),"n/a",Summary!B51/Summary!B13)</f>
        <v>0.56521739130434778</v>
      </c>
      <c r="C22" s="10">
        <f>IF(ISERROR(Summary!C51/Summary!C13),"n/a",Summary!C51/Summary!C13)</f>
        <v>0</v>
      </c>
      <c r="D22" s="12">
        <f>IF(ISERROR(B22-C22),"n/a",B22-C22)</f>
        <v>0.56521739130434778</v>
      </c>
      <c r="E22" s="35"/>
    </row>
    <row r="23" spans="1:5" s="8" customFormat="1" ht="15" x14ac:dyDescent="0.2">
      <c r="A23" s="14" t="s">
        <v>10</v>
      </c>
      <c r="B23" s="10" t="str">
        <f>IF(ISERROR(Summary!#REF!/Summary!B51),"n/a",Summary!#REF!/Summary!B51)</f>
        <v>n/a</v>
      </c>
      <c r="C23" s="10" t="str">
        <f>IF(ISERROR(Summary!#REF!/Summary!C51),"n/a",Summary!#REF!/Summary!C51)</f>
        <v>n/a</v>
      </c>
      <c r="D23" s="12" t="str">
        <f>IF(ISERROR(B23-C23),"n/a",B23-C23)</f>
        <v>n/a</v>
      </c>
      <c r="E23" s="35"/>
    </row>
    <row r="24" spans="1:5" s="8" customFormat="1" ht="15" x14ac:dyDescent="0.2">
      <c r="A24" s="14" t="s">
        <v>11</v>
      </c>
      <c r="B24" s="10" t="str">
        <f>IF(ISERROR(Summary!#REF!/Summary!B51),"n/a",Summary!#REF!/Summary!B51)</f>
        <v>n/a</v>
      </c>
      <c r="C24" s="10" t="str">
        <f>IF(ISERROR(Summary!#REF!/Summary!C51),"n/a",Summary!#REF!/Summary!C51)</f>
        <v>n/a</v>
      </c>
      <c r="D24" s="12" t="str">
        <f>IF(ISERROR(B24-C24),"n/a",B24-C24)</f>
        <v>n/a</v>
      </c>
      <c r="E24" s="35"/>
    </row>
    <row r="25" spans="1:5" s="8" customFormat="1" ht="15" x14ac:dyDescent="0.2">
      <c r="A25" s="14" t="s">
        <v>12</v>
      </c>
      <c r="B25" s="10" t="str">
        <f>IF(ISERROR(Summary!#REF!/Summary!#REF!),"n/a",Summary!#REF!/Summary!#REF!)</f>
        <v>n/a</v>
      </c>
      <c r="C25" s="10" t="str">
        <f>IF(ISERROR(Summary!#REF!/Summary!#REF!),"n/a",Summary!#REF!/Summary!#REF!)</f>
        <v>n/a</v>
      </c>
      <c r="D25" s="12" t="str">
        <f>IF(ISERROR(B25-C25),"n/a",B25-C25)</f>
        <v>n/a</v>
      </c>
      <c r="E25" s="35"/>
    </row>
    <row r="26" spans="1:5" s="8" customFormat="1" ht="15" x14ac:dyDescent="0.2">
      <c r="A26" s="14" t="s">
        <v>13</v>
      </c>
      <c r="B26" s="10" t="str">
        <f>IF(ISERROR(Summary!#REF!/Summary!#REF!), "n/a",Summary!#REF!/Summary!#REF!)</f>
        <v>n/a</v>
      </c>
      <c r="C26" s="10" t="str">
        <f>IF(ISERROR(Summary!#REF!/Summary!#REF!), "n/a",Summary!#REF!/Summary!#REF!)</f>
        <v>n/a</v>
      </c>
      <c r="D26" s="12" t="str">
        <f>IF(ISERROR(B26-C26),"n/a",B26-C26)</f>
        <v>n/a</v>
      </c>
      <c r="E26" s="35"/>
    </row>
    <row r="27" spans="1:5" ht="15.75" x14ac:dyDescent="0.2">
      <c r="A27" s="19" t="s">
        <v>3</v>
      </c>
      <c r="B27" s="20"/>
      <c r="C27" s="20"/>
      <c r="D27" s="21"/>
      <c r="E27" s="33"/>
    </row>
    <row r="28" spans="1:5" ht="15" x14ac:dyDescent="0.2">
      <c r="A28" s="14" t="s">
        <v>9</v>
      </c>
      <c r="B28" s="10">
        <f>IF(ISERROR(Summary!B47/Summary!B9),"n/a",Summary!B47/Summary!B9)</f>
        <v>0.54166666666666663</v>
      </c>
      <c r="C28" s="10">
        <f>IF(ISERROR(Summary!C47/Summary!C9),"n/a",Summary!C47/Summary!C9)</f>
        <v>0</v>
      </c>
      <c r="D28" s="12">
        <f>IF(ISERROR(B28-C28),"n/a",B28-C28)</f>
        <v>0.54166666666666663</v>
      </c>
      <c r="E28" s="33"/>
    </row>
    <row r="29" spans="1:5" ht="15" x14ac:dyDescent="0.2">
      <c r="A29" s="14" t="s">
        <v>10</v>
      </c>
      <c r="B29" s="10" t="str">
        <f>IF(ISERROR(Summary!#REF!/Summary!B47),"n/a",Summary!#REF!/Summary!B47)</f>
        <v>n/a</v>
      </c>
      <c r="C29" s="10" t="str">
        <f>IF(ISERROR(Summary!#REF!/Summary!C47),"n/a",Summary!#REF!/Summary!C47)</f>
        <v>n/a</v>
      </c>
      <c r="D29" s="12" t="str">
        <f>IF(ISERROR(B29-C29),"n/a",B29-C29)</f>
        <v>n/a</v>
      </c>
      <c r="E29" s="33"/>
    </row>
    <row r="30" spans="1:5" ht="15" x14ac:dyDescent="0.2">
      <c r="A30" s="14" t="s">
        <v>11</v>
      </c>
      <c r="B30" s="10" t="str">
        <f>IF(ISERROR(Summary!#REF!/Summary!B47),"n/a",Summary!#REF!/Summary!B47)</f>
        <v>n/a</v>
      </c>
      <c r="C30" s="10" t="str">
        <f>IF(ISERROR(Summary!#REF!/Summary!C47),"n/a",Summary!#REF!/Summary!C47)</f>
        <v>n/a</v>
      </c>
      <c r="D30" s="12" t="str">
        <f>IF(ISERROR(B30-C30),"n/a",B30-C30)</f>
        <v>n/a</v>
      </c>
      <c r="E30" s="33"/>
    </row>
    <row r="31" spans="1:5" ht="15" x14ac:dyDescent="0.2">
      <c r="A31" s="14" t="s">
        <v>12</v>
      </c>
      <c r="B31" s="10" t="str">
        <f>IF(ISERROR(Summary!#REF!/Summary!#REF!),"n/a",Summary!#REF!/Summary!#REF!)</f>
        <v>n/a</v>
      </c>
      <c r="C31" s="10" t="str">
        <f>IF(ISERROR(Summary!#REF!/Summary!#REF!),"n/a",Summary!#REF!/Summary!#REF!)</f>
        <v>n/a</v>
      </c>
      <c r="D31" s="12" t="str">
        <f>IF(ISERROR(B31-C31),"n/a",B31-C31)</f>
        <v>n/a</v>
      </c>
      <c r="E31" s="33"/>
    </row>
    <row r="32" spans="1:5" ht="15.75" thickBot="1" x14ac:dyDescent="0.25">
      <c r="A32" s="15" t="s">
        <v>13</v>
      </c>
      <c r="B32" s="11" t="str">
        <f>IF(ISERROR(Summary!#REF!/Summary!#REF!), "n/a",Summary!#REF!/Summary!#REF!)</f>
        <v>n/a</v>
      </c>
      <c r="C32" s="11" t="str">
        <f>IF(ISERROR(Summary!#REF!/Summary!#REF!), "n/a",Summary!#REF!/Summary!#REF!)</f>
        <v>n/a</v>
      </c>
      <c r="D32" s="13" t="str">
        <f>IF(ISERROR(B32-C32),"n/a",B32-C32)</f>
        <v>n/a</v>
      </c>
      <c r="E32" s="33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255" t="s">
        <v>6</v>
      </c>
      <c r="B34" s="256"/>
      <c r="C34" s="256"/>
      <c r="D34" s="257"/>
    </row>
    <row r="35" spans="1:4" ht="15.75" x14ac:dyDescent="0.25">
      <c r="A35" s="253" t="s">
        <v>8</v>
      </c>
      <c r="B35" s="223" t="str">
        <f>(Summary!B6)</f>
        <v>Winter 2022</v>
      </c>
      <c r="C35" s="225" t="str">
        <f>(Summary!C6)</f>
        <v>Winter 2021</v>
      </c>
      <c r="D35" s="251" t="s">
        <v>1</v>
      </c>
    </row>
    <row r="36" spans="1:4" ht="15.75" x14ac:dyDescent="0.2">
      <c r="A36" s="254" t="s">
        <v>8</v>
      </c>
      <c r="B36" s="66" t="str">
        <f>(Summary!B7)</f>
        <v>as of 9/3/21</v>
      </c>
      <c r="C36" s="213" t="str">
        <f>Summary!C7</f>
        <v>as of 9/3/20</v>
      </c>
      <c r="D36" s="252"/>
    </row>
    <row r="37" spans="1:4" ht="15.75" x14ac:dyDescent="0.2">
      <c r="A37" s="18" t="s">
        <v>24</v>
      </c>
      <c r="B37" s="16"/>
      <c r="C37" s="16"/>
      <c r="D37" s="17"/>
    </row>
    <row r="38" spans="1:4" ht="15" x14ac:dyDescent="0.2">
      <c r="A38" s="65" t="s">
        <v>25</v>
      </c>
      <c r="B38" s="16"/>
      <c r="C38" s="16"/>
      <c r="D38" s="17"/>
    </row>
    <row r="39" spans="1:4" s="8" customFormat="1" ht="15" x14ac:dyDescent="0.2">
      <c r="A39" s="14" t="s">
        <v>9</v>
      </c>
      <c r="B39" s="10">
        <f>IF(ISERROR(Summary!B56/Summary!B18),"n/a",Summary!B56/Summary!B18)</f>
        <v>0.27549668874172184</v>
      </c>
      <c r="C39" s="10">
        <f>IF(ISERROR(Summary!C56/Summary!C18),"n/a",Summary!C56/Summary!C18)</f>
        <v>0</v>
      </c>
      <c r="D39" s="12">
        <f>IF(ISERROR(B39-C39),"n/a",B39-C39)</f>
        <v>0.27549668874172184</v>
      </c>
    </row>
    <row r="40" spans="1:4" ht="15" x14ac:dyDescent="0.2">
      <c r="A40" s="14" t="s">
        <v>10</v>
      </c>
      <c r="B40" s="10" t="str">
        <f>IF(ISERROR(Summary!#REF!/Summary!B56),"n/a",Summary!#REF!/Summary!B56)</f>
        <v>n/a</v>
      </c>
      <c r="C40" s="10" t="str">
        <f>IF(ISERROR(Summary!#REF!/Summary!C56),"n/a",Summary!#REF!/Summary!C56)</f>
        <v>n/a</v>
      </c>
      <c r="D40" s="12" t="str">
        <f>IF(ISERROR(B40-C40),"n/a",B40-C40)</f>
        <v>n/a</v>
      </c>
    </row>
    <row r="41" spans="1:4" ht="15" x14ac:dyDescent="0.2">
      <c r="A41" s="14" t="s">
        <v>11</v>
      </c>
      <c r="B41" s="10" t="str">
        <f>IF(ISERROR(Summary!#REF!/Summary!B56),"n/a",Summary!#REF!/Summary!B56)</f>
        <v>n/a</v>
      </c>
      <c r="C41" s="10" t="str">
        <f>IF(ISERROR(Summary!#REF!/Summary!C56),"n/a",Summary!#REF!/Summary!C56)</f>
        <v>n/a</v>
      </c>
      <c r="D41" s="12" t="str">
        <f>IF(ISERROR(B41-C41),"n/a",B41-C41)</f>
        <v>n/a</v>
      </c>
    </row>
    <row r="42" spans="1:4" ht="15" x14ac:dyDescent="0.2">
      <c r="A42" s="14" t="s">
        <v>12</v>
      </c>
      <c r="B42" s="10" t="str">
        <f>IF(ISERROR(Summary!#REF!/Summary!#REF!),"n/a",Summary!#REF!/Summary!#REF!)</f>
        <v>n/a</v>
      </c>
      <c r="C42" s="10" t="str">
        <f>IF(ISERROR(Summary!#REF!/Summary!#REF!),"n/a",Summary!#REF!/Summary!#REF!)</f>
        <v>n/a</v>
      </c>
      <c r="D42" s="12" t="str">
        <f>IF(ISERROR(B42-C42),"n/a",B42-C42)</f>
        <v>n/a</v>
      </c>
    </row>
    <row r="43" spans="1:4" ht="15" x14ac:dyDescent="0.2">
      <c r="A43" s="14" t="s">
        <v>13</v>
      </c>
      <c r="B43" s="10" t="str">
        <f>IF(ISERROR(Summary!#REF!/Summary!#REF!), "n/a",Summary!#REF!/Summary!#REF!)</f>
        <v>n/a</v>
      </c>
      <c r="C43" s="10" t="str">
        <f>IF(ISERROR(Summary!#REF!/Summary!#REF!), "n/a",Summary!#REF!/Summary!#REF!)</f>
        <v>n/a</v>
      </c>
      <c r="D43" s="12" t="str">
        <f>IF(ISERROR(B43-C43),"n/a",B43-C43)</f>
        <v>n/a</v>
      </c>
    </row>
    <row r="44" spans="1:4" ht="15" x14ac:dyDescent="0.2">
      <c r="A44" s="65" t="s">
        <v>18</v>
      </c>
      <c r="B44" s="10"/>
      <c r="C44" s="10"/>
      <c r="D44" s="12"/>
    </row>
    <row r="45" spans="1:4" ht="15" x14ac:dyDescent="0.2">
      <c r="A45" s="14" t="s">
        <v>9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10</v>
      </c>
      <c r="B46" s="10" t="str">
        <f>IF(ISERROR(Summary!#REF!/Summary!B57),"n/a",Summary!#REF!/Summary!B57)</f>
        <v>n/a</v>
      </c>
      <c r="C46" s="10" t="str">
        <f>IF(ISERROR(Summary!#REF!/Summary!C57),"n/a",Summary!#REF!/Summary!C57)</f>
        <v>n/a</v>
      </c>
      <c r="D46" s="12" t="str">
        <f t="shared" si="0"/>
        <v>n/a</v>
      </c>
    </row>
    <row r="47" spans="1:4" ht="15" x14ac:dyDescent="0.2">
      <c r="A47" s="14" t="s">
        <v>11</v>
      </c>
      <c r="B47" s="10" t="str">
        <f>IF(ISERROR(Summary!#REF!/Summary!B57),"n/a",Summary!#REF!/Summary!B57)</f>
        <v>n/a</v>
      </c>
      <c r="C47" s="10" t="str">
        <f>IF(ISERROR(Summary!#REF!/Summary!C57),"n/a",Summary!#REF!/Summary!C57)</f>
        <v>n/a</v>
      </c>
      <c r="D47" s="12" t="str">
        <f t="shared" si="0"/>
        <v>n/a</v>
      </c>
    </row>
    <row r="48" spans="1:4" ht="15" x14ac:dyDescent="0.2">
      <c r="A48" s="14" t="s">
        <v>12</v>
      </c>
      <c r="B48" s="10" t="str">
        <f>IF(ISERROR(Summary!#REF!/Summary!#REF!),"n/a",Summary!#REF!/Summary!#REF!)</f>
        <v>n/a</v>
      </c>
      <c r="C48" s="10" t="str">
        <f>IF(ISERROR(Summary!#REF!/Summary!#REF!),"n/a",Summary!#REF!/Summary!#REF!)</f>
        <v>n/a</v>
      </c>
      <c r="D48" s="12" t="str">
        <f t="shared" si="0"/>
        <v>n/a</v>
      </c>
    </row>
    <row r="49" spans="1:4" ht="15" x14ac:dyDescent="0.2">
      <c r="A49" s="22" t="s">
        <v>13</v>
      </c>
      <c r="B49" s="10" t="str">
        <f>IF(ISERROR(Summary!#REF!/Summary!#REF!), "n/a",Summary!#REF!/Summary!#REF!)</f>
        <v>n/a</v>
      </c>
      <c r="C49" s="10" t="str">
        <f>IF(ISERROR(Summary!#REF!/Summary!#REF!), "n/a",Summary!#REF!/Summary!#REF!)</f>
        <v>n/a</v>
      </c>
      <c r="D49" s="12" t="str">
        <f t="shared" si="0"/>
        <v>n/a</v>
      </c>
    </row>
    <row r="50" spans="1:4" ht="15.75" x14ac:dyDescent="0.2">
      <c r="A50" s="19" t="s">
        <v>26</v>
      </c>
      <c r="B50" s="20"/>
      <c r="C50" s="20"/>
      <c r="D50" s="21"/>
    </row>
    <row r="51" spans="1:4" ht="15" x14ac:dyDescent="0.2">
      <c r="A51" s="14" t="s">
        <v>9</v>
      </c>
      <c r="B51" s="10">
        <f>IF(ISERROR(Summary!B62/Summary!B24),"n/a",Summary!B62/Summary!B24)</f>
        <v>0.26315789473684209</v>
      </c>
      <c r="C51" s="10">
        <f>IF(ISERROR(Summary!C62/Summary!C24),"n/a",Summary!C62/Summary!C24)</f>
        <v>0</v>
      </c>
      <c r="D51" s="12">
        <f>IF(ISERROR(B51-C51),"n/a",B51-C51)</f>
        <v>0.26315789473684209</v>
      </c>
    </row>
    <row r="52" spans="1:4" ht="15" x14ac:dyDescent="0.2">
      <c r="A52" s="14" t="s">
        <v>10</v>
      </c>
      <c r="B52" s="10" t="str">
        <f>IF(ISERROR(Summary!#REF!/Summary!B62),"n/a",Summary!#REF!/Summary!B62)</f>
        <v>n/a</v>
      </c>
      <c r="C52" s="10" t="str">
        <f>IF(ISERROR(Summary!#REF!/Summary!C62),"n/a",Summary!#REF!/Summary!C62)</f>
        <v>n/a</v>
      </c>
      <c r="D52" s="12" t="str">
        <f>IF(ISERROR(B52-C52),"n/a",B52-C52)</f>
        <v>n/a</v>
      </c>
    </row>
    <row r="53" spans="1:4" ht="15" x14ac:dyDescent="0.2">
      <c r="A53" s="14" t="s">
        <v>11</v>
      </c>
      <c r="B53" s="10" t="str">
        <f>IF(ISERROR(Summary!#REF!/Summary!B62),"n/a",Summary!#REF!/Summary!B62)</f>
        <v>n/a</v>
      </c>
      <c r="C53" s="10" t="str">
        <f>IF(ISERROR(Summary!#REF!/Summary!C62),"n/a",Summary!#REF!/Summary!C62)</f>
        <v>n/a</v>
      </c>
      <c r="D53" s="12" t="str">
        <f>IF(ISERROR(B53-C53),"n/a",B53-C53)</f>
        <v>n/a</v>
      </c>
    </row>
    <row r="54" spans="1:4" ht="15" x14ac:dyDescent="0.2">
      <c r="A54" s="14" t="s">
        <v>12</v>
      </c>
      <c r="B54" s="10" t="str">
        <f>IF(ISERROR(Summary!#REF!/Summary!#REF!),"n/a",Summary!#REF!/Summary!#REF!)</f>
        <v>n/a</v>
      </c>
      <c r="C54" s="10" t="str">
        <f>IF(ISERROR(Summary!#REF!/Summary!#REF!),"n/a",Summary!#REF!/Summary!#REF!)</f>
        <v>n/a</v>
      </c>
      <c r="D54" s="12" t="str">
        <f>IF(ISERROR(B54-C54),"n/a",B54-C54)</f>
        <v>n/a</v>
      </c>
    </row>
    <row r="55" spans="1:4" ht="15" x14ac:dyDescent="0.2">
      <c r="A55" s="14" t="s">
        <v>13</v>
      </c>
      <c r="B55" s="10" t="str">
        <f>IF(ISERROR(Summary!#REF!/Summary!#REF!), "n/a",Summary!#REF!/Summary!#REF!)</f>
        <v>n/a</v>
      </c>
      <c r="C55" s="10" t="str">
        <f>IF(ISERROR(Summary!#REF!/Summary!#REF!), "n/a",Summary!#REF!/Summary!#REF!)</f>
        <v>n/a</v>
      </c>
      <c r="D55" s="12" t="str">
        <f>IF(ISERROR(B55-C55),"n/a",B55-C55)</f>
        <v>n/a</v>
      </c>
    </row>
    <row r="56" spans="1:4" ht="15.75" x14ac:dyDescent="0.2">
      <c r="A56" s="19" t="s">
        <v>23</v>
      </c>
      <c r="B56" s="20"/>
      <c r="C56" s="20"/>
      <c r="D56" s="21"/>
    </row>
    <row r="57" spans="1:4" ht="15" x14ac:dyDescent="0.2">
      <c r="A57" s="14" t="s">
        <v>9</v>
      </c>
      <c r="B57" s="10">
        <f>IF(ISERROR(Summary!B59/Summary!B21),"n/a",Summary!B59/Summary!B21)</f>
        <v>0.1702127659574468</v>
      </c>
      <c r="C57" s="10">
        <f>IF(ISERROR(Summary!C59/Summary!C21),"n/a",Summary!C59/Summary!C21)</f>
        <v>0</v>
      </c>
      <c r="D57" s="12">
        <f>IF(ISERROR(B57-C57),"n/a",B57-C57)</f>
        <v>0.1702127659574468</v>
      </c>
    </row>
    <row r="58" spans="1:4" ht="15" x14ac:dyDescent="0.2">
      <c r="A58" s="14" t="s">
        <v>10</v>
      </c>
      <c r="B58" s="10" t="str">
        <f>IF(ISERROR(Summary!#REF!/Summary!B59),"n/a",Summary!#REF!/Summary!B59)</f>
        <v>n/a</v>
      </c>
      <c r="C58" s="10" t="str">
        <f>IF(ISERROR(Summary!#REF!/Summary!C59),"n/a",Summary!#REF!/Summary!C59)</f>
        <v>n/a</v>
      </c>
      <c r="D58" s="12" t="str">
        <f>IF(ISERROR(B58-C58),"n/a",B58-C58)</f>
        <v>n/a</v>
      </c>
    </row>
    <row r="59" spans="1:4" ht="15" x14ac:dyDescent="0.2">
      <c r="A59" s="14" t="s">
        <v>11</v>
      </c>
      <c r="B59" s="10" t="str">
        <f>IF(ISERROR(Summary!#REF!/Summary!B59),"n/a",Summary!#REF!/Summary!B59)</f>
        <v>n/a</v>
      </c>
      <c r="C59" s="10" t="str">
        <f>IF(ISERROR(Summary!#REF!/Summary!C59),"n/a",Summary!#REF!/Summary!C59)</f>
        <v>n/a</v>
      </c>
      <c r="D59" s="12" t="str">
        <f>IF(ISERROR(B59-C59),"n/a",B59-C59)</f>
        <v>n/a</v>
      </c>
    </row>
    <row r="60" spans="1:4" ht="15" x14ac:dyDescent="0.2">
      <c r="A60" s="14" t="s">
        <v>12</v>
      </c>
      <c r="B60" s="10" t="str">
        <f>IF(ISERROR(Summary!#REF!/Summary!#REF!),"n/a",Summary!#REF!/Summary!#REF!)</f>
        <v>n/a</v>
      </c>
      <c r="C60" s="10" t="str">
        <f>IF(ISERROR(Summary!#REF!/Summary!#REF!),"n/a",Summary!#REF!/Summary!#REF!)</f>
        <v>n/a</v>
      </c>
      <c r="D60" s="12" t="str">
        <f>IF(ISERROR(B60-C60),"n/a",B60-C60)</f>
        <v>n/a</v>
      </c>
    </row>
    <row r="61" spans="1:4" ht="15" x14ac:dyDescent="0.2">
      <c r="A61" s="14" t="s">
        <v>13</v>
      </c>
      <c r="B61" s="10" t="str">
        <f>IF(ISERROR(Summary!#REF!/Summary!#REF!), "n/a",Summary!#REF!/Summary!#REF!)</f>
        <v>n/a</v>
      </c>
      <c r="C61" s="10" t="str">
        <f>IF(ISERROR(Summary!#REF!/Summary!#REF!), "n/a",Summary!#REF!/Summary!#REF!)</f>
        <v>n/a</v>
      </c>
      <c r="D61" s="12" t="str">
        <f>IF(ISERROR(B61-C61),"n/a",B61-C61)</f>
        <v>n/a</v>
      </c>
    </row>
    <row r="62" spans="1:4" ht="15" customHeight="1" x14ac:dyDescent="0.2">
      <c r="A62" s="19" t="s">
        <v>3</v>
      </c>
      <c r="B62" s="20"/>
      <c r="C62" s="20"/>
      <c r="D62" s="21"/>
    </row>
    <row r="63" spans="1:4" ht="15" x14ac:dyDescent="0.2">
      <c r="A63" s="14" t="s">
        <v>9</v>
      </c>
      <c r="B63" s="10">
        <f>IF(ISERROR(Summary!B54/Summary!B16),"n/a",Summary!B54/Summary!B16)</f>
        <v>0.269183922046285</v>
      </c>
      <c r="C63" s="10">
        <f>IF(ISERROR(Summary!C54/Summary!C16),"n/a",Summary!C54/Summary!C16)</f>
        <v>0</v>
      </c>
      <c r="D63" s="12">
        <f>IF(ISERROR(B63-C63),"n/a",B63-C63)</f>
        <v>0.269183922046285</v>
      </c>
    </row>
    <row r="64" spans="1:4" ht="15" x14ac:dyDescent="0.2">
      <c r="A64" s="14" t="s">
        <v>10</v>
      </c>
      <c r="B64" s="10" t="str">
        <f>IF(ISERROR(Summary!#REF!/Summary!B54),"n/a",Summary!#REF!/Summary!B54)</f>
        <v>n/a</v>
      </c>
      <c r="C64" s="10" t="str">
        <f>IF(ISERROR(Summary!#REF!/Summary!C54),"n/a",Summary!#REF!/Summary!C54)</f>
        <v>n/a</v>
      </c>
      <c r="D64" s="12" t="str">
        <f>IF(ISERROR(B64-C64),"n/a",B64-C64)</f>
        <v>n/a</v>
      </c>
    </row>
    <row r="65" spans="1:4" ht="15" x14ac:dyDescent="0.2">
      <c r="A65" s="14" t="s">
        <v>11</v>
      </c>
      <c r="B65" s="10" t="str">
        <f>IF(ISERROR(Summary!#REF!/Summary!B54),"n/a",Summary!#REF!/Summary!B54)</f>
        <v>n/a</v>
      </c>
      <c r="C65" s="10" t="str">
        <f>IF(ISERROR(Summary!#REF!/Summary!C54),"n/a",Summary!#REF!/Summary!C54)</f>
        <v>n/a</v>
      </c>
      <c r="D65" s="12" t="str">
        <f>IF(ISERROR(B65-C65),"n/a",B65-C65)</f>
        <v>n/a</v>
      </c>
    </row>
    <row r="66" spans="1:4" ht="15" x14ac:dyDescent="0.2">
      <c r="A66" s="14" t="s">
        <v>12</v>
      </c>
      <c r="B66" s="10" t="str">
        <f>IF(ISERROR(Summary!#REF!/Summary!#REF!),"n/a",Summary!#REF!/Summary!#REF!)</f>
        <v>n/a</v>
      </c>
      <c r="C66" s="10" t="str">
        <f>IF(ISERROR(Summary!#REF!/Summary!#REF!),"n/a",Summary!#REF!/Summary!#REF!)</f>
        <v>n/a</v>
      </c>
      <c r="D66" s="12" t="str">
        <f>IF(ISERROR(B66-C66),"n/a",B66-C66)</f>
        <v>n/a</v>
      </c>
    </row>
    <row r="67" spans="1:4" ht="15.75" thickBot="1" x14ac:dyDescent="0.25">
      <c r="A67" s="15" t="s">
        <v>13</v>
      </c>
      <c r="B67" s="11" t="str">
        <f>IF(ISERROR(Summary!#REF!/Summary!#REF!), "n/a",Summary!#REF!/Summary!#REF!)</f>
        <v>n/a</v>
      </c>
      <c r="C67" s="11" t="str">
        <f>IF(ISERROR(Summary!#REF!/Summary!#REF!), "n/a",Summary!#REF!/Summary!#REF!)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9/3/2021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231" t="s">
        <v>7</v>
      </c>
      <c r="B1" s="231"/>
      <c r="C1" s="231"/>
      <c r="D1" s="231"/>
      <c r="E1" s="198"/>
    </row>
    <row r="2" spans="1:5" ht="15.75" x14ac:dyDescent="0.25">
      <c r="A2" s="231" t="s">
        <v>56</v>
      </c>
      <c r="B2" s="231"/>
      <c r="C2" s="231"/>
      <c r="D2" s="231"/>
      <c r="E2" s="198"/>
    </row>
    <row r="3" spans="1:5" ht="15.75" x14ac:dyDescent="0.25">
      <c r="A3" s="232" t="str">
        <f>Summary!A3</f>
        <v>Winter 2022</v>
      </c>
      <c r="B3" s="232"/>
      <c r="C3" s="232"/>
      <c r="D3" s="232"/>
      <c r="E3" s="199"/>
    </row>
    <row r="4" spans="1:5" ht="15.75" x14ac:dyDescent="0.25">
      <c r="A4" s="233" t="str">
        <f>Summary!A4</f>
        <v>as of Friday, September 3, 2021</v>
      </c>
      <c r="B4" s="233"/>
      <c r="C4" s="233"/>
      <c r="D4" s="233"/>
      <c r="E4" s="200"/>
    </row>
    <row r="5" spans="1:5" ht="13.5" thickBot="1" x14ac:dyDescent="0.25"/>
    <row r="6" spans="1:5" ht="16.5" thickBot="1" x14ac:dyDescent="0.25">
      <c r="A6" s="258" t="s">
        <v>34</v>
      </c>
      <c r="B6" s="259"/>
      <c r="C6" s="259"/>
      <c r="D6" s="260"/>
    </row>
    <row r="7" spans="1:5" ht="16.5" thickBot="1" x14ac:dyDescent="0.3">
      <c r="A7" s="255" t="s">
        <v>5</v>
      </c>
      <c r="B7" s="256"/>
      <c r="C7" s="256"/>
      <c r="D7" s="257"/>
    </row>
    <row r="8" spans="1:5" ht="15.75" customHeight="1" x14ac:dyDescent="0.2">
      <c r="A8" s="253" t="s">
        <v>8</v>
      </c>
      <c r="B8" s="212" t="str">
        <f>(Summary!B6)</f>
        <v>Winter 2022</v>
      </c>
      <c r="C8" s="214" t="str">
        <f>Summary!C6</f>
        <v>Winter 2021</v>
      </c>
      <c r="D8" s="251" t="s">
        <v>1</v>
      </c>
    </row>
    <row r="9" spans="1:5" ht="15.75" customHeight="1" x14ac:dyDescent="0.2">
      <c r="A9" s="254"/>
      <c r="B9" s="213" t="str">
        <f>(Summary!B7)</f>
        <v>as of 9/3/21</v>
      </c>
      <c r="C9" s="215" t="str">
        <f>Summary!C7</f>
        <v>as of 9/3/20</v>
      </c>
      <c r="D9" s="252"/>
    </row>
    <row r="10" spans="1:5" ht="15.75" x14ac:dyDescent="0.2">
      <c r="A10" s="18" t="s">
        <v>24</v>
      </c>
      <c r="B10" s="16"/>
      <c r="C10" s="16"/>
      <c r="D10" s="17"/>
    </row>
    <row r="11" spans="1:5" ht="15" x14ac:dyDescent="0.2">
      <c r="A11" s="14" t="s">
        <v>9</v>
      </c>
      <c r="B11" s="10">
        <f>IF(ISERROR(College!F13/College!B13),"n/a",College!F13/College!B13)</f>
        <v>0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10</v>
      </c>
      <c r="B12" s="10" t="str">
        <f>IF(ISERROR(College!#REF!/College!F13),"n/a",College!#REF!/College!F13)</f>
        <v>n/a</v>
      </c>
      <c r="C12" s="10" t="str">
        <f>IF(ISERROR(College!#REF!/College!G13),"n/a",College!#REF!/College!G13)</f>
        <v>n/a</v>
      </c>
      <c r="D12" s="12" t="str">
        <f>IF(ISERROR(B12-C12),"n/a",B12-C12)</f>
        <v>n/a</v>
      </c>
    </row>
    <row r="13" spans="1:5" ht="15" x14ac:dyDescent="0.2">
      <c r="A13" s="14" t="s">
        <v>11</v>
      </c>
      <c r="B13" s="10" t="str">
        <f>IF(ISERROR(College!#REF!/College!F13),"n/a",College!#REF!/College!F13)</f>
        <v>n/a</v>
      </c>
      <c r="C13" s="10" t="str">
        <f>IF(ISERROR(College!#REF!/College!G13),"n/a",College!#REF!/College!G13)</f>
        <v>n/a</v>
      </c>
      <c r="D13" s="12" t="str">
        <f>IF(ISERROR(B13-C13),"n/a",B13-C13)</f>
        <v>n/a</v>
      </c>
    </row>
    <row r="14" spans="1:5" ht="15" x14ac:dyDescent="0.2">
      <c r="A14" s="14" t="s">
        <v>12</v>
      </c>
      <c r="B14" s="10" t="str">
        <f>IF(ISERROR(College!#REF!/College!#REF!),"n/a",College!#REF!/College!#REF!)</f>
        <v>n/a</v>
      </c>
      <c r="C14" s="10" t="str">
        <f>IF(ISERROR(College!#REF!/College!#REF!),"n/a",College!#REF!/College!#REF!)</f>
        <v>n/a</v>
      </c>
      <c r="D14" s="12" t="str">
        <f>IF(ISERROR(B14-C14),"n/a",B14-C14)</f>
        <v>n/a</v>
      </c>
    </row>
    <row r="15" spans="1:5" ht="15" x14ac:dyDescent="0.2">
      <c r="A15" s="14" t="s">
        <v>13</v>
      </c>
      <c r="B15" s="10" t="str">
        <f>IF(ISERROR(College!#REF!/College!#REF!), "n/a",College!#REF!/College!#REF!)</f>
        <v>n/a</v>
      </c>
      <c r="C15" s="10" t="str">
        <f>IF(ISERROR(College!#REF!/College!#REF!), "n/a",College!#REF!/College!#REF!)</f>
        <v>n/a</v>
      </c>
      <c r="D15" s="12" t="str">
        <f>IF(ISERROR(B15-C15),"n/a",B15-C15)</f>
        <v>n/a</v>
      </c>
    </row>
    <row r="16" spans="1:5" ht="15.75" x14ac:dyDescent="0.2">
      <c r="A16" s="19" t="s">
        <v>26</v>
      </c>
      <c r="B16" s="20"/>
      <c r="C16" s="20"/>
      <c r="D16" s="21"/>
    </row>
    <row r="17" spans="1:4" ht="15" x14ac:dyDescent="0.2">
      <c r="A17" s="14" t="s">
        <v>9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10</v>
      </c>
      <c r="B18" s="10" t="str">
        <f>IF(ISERROR(College!#REF!/College!F17),"n/a",College!#REF!/College!F17)</f>
        <v>n/a</v>
      </c>
      <c r="C18" s="10" t="str">
        <f>IF(ISERROR(College!#REF!/College!G17),"n/a",College!#REF!/College!G17)</f>
        <v>n/a</v>
      </c>
      <c r="D18" s="12" t="str">
        <f>IF(ISERROR(B18-C18),"n/a",B18-C18)</f>
        <v>n/a</v>
      </c>
    </row>
    <row r="19" spans="1:4" ht="15" x14ac:dyDescent="0.2">
      <c r="A19" s="14" t="s">
        <v>11</v>
      </c>
      <c r="B19" s="10" t="str">
        <f>IF(ISERROR(College!#REF!/College!F17),"n/a",College!#REF!/College!F17)</f>
        <v>n/a</v>
      </c>
      <c r="C19" s="10" t="str">
        <f>IF(ISERROR(College!#REF!/College!G17),"n/a",College!#REF!/College!G17)</f>
        <v>n/a</v>
      </c>
      <c r="D19" s="12" t="str">
        <f>IF(ISERROR(B19-C19),"n/a",B19-C19)</f>
        <v>n/a</v>
      </c>
    </row>
    <row r="20" spans="1:4" ht="15" x14ac:dyDescent="0.2">
      <c r="A20" s="14" t="s">
        <v>12</v>
      </c>
      <c r="B20" s="10" t="str">
        <f>IF(ISERROR(College!#REF!/College!#REF!),"n/a",College!#REF!/College!#REF!)</f>
        <v>n/a</v>
      </c>
      <c r="C20" s="10" t="str">
        <f>IF(ISERROR(College!#REF!/College!#REF!),"n/a",College!#REF!/College!#REF!)</f>
        <v>n/a</v>
      </c>
      <c r="D20" s="12" t="str">
        <f>IF(ISERROR(B20-C20),"n/a",B20-C20)</f>
        <v>n/a</v>
      </c>
    </row>
    <row r="21" spans="1:4" ht="15" x14ac:dyDescent="0.2">
      <c r="A21" s="14" t="s">
        <v>13</v>
      </c>
      <c r="B21" s="10" t="str">
        <f>IF(ISERROR(College!#REF!/College!#REF!), "n/a",College!#REF!/College!#REF!)</f>
        <v>n/a</v>
      </c>
      <c r="C21" s="10" t="str">
        <f>IF(ISERROR(College!#REF!/College!#REF!), "n/a",College!#REF!/College!#REF!)</f>
        <v>n/a</v>
      </c>
      <c r="D21" s="12" t="str">
        <f>IF(ISERROR(B21-C21),"n/a",B21-C21)</f>
        <v>n/a</v>
      </c>
    </row>
    <row r="22" spans="1:4" ht="15.75" x14ac:dyDescent="0.2">
      <c r="A22" s="19" t="s">
        <v>23</v>
      </c>
      <c r="B22" s="20"/>
      <c r="C22" s="20"/>
      <c r="D22" s="21"/>
    </row>
    <row r="23" spans="1:4" ht="15" x14ac:dyDescent="0.2">
      <c r="A23" s="14" t="s">
        <v>9</v>
      </c>
      <c r="B23" s="10">
        <f>IF(ISERROR(College!F15/College!B15),"n/a",College!F15/College!B15)</f>
        <v>0.4</v>
      </c>
      <c r="C23" s="10">
        <f>IF(ISERROR(College!G15/College!C15),"n/a",College!G15/College!C15)</f>
        <v>0</v>
      </c>
      <c r="D23" s="12">
        <f>IF(ISERROR(B23-C23),"n/a",B23-C23)</f>
        <v>0.4</v>
      </c>
    </row>
    <row r="24" spans="1:4" ht="15" x14ac:dyDescent="0.2">
      <c r="A24" s="14" t="s">
        <v>10</v>
      </c>
      <c r="B24" s="10" t="str">
        <f>IF(ISERROR(College!#REF!/College!F15),"n/a",College!#REF!/College!F15)</f>
        <v>n/a</v>
      </c>
      <c r="C24" s="10" t="str">
        <f>IF(ISERROR(College!#REF!/College!G15),"n/a",College!#REF!/College!G15)</f>
        <v>n/a</v>
      </c>
      <c r="D24" s="12" t="str">
        <f>IF(ISERROR(B24-C24),"n/a",B24-C24)</f>
        <v>n/a</v>
      </c>
    </row>
    <row r="25" spans="1:4" ht="15" x14ac:dyDescent="0.2">
      <c r="A25" s="14" t="s">
        <v>11</v>
      </c>
      <c r="B25" s="10" t="str">
        <f>IF(ISERROR(College!#REF!/College!F15),"n/a",College!#REF!/College!F15)</f>
        <v>n/a</v>
      </c>
      <c r="C25" s="10" t="str">
        <f>IF(ISERROR(College!#REF!/College!G15),"n/a",College!#REF!/College!G15)</f>
        <v>n/a</v>
      </c>
      <c r="D25" s="12" t="str">
        <f>IF(ISERROR(B25-C25),"n/a",B25-C25)</f>
        <v>n/a</v>
      </c>
    </row>
    <row r="26" spans="1:4" ht="15" x14ac:dyDescent="0.2">
      <c r="A26" s="14" t="s">
        <v>12</v>
      </c>
      <c r="B26" s="10" t="str">
        <f>IF(ISERROR(College!#REF!/College!#REF!),"n/a",College!#REF!/College!#REF!)</f>
        <v>n/a</v>
      </c>
      <c r="C26" s="10" t="str">
        <f>IF(ISERROR(College!#REF!/College!#REF!),"n/a",College!#REF!/College!#REF!)</f>
        <v>n/a</v>
      </c>
      <c r="D26" s="12" t="str">
        <f>IF(ISERROR(B26-C26),"n/a",B26-C26)</f>
        <v>n/a</v>
      </c>
    </row>
    <row r="27" spans="1:4" ht="15" x14ac:dyDescent="0.2">
      <c r="A27" s="14" t="s">
        <v>13</v>
      </c>
      <c r="B27" s="10" t="str">
        <f>IF(ISERROR(College!#REF!/College!#REF!), "n/a",College!#REF!/College!#REF!)</f>
        <v>n/a</v>
      </c>
      <c r="C27" s="10" t="str">
        <f>IF(ISERROR(College!#REF!/College!#REF!), "n/a",College!#REF!/College!#REF!)</f>
        <v>n/a</v>
      </c>
      <c r="D27" s="12" t="str">
        <f>IF(ISERROR(B27-C27),"n/a",B27-C27)</f>
        <v>n/a</v>
      </c>
    </row>
    <row r="28" spans="1:4" ht="15.75" x14ac:dyDescent="0.2">
      <c r="A28" s="19" t="s">
        <v>3</v>
      </c>
      <c r="B28" s="20"/>
      <c r="C28" s="20"/>
      <c r="D28" s="21"/>
    </row>
    <row r="29" spans="1:4" ht="15" x14ac:dyDescent="0.2">
      <c r="A29" s="14" t="s">
        <v>9</v>
      </c>
      <c r="B29" s="10">
        <f>IF(ISERROR(College!F11/College!B11),"n/a",College!F11/College!B11)</f>
        <v>0.33333333333333331</v>
      </c>
      <c r="C29" s="10">
        <f>IF(ISERROR(College!G11/College!C11),"n/a",College!G11/College!C11)</f>
        <v>0</v>
      </c>
      <c r="D29" s="12">
        <f>IF(ISERROR(B29-C29),"n/a",B29-C29)</f>
        <v>0.33333333333333331</v>
      </c>
    </row>
    <row r="30" spans="1:4" ht="15" x14ac:dyDescent="0.2">
      <c r="A30" s="14" t="s">
        <v>10</v>
      </c>
      <c r="B30" s="10" t="str">
        <f>IF(ISERROR(College!#REF!/College!F11),"n/a",College!#REF!/College!F11)</f>
        <v>n/a</v>
      </c>
      <c r="C30" s="10" t="str">
        <f>IF(ISERROR(College!#REF!/College!G11),"n/a",College!#REF!/College!G11)</f>
        <v>n/a</v>
      </c>
      <c r="D30" s="12" t="str">
        <f>IF(ISERROR(B30-C30),"n/a",B30-C30)</f>
        <v>n/a</v>
      </c>
    </row>
    <row r="31" spans="1:4" ht="15" x14ac:dyDescent="0.2">
      <c r="A31" s="14" t="s">
        <v>11</v>
      </c>
      <c r="B31" s="10" t="str">
        <f>IF(ISERROR(College!#REF!/College!F11),"n/a",College!#REF!/College!F11)</f>
        <v>n/a</v>
      </c>
      <c r="C31" s="10" t="str">
        <f>IF(ISERROR(College!#REF!/College!G11),"n/a",College!#REF!/College!G11)</f>
        <v>n/a</v>
      </c>
      <c r="D31" s="12" t="str">
        <f>IF(ISERROR(B31-C31),"n/a",B31-C31)</f>
        <v>n/a</v>
      </c>
    </row>
    <row r="32" spans="1:4" ht="15" x14ac:dyDescent="0.2">
      <c r="A32" s="14" t="s">
        <v>12</v>
      </c>
      <c r="B32" s="10" t="str">
        <f>IF(ISERROR(College!#REF!/College!#REF!),"n/a",College!#REF!/College!#REF!)</f>
        <v>n/a</v>
      </c>
      <c r="C32" s="10" t="str">
        <f>IF(ISERROR(College!#REF!/College!#REF!),"n/a",College!#REF!/College!#REF!)</f>
        <v>n/a</v>
      </c>
      <c r="D32" s="12" t="str">
        <f>IF(ISERROR(B32-C32),"n/a",B32-C32)</f>
        <v>n/a</v>
      </c>
    </row>
    <row r="33" spans="1:4" ht="15.75" thickBot="1" x14ac:dyDescent="0.25">
      <c r="A33" s="15" t="s">
        <v>13</v>
      </c>
      <c r="B33" s="11" t="str">
        <f>IF(ISERROR(College!#REF!/College!#REF!), "n/a",College!#REF!/College!#REF!)</f>
        <v>n/a</v>
      </c>
      <c r="C33" s="11" t="str">
        <f>IF(ISERROR(College!#REF!/College!#REF!), "n/a",College!#REF!/College!#REF!)</f>
        <v>n/a</v>
      </c>
      <c r="D33" s="13" t="str">
        <f>IF(ISERROR(B33-C33),"n/a",B33-C33)</f>
        <v>n/a</v>
      </c>
    </row>
    <row r="34" spans="1:4" ht="16.5" thickBot="1" x14ac:dyDescent="0.3">
      <c r="A34" s="255" t="s">
        <v>6</v>
      </c>
      <c r="B34" s="256"/>
      <c r="C34" s="256"/>
      <c r="D34" s="257"/>
    </row>
    <row r="35" spans="1:4" ht="15.75" customHeight="1" x14ac:dyDescent="0.2">
      <c r="A35" s="253" t="s">
        <v>8</v>
      </c>
      <c r="B35" s="212" t="str">
        <f>(Summary!B6)</f>
        <v>Winter 2022</v>
      </c>
      <c r="C35" s="212" t="str">
        <f>(Summary!C6)</f>
        <v>Winter 2021</v>
      </c>
      <c r="D35" s="251" t="s">
        <v>1</v>
      </c>
    </row>
    <row r="36" spans="1:4" ht="15.75" customHeight="1" x14ac:dyDescent="0.2">
      <c r="A36" s="254" t="s">
        <v>8</v>
      </c>
      <c r="B36" s="213" t="str">
        <f>(Summary!B7)</f>
        <v>as of 9/3/21</v>
      </c>
      <c r="C36" s="213" t="str">
        <f>(Summary!C7)</f>
        <v>as of 9/3/20</v>
      </c>
      <c r="D36" s="252"/>
    </row>
    <row r="37" spans="1:4" ht="15.75" x14ac:dyDescent="0.2">
      <c r="A37" s="18" t="s">
        <v>24</v>
      </c>
      <c r="B37" s="16"/>
      <c r="C37" s="16"/>
      <c r="D37" s="17"/>
    </row>
    <row r="38" spans="1:4" ht="15" x14ac:dyDescent="0.2">
      <c r="A38" s="65" t="s">
        <v>25</v>
      </c>
      <c r="B38" s="16"/>
      <c r="C38" s="16"/>
      <c r="D38" s="17"/>
    </row>
    <row r="39" spans="1:4" ht="15" x14ac:dyDescent="0.2">
      <c r="A39" s="14" t="s">
        <v>9</v>
      </c>
      <c r="B39" s="10">
        <f>IF(ISERROR(College!F20/College!B20),"n/a",College!F20/College!B20)</f>
        <v>0.20799999999999999</v>
      </c>
      <c r="C39" s="10">
        <f>IF(ISERROR(College!G20/College!C20),"n/a",College!G20/College!C20)</f>
        <v>0</v>
      </c>
      <c r="D39" s="12">
        <f>IF(ISERROR(B39-C39),"n/a",B39-C39)</f>
        <v>0.20799999999999999</v>
      </c>
    </row>
    <row r="40" spans="1:4" ht="15" x14ac:dyDescent="0.2">
      <c r="A40" s="14" t="s">
        <v>10</v>
      </c>
      <c r="B40" s="10" t="str">
        <f>IF(ISERROR(College!#REF!/College!F20),"n/a",College!#REF!/College!F20)</f>
        <v>n/a</v>
      </c>
      <c r="C40" s="10" t="str">
        <f>IF(ISERROR(College!#REF!/College!G20),"n/a",College!#REF!/College!G20)</f>
        <v>n/a</v>
      </c>
      <c r="D40" s="12" t="str">
        <f>IF(ISERROR(B40-C40),"n/a",B40-C40)</f>
        <v>n/a</v>
      </c>
    </row>
    <row r="41" spans="1:4" ht="15" x14ac:dyDescent="0.2">
      <c r="A41" s="14" t="s">
        <v>11</v>
      </c>
      <c r="B41" s="10" t="str">
        <f>IF(ISERROR(College!#REF!/College!F20),"n/a",College!#REF!/College!F20)</f>
        <v>n/a</v>
      </c>
      <c r="C41" s="10" t="str">
        <f>IF(ISERROR(College!#REF!/College!G20),"n/a",College!#REF!/College!G20)</f>
        <v>n/a</v>
      </c>
      <c r="D41" s="12" t="str">
        <f>IF(ISERROR(B41-C41),"n/a",B41-C41)</f>
        <v>n/a</v>
      </c>
    </row>
    <row r="42" spans="1:4" ht="15" x14ac:dyDescent="0.2">
      <c r="A42" s="14" t="s">
        <v>12</v>
      </c>
      <c r="B42" s="10" t="str">
        <f>IF(ISERROR(College!#REF!/College!#REF!),"n/a",College!#REF!/College!#REF!)</f>
        <v>n/a</v>
      </c>
      <c r="C42" s="10" t="str">
        <f>IF(ISERROR(College!#REF!/College!#REF!),"n/a",College!#REF!/College!#REF!)</f>
        <v>n/a</v>
      </c>
      <c r="D42" s="12" t="str">
        <f>IF(ISERROR(B42-C42),"n/a",B42-C42)</f>
        <v>n/a</v>
      </c>
    </row>
    <row r="43" spans="1:4" ht="15" x14ac:dyDescent="0.2">
      <c r="A43" s="14" t="s">
        <v>13</v>
      </c>
      <c r="B43" s="10" t="str">
        <f>IF(ISERROR(College!#REF!/College!#REF!), "n/a",College!#REF!/College!#REF!)</f>
        <v>n/a</v>
      </c>
      <c r="C43" s="10" t="str">
        <f>IF(ISERROR(College!#REF!/College!#REF!), "n/a",College!#REF!/College!#REF!)</f>
        <v>n/a</v>
      </c>
      <c r="D43" s="12" t="str">
        <f>IF(ISERROR(B43-C43),"n/a",B43-C43)</f>
        <v>n/a</v>
      </c>
    </row>
    <row r="44" spans="1:4" ht="15" x14ac:dyDescent="0.2">
      <c r="A44" s="65" t="s">
        <v>18</v>
      </c>
      <c r="B44" s="10"/>
      <c r="C44" s="10"/>
      <c r="D44" s="12"/>
    </row>
    <row r="45" spans="1:4" ht="15" x14ac:dyDescent="0.2">
      <c r="A45" s="14" t="s">
        <v>9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10</v>
      </c>
      <c r="B46" s="10" t="str">
        <f>IF(ISERROR(College!#REF!/College!F21),"n/a",College!#REF!/College!F21)</f>
        <v>n/a</v>
      </c>
      <c r="C46" s="10" t="str">
        <f>IF(ISERROR(College!#REF!/College!G21),"n/a",College!#REF!/College!G21)</f>
        <v>n/a</v>
      </c>
      <c r="D46" s="12" t="str">
        <f t="shared" si="0"/>
        <v>n/a</v>
      </c>
    </row>
    <row r="47" spans="1:4" ht="15" x14ac:dyDescent="0.2">
      <c r="A47" s="14" t="s">
        <v>11</v>
      </c>
      <c r="B47" s="10" t="str">
        <f>IF(ISERROR(College!#REF!/College!F21),"n/a",College!#REF!/College!F21)</f>
        <v>n/a</v>
      </c>
      <c r="C47" s="10" t="str">
        <f>IF(ISERROR(College!#REF!/College!G21),"n/a",College!#REF!/College!G21)</f>
        <v>n/a</v>
      </c>
      <c r="D47" s="12" t="str">
        <f t="shared" si="0"/>
        <v>n/a</v>
      </c>
    </row>
    <row r="48" spans="1:4" ht="15" x14ac:dyDescent="0.2">
      <c r="A48" s="14" t="s">
        <v>12</v>
      </c>
      <c r="B48" s="10" t="str">
        <f>IF(ISERROR(College!#REF!/College!#REF!),"n/a",College!#REF!/College!#REF!)</f>
        <v>n/a</v>
      </c>
      <c r="C48" s="10" t="str">
        <f>IF(ISERROR(College!#REF!/College!#REF!),"n/a",College!#REF!/College!#REF!)</f>
        <v>n/a</v>
      </c>
      <c r="D48" s="12" t="str">
        <f t="shared" si="0"/>
        <v>n/a</v>
      </c>
    </row>
    <row r="49" spans="1:4" ht="15" x14ac:dyDescent="0.2">
      <c r="A49" s="22" t="s">
        <v>13</v>
      </c>
      <c r="B49" s="10" t="str">
        <f>IF(ISERROR(College!#REF!/College!#REF!), "n/a",College!#REF!/College!#REF!)</f>
        <v>n/a</v>
      </c>
      <c r="C49" s="10" t="str">
        <f>IF(ISERROR(College!#REF!/College!#REF!), "n/a",College!#REF!/College!#REF!)</f>
        <v>n/a</v>
      </c>
      <c r="D49" s="12" t="str">
        <f t="shared" si="0"/>
        <v>n/a</v>
      </c>
    </row>
    <row r="50" spans="1:4" ht="15.75" x14ac:dyDescent="0.2">
      <c r="A50" s="19" t="s">
        <v>26</v>
      </c>
      <c r="B50" s="20"/>
      <c r="C50" s="20"/>
      <c r="D50" s="21"/>
    </row>
    <row r="51" spans="1:4" ht="15" x14ac:dyDescent="0.2">
      <c r="A51" s="14" t="s">
        <v>9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</v>
      </c>
      <c r="D51" s="12">
        <f>IF(ISERROR(B51-C51),"n/a",B51-C51)</f>
        <v>0.33333333333333331</v>
      </c>
    </row>
    <row r="52" spans="1:4" ht="15" x14ac:dyDescent="0.2">
      <c r="A52" s="14" t="s">
        <v>10</v>
      </c>
      <c r="B52" s="10" t="str">
        <f>IF(ISERROR(College!#REF!/College!F25),"n/a",College!#REF!/College!F25)</f>
        <v>n/a</v>
      </c>
      <c r="C52" s="10" t="str">
        <f>IF(ISERROR(College!#REF!/College!G25),"n/a",College!#REF!/College!G25)</f>
        <v>n/a</v>
      </c>
      <c r="D52" s="12" t="str">
        <f>IF(ISERROR(B52-C52),"n/a",B52-C52)</f>
        <v>n/a</v>
      </c>
    </row>
    <row r="53" spans="1:4" ht="15" x14ac:dyDescent="0.2">
      <c r="A53" s="14" t="s">
        <v>11</v>
      </c>
      <c r="B53" s="10" t="str">
        <f>IF(ISERROR(College!#REF!/College!F25),"n/a",College!#REF!/College!F25)</f>
        <v>n/a</v>
      </c>
      <c r="C53" s="10" t="str">
        <f>IF(ISERROR(College!#REF!/College!G25),"n/a",College!#REF!/College!G25)</f>
        <v>n/a</v>
      </c>
      <c r="D53" s="12" t="str">
        <f>IF(ISERROR(B53-C53),"n/a",B53-C53)</f>
        <v>n/a</v>
      </c>
    </row>
    <row r="54" spans="1:4" ht="15" x14ac:dyDescent="0.2">
      <c r="A54" s="14" t="s">
        <v>12</v>
      </c>
      <c r="B54" s="10" t="str">
        <f>IF(ISERROR(College!#REF!/College!#REF!),"n/a",College!#REF!/College!#REF!)</f>
        <v>n/a</v>
      </c>
      <c r="C54" s="10" t="str">
        <f>IF(ISERROR(College!#REF!/College!#REF!),"n/a",College!#REF!/College!#REF!)</f>
        <v>n/a</v>
      </c>
      <c r="D54" s="12" t="str">
        <f>IF(ISERROR(B54-C54),"n/a",B54-C54)</f>
        <v>n/a</v>
      </c>
    </row>
    <row r="55" spans="1:4" ht="15" x14ac:dyDescent="0.2">
      <c r="A55" s="14" t="s">
        <v>13</v>
      </c>
      <c r="B55" s="10" t="str">
        <f>IF(ISERROR(College!#REF!/College!#REF!), "n/a",College!#REF!/College!#REF!)</f>
        <v>n/a</v>
      </c>
      <c r="C55" s="10" t="str">
        <f>IF(ISERROR(College!#REF!/College!#REF!), "n/a",College!#REF!/College!#REF!)</f>
        <v>n/a</v>
      </c>
      <c r="D55" s="12" t="str">
        <f>IF(ISERROR(B55-C55),"n/a",B55-C55)</f>
        <v>n/a</v>
      </c>
    </row>
    <row r="56" spans="1:4" ht="15.75" x14ac:dyDescent="0.2">
      <c r="A56" s="19" t="s">
        <v>23</v>
      </c>
      <c r="B56" s="20"/>
      <c r="C56" s="20"/>
      <c r="D56" s="21"/>
    </row>
    <row r="57" spans="1:4" ht="15" x14ac:dyDescent="0.2">
      <c r="A57" s="14" t="s">
        <v>9</v>
      </c>
      <c r="B57" s="10">
        <f>IF(ISERROR(College!F23/College!B23),"n/a",College!F23/College!B23)</f>
        <v>7.6923076923076927E-2</v>
      </c>
      <c r="C57" s="10">
        <f>IF(ISERROR(College!G23/College!C23),"n/a",College!G23/College!C23)</f>
        <v>0</v>
      </c>
      <c r="D57" s="12">
        <f>IF(ISERROR(B57-C57),"n/a",B57-C57)</f>
        <v>7.6923076923076927E-2</v>
      </c>
    </row>
    <row r="58" spans="1:4" ht="15" x14ac:dyDescent="0.2">
      <c r="A58" s="14" t="s">
        <v>10</v>
      </c>
      <c r="B58" s="10" t="str">
        <f>IF(ISERROR(College!#REF!/College!F23),"n/a",College!#REF!/College!F23)</f>
        <v>n/a</v>
      </c>
      <c r="C58" s="10" t="str">
        <f>IF(ISERROR(College!#REF!/College!G23),"n/a",College!#REF!/College!G23)</f>
        <v>n/a</v>
      </c>
      <c r="D58" s="12" t="str">
        <f>IF(ISERROR(B58-C58),"n/a",B58-C58)</f>
        <v>n/a</v>
      </c>
    </row>
    <row r="59" spans="1:4" ht="15" x14ac:dyDescent="0.2">
      <c r="A59" s="14" t="s">
        <v>11</v>
      </c>
      <c r="B59" s="10" t="str">
        <f>IF(ISERROR(College!#REF!/College!F23),"n/a",College!#REF!/College!F23)</f>
        <v>n/a</v>
      </c>
      <c r="C59" s="10" t="str">
        <f>IF(ISERROR(College!#REF!/College!G23),"n/a",College!#REF!/College!G23)</f>
        <v>n/a</v>
      </c>
      <c r="D59" s="12" t="str">
        <f>IF(ISERROR(B59-C59),"n/a",B59-C59)</f>
        <v>n/a</v>
      </c>
    </row>
    <row r="60" spans="1:4" ht="15" x14ac:dyDescent="0.2">
      <c r="A60" s="14" t="s">
        <v>12</v>
      </c>
      <c r="B60" s="10" t="str">
        <f>IF(ISERROR(College!#REF!/College!#REF!),"n/a",College!#REF!/College!#REF!)</f>
        <v>n/a</v>
      </c>
      <c r="C60" s="10" t="str">
        <f>IF(ISERROR(College!#REF!/College!#REF!),"n/a",College!#REF!/College!#REF!)</f>
        <v>n/a</v>
      </c>
      <c r="D60" s="12" t="str">
        <f>IF(ISERROR(B60-C60),"n/a",B60-C60)</f>
        <v>n/a</v>
      </c>
    </row>
    <row r="61" spans="1:4" ht="15" x14ac:dyDescent="0.2">
      <c r="A61" s="14" t="s">
        <v>13</v>
      </c>
      <c r="B61" s="10" t="str">
        <f>IF(ISERROR(College!#REF!/College!#REF!), "n/a",College!#REF!/College!#REF!)</f>
        <v>n/a</v>
      </c>
      <c r="C61" s="10" t="str">
        <f>IF(ISERROR(College!#REF!/College!#REF!), "n/a",College!#REF!/College!#REF!)</f>
        <v>n/a</v>
      </c>
      <c r="D61" s="12" t="str">
        <f>IF(ISERROR(B61-C61),"n/a",B61-C61)</f>
        <v>n/a</v>
      </c>
    </row>
    <row r="62" spans="1:4" ht="15.75" x14ac:dyDescent="0.2">
      <c r="A62" s="19" t="s">
        <v>3</v>
      </c>
      <c r="B62" s="20"/>
      <c r="C62" s="20"/>
      <c r="D62" s="21"/>
    </row>
    <row r="63" spans="1:4" ht="15" x14ac:dyDescent="0.2">
      <c r="A63" s="14" t="s">
        <v>9</v>
      </c>
      <c r="B63" s="10">
        <f>IF(ISERROR(College!F18/College!B18),"n/a",College!F18/College!B18)</f>
        <v>0.19858156028368795</v>
      </c>
      <c r="C63" s="10">
        <f>IF(ISERROR(College!G18/College!C18),"n/a",College!G18/College!C18)</f>
        <v>0</v>
      </c>
      <c r="D63" s="12">
        <f>IF(ISERROR(B63-C63),"n/a",B63-C63)</f>
        <v>0.19858156028368795</v>
      </c>
    </row>
    <row r="64" spans="1:4" ht="15" x14ac:dyDescent="0.2">
      <c r="A64" s="14" t="s">
        <v>10</v>
      </c>
      <c r="B64" s="10" t="str">
        <f>IF(ISERROR(College!#REF!/College!F18),"n/a",College!#REF!/College!F18)</f>
        <v>n/a</v>
      </c>
      <c r="C64" s="10" t="str">
        <f>IF(ISERROR(College!#REF!/College!G18),"n/a",College!#REF!/College!G18)</f>
        <v>n/a</v>
      </c>
      <c r="D64" s="12" t="str">
        <f>IF(ISERROR(B64-C64),"n/a",B64-C64)</f>
        <v>n/a</v>
      </c>
    </row>
    <row r="65" spans="1:4" ht="15" x14ac:dyDescent="0.2">
      <c r="A65" s="14" t="s">
        <v>11</v>
      </c>
      <c r="B65" s="10" t="str">
        <f>IF(ISERROR(College!#REF!/College!F18),"n/a",College!#REF!/College!F18)</f>
        <v>n/a</v>
      </c>
      <c r="C65" s="10" t="str">
        <f>IF(ISERROR(College!#REF!/College!G18),"n/a",College!#REF!/College!G18)</f>
        <v>n/a</v>
      </c>
      <c r="D65" s="12" t="str">
        <f>IF(ISERROR(B65-C65),"n/a",B65-C65)</f>
        <v>n/a</v>
      </c>
    </row>
    <row r="66" spans="1:4" ht="15" x14ac:dyDescent="0.2">
      <c r="A66" s="14" t="s">
        <v>12</v>
      </c>
      <c r="B66" s="10" t="str">
        <f>IF(ISERROR(College!#REF!/College!#REF!),"n/a",College!#REF!/College!#REF!)</f>
        <v>n/a</v>
      </c>
      <c r="C66" s="10" t="str">
        <f>IF(ISERROR(College!#REF!/College!#REF!),"n/a",College!#REF!/College!#REF!)</f>
        <v>n/a</v>
      </c>
      <c r="D66" s="12" t="str">
        <f>IF(ISERROR(B66-C66),"n/a",B66-C66)</f>
        <v>n/a</v>
      </c>
    </row>
    <row r="67" spans="1:4" ht="15.75" thickBot="1" x14ac:dyDescent="0.25">
      <c r="A67" s="15" t="s">
        <v>13</v>
      </c>
      <c r="B67" s="11" t="str">
        <f>IF(ISERROR(College!#REF!/College!#REF!), "n/a",College!#REF!/College!#REF!)</f>
        <v>n/a</v>
      </c>
      <c r="C67" s="11" t="str">
        <f>IF(ISERROR(College!#REF!/College!#REF!), "n/a",College!#REF!/College!#REF!)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231" t="s">
        <v>7</v>
      </c>
      <c r="B1" s="231"/>
      <c r="C1" s="231"/>
      <c r="D1" s="231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ht="15.75" x14ac:dyDescent="0.25">
      <c r="A2" s="231" t="s">
        <v>53</v>
      </c>
      <c r="B2" s="231"/>
      <c r="C2" s="231"/>
      <c r="D2" s="231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ht="15.75" x14ac:dyDescent="0.25">
      <c r="A3" s="232" t="str">
        <f>Summary!A3</f>
        <v>Winter 2022</v>
      </c>
      <c r="B3" s="232"/>
      <c r="C3" s="232"/>
      <c r="D3" s="232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19" ht="15.75" x14ac:dyDescent="0.25">
      <c r="A4" s="233" t="str">
        <f>Summary!A4</f>
        <v>as of Friday, September 3, 2021</v>
      </c>
      <c r="B4" s="233"/>
      <c r="C4" s="233"/>
      <c r="D4" s="233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</row>
    <row r="5" spans="1:19" ht="13.5" thickBot="1" x14ac:dyDescent="0.25"/>
    <row r="6" spans="1:19" ht="16.5" thickBot="1" x14ac:dyDescent="0.25">
      <c r="A6" s="258" t="s">
        <v>35</v>
      </c>
      <c r="B6" s="259"/>
      <c r="C6" s="259"/>
      <c r="D6" s="260"/>
    </row>
    <row r="7" spans="1:19" ht="16.5" thickBot="1" x14ac:dyDescent="0.3">
      <c r="A7" s="255" t="s">
        <v>5</v>
      </c>
      <c r="B7" s="256"/>
      <c r="C7" s="256"/>
      <c r="D7" s="257"/>
    </row>
    <row r="8" spans="1:19" ht="15.75" customHeight="1" x14ac:dyDescent="0.2">
      <c r="A8" s="253" t="s">
        <v>8</v>
      </c>
      <c r="B8" s="212" t="str">
        <f>(Summary!B6)</f>
        <v>Winter 2022</v>
      </c>
      <c r="C8" s="214" t="str">
        <f>Summary!C6</f>
        <v>Winter 2021</v>
      </c>
      <c r="D8" s="251" t="s">
        <v>1</v>
      </c>
    </row>
    <row r="9" spans="1:19" ht="15.75" customHeight="1" x14ac:dyDescent="0.2">
      <c r="A9" s="254"/>
      <c r="B9" s="213" t="str">
        <f>(Summary!B7)</f>
        <v>as of 9/3/21</v>
      </c>
      <c r="C9" s="215" t="str">
        <f>Summary!C7</f>
        <v>as of 9/3/20</v>
      </c>
      <c r="D9" s="252"/>
    </row>
    <row r="10" spans="1:19" ht="15.75" x14ac:dyDescent="0.2">
      <c r="A10" s="18" t="s">
        <v>24</v>
      </c>
      <c r="B10" s="16"/>
      <c r="C10" s="16"/>
      <c r="D10" s="17"/>
    </row>
    <row r="11" spans="1:19" ht="15" x14ac:dyDescent="0.2">
      <c r="A11" s="14" t="s">
        <v>9</v>
      </c>
      <c r="B11" s="10" t="str">
        <f>IF(ISERROR(College!F29/College!B29),"n/a",College!F29/College!B29)</f>
        <v>n/a</v>
      </c>
      <c r="C11" s="10">
        <f>IF(ISERROR(College!G29/College!C29),"n/a",College!G29/College!C29)</f>
        <v>0</v>
      </c>
      <c r="D11" s="12" t="str">
        <f>IF(ISERROR(B11-C11),"n/a",B11-C11)</f>
        <v>n/a</v>
      </c>
    </row>
    <row r="12" spans="1:19" ht="15" x14ac:dyDescent="0.2">
      <c r="A12" s="14" t="s">
        <v>10</v>
      </c>
      <c r="B12" s="10" t="str">
        <f>IF(ISERROR(College!#REF!/College!F29),"n/a",College!#REF!/College!F29)</f>
        <v>n/a</v>
      </c>
      <c r="C12" s="10" t="str">
        <f>IF(ISERROR(College!#REF!/College!G29),"n/a",College!#REF!/College!G29)</f>
        <v>n/a</v>
      </c>
      <c r="D12" s="12" t="str">
        <f>IF(ISERROR(B12-C12),"n/a",B12-C12)</f>
        <v>n/a</v>
      </c>
    </row>
    <row r="13" spans="1:19" ht="15" x14ac:dyDescent="0.2">
      <c r="A13" s="14" t="s">
        <v>11</v>
      </c>
      <c r="B13" s="10" t="str">
        <f>IF(ISERROR(College!#REF!/College!F29),"n/a",College!#REF!/College!F29)</f>
        <v>n/a</v>
      </c>
      <c r="C13" s="10" t="str">
        <f>IF(ISERROR(College!#REF!/College!G29),"n/a",College!#REF!/College!G29)</f>
        <v>n/a</v>
      </c>
      <c r="D13" s="12" t="str">
        <f>IF(ISERROR(B13-C13),"n/a",B13-C13)</f>
        <v>n/a</v>
      </c>
    </row>
    <row r="14" spans="1:19" ht="15" x14ac:dyDescent="0.2">
      <c r="A14" s="14" t="s">
        <v>12</v>
      </c>
      <c r="B14" s="10" t="str">
        <f>IF(ISERROR(College!#REF!/College!#REF!),"n/a",College!#REF!/College!#REF!)</f>
        <v>n/a</v>
      </c>
      <c r="C14" s="10" t="str">
        <f>IF(ISERROR(College!#REF!/College!#REF!),"n/a",College!#REF!/College!#REF!)</f>
        <v>n/a</v>
      </c>
      <c r="D14" s="12" t="str">
        <f>IF(ISERROR(B14-C14),"n/a",B14-C14)</f>
        <v>n/a</v>
      </c>
    </row>
    <row r="15" spans="1:19" ht="15" x14ac:dyDescent="0.2">
      <c r="A15" s="14" t="s">
        <v>13</v>
      </c>
      <c r="B15" s="10" t="str">
        <f>IF(ISERROR(College!#REF!/College!#REF!), "n/a",College!#REF!/College!#REF!)</f>
        <v>n/a</v>
      </c>
      <c r="C15" s="10" t="str">
        <f>IF(ISERROR(College!#REF!/College!#REF!), "n/a",College!#REF!/College!#REF!)</f>
        <v>n/a</v>
      </c>
      <c r="D15" s="12" t="str">
        <f>IF(ISERROR(B15-C15),"n/a",B15-C15)</f>
        <v>n/a</v>
      </c>
    </row>
    <row r="16" spans="1:19" ht="15.75" x14ac:dyDescent="0.2">
      <c r="A16" s="19" t="s">
        <v>26</v>
      </c>
      <c r="B16" s="20"/>
      <c r="C16" s="20"/>
      <c r="D16" s="21"/>
    </row>
    <row r="17" spans="1:4" ht="15" x14ac:dyDescent="0.2">
      <c r="A17" s="14" t="s">
        <v>9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10</v>
      </c>
      <c r="B18" s="10" t="str">
        <f>IF(ISERROR(College!#REF!/College!F33),"n/a",College!#REF!/College!F33)</f>
        <v>n/a</v>
      </c>
      <c r="C18" s="10" t="str">
        <f>IF(ISERROR(College!#REF!/College!G33),"n/a",College!#REF!/College!G33)</f>
        <v>n/a</v>
      </c>
      <c r="D18" s="12" t="str">
        <f>IF(ISERROR(B18-C18),"n/a",B18-C18)</f>
        <v>n/a</v>
      </c>
    </row>
    <row r="19" spans="1:4" ht="15" x14ac:dyDescent="0.2">
      <c r="A19" s="14" t="s">
        <v>11</v>
      </c>
      <c r="B19" s="10" t="str">
        <f>IF(ISERROR(College!#REF!/College!F33),"n/a",College!#REF!/College!F33)</f>
        <v>n/a</v>
      </c>
      <c r="C19" s="10" t="str">
        <f>IF(ISERROR(College!#REF!/College!G33),"n/a",College!#REF!/College!G33)</f>
        <v>n/a</v>
      </c>
      <c r="D19" s="12" t="str">
        <f>IF(ISERROR(B19-C19),"n/a",B19-C19)</f>
        <v>n/a</v>
      </c>
    </row>
    <row r="20" spans="1:4" ht="15" x14ac:dyDescent="0.2">
      <c r="A20" s="14" t="s">
        <v>12</v>
      </c>
      <c r="B20" s="10" t="str">
        <f>IF(ISERROR(College!#REF!/College!#REF!),"n/a",College!#REF!/College!#REF!)</f>
        <v>n/a</v>
      </c>
      <c r="C20" s="10" t="str">
        <f>IF(ISERROR(College!#REF!/College!#REF!),"n/a",College!#REF!/College!#REF!)</f>
        <v>n/a</v>
      </c>
      <c r="D20" s="12" t="str">
        <f>IF(ISERROR(B20-C20),"n/a",B20-C20)</f>
        <v>n/a</v>
      </c>
    </row>
    <row r="21" spans="1:4" ht="15" x14ac:dyDescent="0.2">
      <c r="A21" s="14" t="s">
        <v>13</v>
      </c>
      <c r="B21" s="10" t="str">
        <f>IF(ISERROR(College!#REF!/College!#REF!), "n/a",College!#REF!/College!#REF!)</f>
        <v>n/a</v>
      </c>
      <c r="C21" s="10" t="str">
        <f>IF(ISERROR(College!#REF!/College!#REF!), "n/a",College!#REF!/College!#REF!)</f>
        <v>n/a</v>
      </c>
      <c r="D21" s="12" t="str">
        <f>IF(ISERROR(B21-C21),"n/a",B21-C21)</f>
        <v>n/a</v>
      </c>
    </row>
    <row r="22" spans="1:4" ht="15.75" x14ac:dyDescent="0.2">
      <c r="A22" s="19" t="s">
        <v>23</v>
      </c>
      <c r="B22" s="20"/>
      <c r="C22" s="20"/>
      <c r="D22" s="21"/>
    </row>
    <row r="23" spans="1:4" ht="15" x14ac:dyDescent="0.2">
      <c r="A23" s="14" t="s">
        <v>9</v>
      </c>
      <c r="B23" s="10">
        <f>IF(ISERROR(College!F31/College!B31),"n/a",College!F31/College!B31)</f>
        <v>0.6875</v>
      </c>
      <c r="C23" s="10">
        <f>IF(ISERROR(College!G31/College!C31),"n/a",College!G31/College!C31)</f>
        <v>0</v>
      </c>
      <c r="D23" s="12">
        <f>IF(ISERROR(B23-C23),"n/a",B23-C23)</f>
        <v>0.6875</v>
      </c>
    </row>
    <row r="24" spans="1:4" ht="15" x14ac:dyDescent="0.2">
      <c r="A24" s="14" t="s">
        <v>10</v>
      </c>
      <c r="B24" s="10" t="str">
        <f>IF(ISERROR(College!#REF!/College!F31),"n/a",College!#REF!/College!F31)</f>
        <v>n/a</v>
      </c>
      <c r="C24" s="10" t="str">
        <f>IF(ISERROR(College!#REF!/College!G31),"n/a",College!#REF!/College!G31)</f>
        <v>n/a</v>
      </c>
      <c r="D24" s="12" t="str">
        <f>IF(ISERROR(B24-C24),"n/a",B24-C24)</f>
        <v>n/a</v>
      </c>
    </row>
    <row r="25" spans="1:4" ht="15" x14ac:dyDescent="0.2">
      <c r="A25" s="14" t="s">
        <v>11</v>
      </c>
      <c r="B25" s="10" t="str">
        <f>IF(ISERROR(College!#REF!/College!F31),"n/a",College!#REF!/College!F31)</f>
        <v>n/a</v>
      </c>
      <c r="C25" s="10" t="str">
        <f>IF(ISERROR(College!#REF!/College!G31),"n/a",College!#REF!/College!G31)</f>
        <v>n/a</v>
      </c>
      <c r="D25" s="12" t="str">
        <f>IF(ISERROR(B25-C25),"n/a",B25-C25)</f>
        <v>n/a</v>
      </c>
    </row>
    <row r="26" spans="1:4" ht="15" x14ac:dyDescent="0.2">
      <c r="A26" s="14" t="s">
        <v>12</v>
      </c>
      <c r="B26" s="10" t="str">
        <f>IF(ISERROR(College!#REF!/College!#REF!),"n/a",College!#REF!/College!#REF!)</f>
        <v>n/a</v>
      </c>
      <c r="C26" s="10" t="str">
        <f>IF(ISERROR(College!#REF!/College!#REF!),"n/a",College!#REF!/College!#REF!)</f>
        <v>n/a</v>
      </c>
      <c r="D26" s="12" t="str">
        <f>IF(ISERROR(B26-C26),"n/a",B26-C26)</f>
        <v>n/a</v>
      </c>
    </row>
    <row r="27" spans="1:4" ht="15" x14ac:dyDescent="0.2">
      <c r="A27" s="14" t="s">
        <v>13</v>
      </c>
      <c r="B27" s="10" t="str">
        <f>IF(ISERROR(College!#REF!/College!#REF!), "n/a",College!#REF!/College!#REF!)</f>
        <v>n/a</v>
      </c>
      <c r="C27" s="10" t="str">
        <f>IF(ISERROR(College!#REF!/College!#REF!), "n/a",College!#REF!/College!#REF!)</f>
        <v>n/a</v>
      </c>
      <c r="D27" s="12" t="str">
        <f>IF(ISERROR(B27-C27),"n/a",B27-C27)</f>
        <v>n/a</v>
      </c>
    </row>
    <row r="28" spans="1:4" ht="15.75" x14ac:dyDescent="0.2">
      <c r="A28" s="19" t="s">
        <v>3</v>
      </c>
      <c r="B28" s="20"/>
      <c r="C28" s="20"/>
      <c r="D28" s="21"/>
    </row>
    <row r="29" spans="1:4" ht="15" x14ac:dyDescent="0.2">
      <c r="A29" s="14" t="s">
        <v>9</v>
      </c>
      <c r="B29" s="10">
        <f>IF(ISERROR(College!F27/College!B27),"n/a",College!F27/College!B27)</f>
        <v>0.6875</v>
      </c>
      <c r="C29" s="10">
        <f>IF(ISERROR(College!G27/College!C27),"n/a",College!G27/College!C27)</f>
        <v>0</v>
      </c>
      <c r="D29" s="12">
        <f>IF(ISERROR(B29-C29),"n/a",B29-C29)</f>
        <v>0.6875</v>
      </c>
    </row>
    <row r="30" spans="1:4" ht="15" x14ac:dyDescent="0.2">
      <c r="A30" s="14" t="s">
        <v>10</v>
      </c>
      <c r="B30" s="10" t="str">
        <f>IF(ISERROR(College!#REF!/College!F27),"n/a",College!#REF!/College!F27)</f>
        <v>n/a</v>
      </c>
      <c r="C30" s="10" t="str">
        <f>IF(ISERROR(College!#REF!/College!G27),"n/a",College!#REF!/College!G27)</f>
        <v>n/a</v>
      </c>
      <c r="D30" s="12" t="str">
        <f>IF(ISERROR(B30-C30),"n/a",B30-C30)</f>
        <v>n/a</v>
      </c>
    </row>
    <row r="31" spans="1:4" ht="15" x14ac:dyDescent="0.2">
      <c r="A31" s="14" t="s">
        <v>11</v>
      </c>
      <c r="B31" s="10" t="str">
        <f>IF(ISERROR(College!#REF!/College!F27),"n/a",College!#REF!/College!F27)</f>
        <v>n/a</v>
      </c>
      <c r="C31" s="10" t="str">
        <f>IF(ISERROR(College!#REF!/College!G27),"n/a",College!#REF!/College!G27)</f>
        <v>n/a</v>
      </c>
      <c r="D31" s="12" t="str">
        <f>IF(ISERROR(B31-C31),"n/a",B31-C31)</f>
        <v>n/a</v>
      </c>
    </row>
    <row r="32" spans="1:4" ht="15" x14ac:dyDescent="0.2">
      <c r="A32" s="14" t="s">
        <v>12</v>
      </c>
      <c r="B32" s="10" t="str">
        <f>IF(ISERROR(College!#REF!/College!#REF!),"n/a",College!#REF!/College!#REF!)</f>
        <v>n/a</v>
      </c>
      <c r="C32" s="10" t="str">
        <f>IF(ISERROR(College!#REF!/College!#REF!),"n/a",College!#REF!/College!#REF!)</f>
        <v>n/a</v>
      </c>
      <c r="D32" s="12" t="str">
        <f>IF(ISERROR(B32-C32),"n/a",B32-C32)</f>
        <v>n/a</v>
      </c>
    </row>
    <row r="33" spans="1:4" ht="15.75" thickBot="1" x14ac:dyDescent="0.25">
      <c r="A33" s="15" t="s">
        <v>13</v>
      </c>
      <c r="B33" s="11" t="str">
        <f>IF(ISERROR(College!#REF!/College!#REF!), "n/a",College!#REF!/College!#REF!)</f>
        <v>n/a</v>
      </c>
      <c r="C33" s="11" t="str">
        <f>IF(ISERROR(College!#REF!/College!#REF!), "n/a",College!#REF!/College!#REF!)</f>
        <v>n/a</v>
      </c>
      <c r="D33" s="13" t="str">
        <f>IF(ISERROR(B33-C33),"n/a",B33-C33)</f>
        <v>n/a</v>
      </c>
    </row>
    <row r="34" spans="1:4" ht="16.5" thickBot="1" x14ac:dyDescent="0.3">
      <c r="A34" s="255" t="s">
        <v>6</v>
      </c>
      <c r="B34" s="256"/>
      <c r="C34" s="256"/>
      <c r="D34" s="257"/>
    </row>
    <row r="35" spans="1:4" ht="15.75" customHeight="1" x14ac:dyDescent="0.2">
      <c r="A35" s="253" t="s">
        <v>8</v>
      </c>
      <c r="B35" s="212" t="str">
        <f>(Summary!B6)</f>
        <v>Winter 2022</v>
      </c>
      <c r="C35" s="212" t="str">
        <f>(Summary!C6)</f>
        <v>Winter 2021</v>
      </c>
      <c r="D35" s="251" t="s">
        <v>1</v>
      </c>
    </row>
    <row r="36" spans="1:4" ht="15.75" customHeight="1" x14ac:dyDescent="0.2">
      <c r="A36" s="254" t="s">
        <v>8</v>
      </c>
      <c r="B36" s="213" t="str">
        <f>(Summary!B7)</f>
        <v>as of 9/3/21</v>
      </c>
      <c r="C36" s="213" t="str">
        <f>(Summary!C7)</f>
        <v>as of 9/3/20</v>
      </c>
      <c r="D36" s="252"/>
    </row>
    <row r="37" spans="1:4" ht="15.75" x14ac:dyDescent="0.2">
      <c r="A37" s="18" t="s">
        <v>24</v>
      </c>
      <c r="B37" s="16"/>
      <c r="C37" s="16"/>
      <c r="D37" s="17"/>
    </row>
    <row r="38" spans="1:4" ht="15" x14ac:dyDescent="0.2">
      <c r="A38" s="65" t="s">
        <v>25</v>
      </c>
      <c r="B38" s="16"/>
      <c r="C38" s="16"/>
      <c r="D38" s="17"/>
    </row>
    <row r="39" spans="1:4" ht="15" x14ac:dyDescent="0.2">
      <c r="A39" s="14" t="s">
        <v>9</v>
      </c>
      <c r="B39" s="10">
        <f>IF(ISERROR(College!F36/College!B36),"n/a",College!F36/College!B36)</f>
        <v>0.37037037037037035</v>
      </c>
      <c r="C39" s="10">
        <f>IF(ISERROR(College!G36/College!C36),"n/a",College!G36/College!C36)</f>
        <v>0</v>
      </c>
      <c r="D39" s="12">
        <f>IF(ISERROR(B39-C39),"n/a",B39-C39)</f>
        <v>0.37037037037037035</v>
      </c>
    </row>
    <row r="40" spans="1:4" ht="15" x14ac:dyDescent="0.2">
      <c r="A40" s="14" t="s">
        <v>10</v>
      </c>
      <c r="B40" s="10" t="str">
        <f>IF(ISERROR(College!#REF!/College!F36),"n/a",College!#REF!/College!F36)</f>
        <v>n/a</v>
      </c>
      <c r="C40" s="10" t="str">
        <f>IF(ISERROR(College!#REF!/College!G36),"n/a",College!#REF!/College!G36)</f>
        <v>n/a</v>
      </c>
      <c r="D40" s="12" t="str">
        <f>IF(ISERROR(B40-C40),"n/a",B40-C40)</f>
        <v>n/a</v>
      </c>
    </row>
    <row r="41" spans="1:4" ht="15" x14ac:dyDescent="0.2">
      <c r="A41" s="14" t="s">
        <v>11</v>
      </c>
      <c r="B41" s="10" t="str">
        <f>IF(ISERROR(College!#REF!/College!F36),"n/a",College!#REF!/College!F36)</f>
        <v>n/a</v>
      </c>
      <c r="C41" s="10" t="str">
        <f>IF(ISERROR(College!#REF!/College!G36),"n/a",College!#REF!/College!G36)</f>
        <v>n/a</v>
      </c>
      <c r="D41" s="12" t="str">
        <f>IF(ISERROR(B41-C41),"n/a",B41-C41)</f>
        <v>n/a</v>
      </c>
    </row>
    <row r="42" spans="1:4" ht="15" x14ac:dyDescent="0.2">
      <c r="A42" s="14" t="s">
        <v>12</v>
      </c>
      <c r="B42" s="10" t="str">
        <f>IF(ISERROR(College!#REF!/College!#REF!),"n/a",College!#REF!/College!#REF!)</f>
        <v>n/a</v>
      </c>
      <c r="C42" s="10" t="str">
        <f>IF(ISERROR(College!#REF!/College!#REF!),"n/a",College!#REF!/College!#REF!)</f>
        <v>n/a</v>
      </c>
      <c r="D42" s="12" t="str">
        <f>IF(ISERROR(B42-C42),"n/a",B42-C42)</f>
        <v>n/a</v>
      </c>
    </row>
    <row r="43" spans="1:4" ht="15" x14ac:dyDescent="0.2">
      <c r="A43" s="14" t="s">
        <v>13</v>
      </c>
      <c r="B43" s="10" t="str">
        <f>IF(ISERROR(College!#REF!/College!#REF!), "n/a",College!#REF!/College!#REF!)</f>
        <v>n/a</v>
      </c>
      <c r="C43" s="10" t="str">
        <f>IF(ISERROR(College!#REF!/College!#REF!), "n/a",College!#REF!/College!#REF!)</f>
        <v>n/a</v>
      </c>
      <c r="D43" s="12" t="str">
        <f>IF(ISERROR(B43-C43),"n/a",B43-C43)</f>
        <v>n/a</v>
      </c>
    </row>
    <row r="44" spans="1:4" ht="15" x14ac:dyDescent="0.2">
      <c r="A44" s="65" t="s">
        <v>18</v>
      </c>
      <c r="B44" s="10"/>
      <c r="C44" s="10"/>
      <c r="D44" s="12"/>
    </row>
    <row r="45" spans="1:4" ht="15" x14ac:dyDescent="0.2">
      <c r="A45" s="14" t="s">
        <v>9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10</v>
      </c>
      <c r="B46" s="10" t="str">
        <f>IF(ISERROR(College!#REF!/College!F37),"n/a",College!#REF!/College!F37)</f>
        <v>n/a</v>
      </c>
      <c r="C46" s="10" t="str">
        <f>IF(ISERROR(College!#REF!/College!G37),"n/a",College!#REF!/College!G37)</f>
        <v>n/a</v>
      </c>
      <c r="D46" s="12" t="str">
        <f>IF(ISERROR(B46-C46),"n/a",B46-C46)</f>
        <v>n/a</v>
      </c>
    </row>
    <row r="47" spans="1:4" ht="15" x14ac:dyDescent="0.2">
      <c r="A47" s="14" t="s">
        <v>11</v>
      </c>
      <c r="B47" s="10" t="str">
        <f>IF(ISERROR(College!#REF!/College!F37),"n/a",College!#REF!/College!F37)</f>
        <v>n/a</v>
      </c>
      <c r="C47" s="10" t="str">
        <f>IF(ISERROR(College!#REF!/College!G37),"n/a",College!#REF!/College!G37)</f>
        <v>n/a</v>
      </c>
      <c r="D47" s="12" t="str">
        <f>IF(ISERROR(B47-C47),"n/a",B47-C47)</f>
        <v>n/a</v>
      </c>
    </row>
    <row r="48" spans="1:4" ht="15" x14ac:dyDescent="0.2">
      <c r="A48" s="14" t="s">
        <v>12</v>
      </c>
      <c r="B48" s="10" t="str">
        <f>IF(ISERROR(College!#REF!/College!#REF!),"n/a",College!#REF!/College!#REF!)</f>
        <v>n/a</v>
      </c>
      <c r="C48" s="10" t="str">
        <f>IF(ISERROR(College!#REF!/College!#REF!),"n/a",College!#REF!/College!#REF!)</f>
        <v>n/a</v>
      </c>
      <c r="D48" s="12" t="str">
        <f>IF(ISERROR(B48-C48),"n/a",B48-C48)</f>
        <v>n/a</v>
      </c>
    </row>
    <row r="49" spans="1:4" ht="15" x14ac:dyDescent="0.2">
      <c r="A49" s="22" t="s">
        <v>13</v>
      </c>
      <c r="B49" s="10" t="str">
        <f>IF(ISERROR(College!#REF!/College!#REF!), "n/a",College!#REF!/College!#REF!)</f>
        <v>n/a</v>
      </c>
      <c r="C49" s="10" t="str">
        <f>IF(ISERROR(College!#REF!/College!#REF!), "n/a",College!#REF!/College!#REF!)</f>
        <v>n/a</v>
      </c>
      <c r="D49" s="12" t="str">
        <f>IF(ISERROR(B49-C49),"n/a",B49-C49)</f>
        <v>n/a</v>
      </c>
    </row>
    <row r="50" spans="1:4" ht="15.75" x14ac:dyDescent="0.2">
      <c r="A50" s="19" t="s">
        <v>26</v>
      </c>
      <c r="B50" s="20"/>
      <c r="C50" s="20"/>
      <c r="D50" s="21"/>
    </row>
    <row r="51" spans="1:4" ht="15" x14ac:dyDescent="0.2">
      <c r="A51" s="14" t="s">
        <v>9</v>
      </c>
      <c r="B51" s="10" t="str">
        <f>IF(ISERROR(College!#REF!/College!G41),"n/a",College!#REF!/College!G41)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10</v>
      </c>
      <c r="B52" s="10" t="str">
        <f>IF(ISERROR(College!#REF!/College!F41),"n/a",College!#REF!/College!F41)</f>
        <v>n/a</v>
      </c>
      <c r="C52" s="10" t="str">
        <f>IF(ISERROR(College!#REF!/College!G41),"n/a",College!#REF!/College!G41)</f>
        <v>n/a</v>
      </c>
      <c r="D52" s="12" t="str">
        <f>IF(ISERROR(B52-C52),"n/a",B52-C52)</f>
        <v>n/a</v>
      </c>
    </row>
    <row r="53" spans="1:4" ht="15" x14ac:dyDescent="0.2">
      <c r="A53" s="14" t="s">
        <v>11</v>
      </c>
      <c r="B53" s="10" t="str">
        <f>IF(ISERROR(College!#REF!/College!F41),"n/a",College!#REF!/College!F41)</f>
        <v>n/a</v>
      </c>
      <c r="C53" s="10" t="str">
        <f>IF(ISERROR(College!#REF!/College!G41),"n/a",College!#REF!/College!G41)</f>
        <v>n/a</v>
      </c>
      <c r="D53" s="12" t="str">
        <f>IF(ISERROR(B53-C53),"n/a",B53-C53)</f>
        <v>n/a</v>
      </c>
    </row>
    <row r="54" spans="1:4" ht="15" x14ac:dyDescent="0.2">
      <c r="A54" s="14" t="s">
        <v>12</v>
      </c>
      <c r="B54" s="10" t="str">
        <f>IF(ISERROR(College!#REF!/College!#REF!),"n/a",College!#REF!/College!#REF!)</f>
        <v>n/a</v>
      </c>
      <c r="C54" s="10" t="str">
        <f>IF(ISERROR(College!#REF!/College!#REF!),"n/a",College!#REF!/College!#REF!)</f>
        <v>n/a</v>
      </c>
      <c r="D54" s="12" t="str">
        <f>IF(ISERROR(B54-C54),"n/a",B54-C54)</f>
        <v>n/a</v>
      </c>
    </row>
    <row r="55" spans="1:4" ht="15" x14ac:dyDescent="0.2">
      <c r="A55" s="14" t="s">
        <v>13</v>
      </c>
      <c r="B55" s="10" t="str">
        <f>IF(ISERROR(College!#REF!/College!#REF!), "n/a",College!#REF!/College!#REF!)</f>
        <v>n/a</v>
      </c>
      <c r="C55" s="10" t="str">
        <f>IF(ISERROR(College!#REF!/College!#REF!), "n/a",College!#REF!/College!#REF!)</f>
        <v>n/a</v>
      </c>
      <c r="D55" s="12" t="str">
        <f>IF(ISERROR(B55-C55),"n/a",B55-C55)</f>
        <v>n/a</v>
      </c>
    </row>
    <row r="56" spans="1:4" ht="15.75" x14ac:dyDescent="0.2">
      <c r="A56" s="19" t="s">
        <v>23</v>
      </c>
      <c r="B56" s="20"/>
      <c r="C56" s="20"/>
      <c r="D56" s="21"/>
    </row>
    <row r="57" spans="1:4" ht="15" x14ac:dyDescent="0.2">
      <c r="A57" s="14" t="s">
        <v>9</v>
      </c>
      <c r="B57" s="10">
        <f>IF(ISERROR(College!F39/College!B39),"n/a",College!F39/College!B39)</f>
        <v>0.20833333333333334</v>
      </c>
      <c r="C57" s="10">
        <f>IF(ISERROR(College!G39/College!C39),"n/a",College!G39/College!C39)</f>
        <v>0</v>
      </c>
      <c r="D57" s="12">
        <f>IF(ISERROR(B57-C57),"n/a",B57-C57)</f>
        <v>0.20833333333333334</v>
      </c>
    </row>
    <row r="58" spans="1:4" ht="15" x14ac:dyDescent="0.2">
      <c r="A58" s="14" t="s">
        <v>10</v>
      </c>
      <c r="B58" s="10" t="str">
        <f>IF(ISERROR(College!#REF!/College!F39),"n/a",College!#REF!/College!F39)</f>
        <v>n/a</v>
      </c>
      <c r="C58" s="10" t="str">
        <f>IF(ISERROR(College!#REF!/College!G39),"n/a",College!#REF!/College!G39)</f>
        <v>n/a</v>
      </c>
      <c r="D58" s="12" t="str">
        <f>IF(ISERROR(B58-C58),"n/a",B58-C58)</f>
        <v>n/a</v>
      </c>
    </row>
    <row r="59" spans="1:4" ht="15" x14ac:dyDescent="0.2">
      <c r="A59" s="14" t="s">
        <v>11</v>
      </c>
      <c r="B59" s="10" t="str">
        <f>IF(ISERROR(College!#REF!/College!F39),"n/a",College!#REF!/College!F39)</f>
        <v>n/a</v>
      </c>
      <c r="C59" s="10" t="str">
        <f>IF(ISERROR(College!#REF!/College!G39),"n/a",College!#REF!/College!G39)</f>
        <v>n/a</v>
      </c>
      <c r="D59" s="12" t="str">
        <f>IF(ISERROR(B59-C59),"n/a",B59-C59)</f>
        <v>n/a</v>
      </c>
    </row>
    <row r="60" spans="1:4" ht="15" x14ac:dyDescent="0.2">
      <c r="A60" s="14" t="s">
        <v>12</v>
      </c>
      <c r="B60" s="10" t="str">
        <f>IF(ISERROR(College!#REF!/College!#REF!),"n/a",College!#REF!/College!#REF!)</f>
        <v>n/a</v>
      </c>
      <c r="C60" s="10" t="str">
        <f>IF(ISERROR(College!#REF!/College!#REF!),"n/a",College!#REF!/College!#REF!)</f>
        <v>n/a</v>
      </c>
      <c r="D60" s="12" t="str">
        <f>IF(ISERROR(B60-C60),"n/a",B60-C60)</f>
        <v>n/a</v>
      </c>
    </row>
    <row r="61" spans="1:4" ht="15" x14ac:dyDescent="0.2">
      <c r="A61" s="14" t="s">
        <v>13</v>
      </c>
      <c r="B61" s="10" t="str">
        <f>IF(ISERROR(College!#REF!/College!#REF!), "n/a",College!#REF!/College!#REF!)</f>
        <v>n/a</v>
      </c>
      <c r="C61" s="10" t="str">
        <f>IF(ISERROR(College!#REF!/College!#REF!), "n/a",College!#REF!/College!#REF!)</f>
        <v>n/a</v>
      </c>
      <c r="D61" s="12" t="str">
        <f>IF(ISERROR(B61-C61),"n/a",B61-C61)</f>
        <v>n/a</v>
      </c>
    </row>
    <row r="62" spans="1:4" ht="15.75" x14ac:dyDescent="0.2">
      <c r="A62" s="19" t="s">
        <v>3</v>
      </c>
      <c r="B62" s="20"/>
      <c r="C62" s="20"/>
      <c r="D62" s="21"/>
    </row>
    <row r="63" spans="1:4" ht="15" x14ac:dyDescent="0.2">
      <c r="A63" s="14" t="s">
        <v>9</v>
      </c>
      <c r="B63" s="10">
        <f>IF(ISERROR(College!F34/College!B34),"n/a",College!F34/College!B34)</f>
        <v>0.35973597359735976</v>
      </c>
      <c r="C63" s="10">
        <f>IF(ISERROR(College!G34/College!C34),"n/a",College!G34/College!C34)</f>
        <v>0</v>
      </c>
      <c r="D63" s="12">
        <f>IF(ISERROR(B63-C63),"n/a",B63-C63)</f>
        <v>0.35973597359735976</v>
      </c>
    </row>
    <row r="64" spans="1:4" ht="15" x14ac:dyDescent="0.2">
      <c r="A64" s="14" t="s">
        <v>10</v>
      </c>
      <c r="B64" s="10" t="str">
        <f>IF(ISERROR(College!#REF!/College!F34),"n/a",College!#REF!/College!F34)</f>
        <v>n/a</v>
      </c>
      <c r="C64" s="10" t="str">
        <f>IF(ISERROR(College!#REF!/College!G34),"n/a",College!#REF!/College!G34)</f>
        <v>n/a</v>
      </c>
      <c r="D64" s="12" t="str">
        <f>IF(ISERROR(B64-C64),"n/a",B64-C64)</f>
        <v>n/a</v>
      </c>
    </row>
    <row r="65" spans="1:4" ht="15" x14ac:dyDescent="0.2">
      <c r="A65" s="14" t="s">
        <v>11</v>
      </c>
      <c r="B65" s="10" t="str">
        <f>IF(ISERROR(College!#REF!/College!F34),"n/a",College!#REF!/College!F34)</f>
        <v>n/a</v>
      </c>
      <c r="C65" s="10" t="str">
        <f>IF(ISERROR(College!#REF!/College!G34),"n/a",College!#REF!/College!G34)</f>
        <v>n/a</v>
      </c>
      <c r="D65" s="12" t="str">
        <f>IF(ISERROR(B65-C65),"n/a",B65-C65)</f>
        <v>n/a</v>
      </c>
    </row>
    <row r="66" spans="1:4" ht="15" x14ac:dyDescent="0.2">
      <c r="A66" s="14" t="s">
        <v>12</v>
      </c>
      <c r="B66" s="10" t="str">
        <f>IF(ISERROR(College!#REF!/College!#REF!),"n/a",College!#REF!/College!#REF!)</f>
        <v>n/a</v>
      </c>
      <c r="C66" s="10" t="str">
        <f>IF(ISERROR(College!#REF!/College!#REF!),"n/a",College!#REF!/College!#REF!)</f>
        <v>n/a</v>
      </c>
      <c r="D66" s="12" t="str">
        <f>IF(ISERROR(B66-C66),"n/a",B66-C66)</f>
        <v>n/a</v>
      </c>
    </row>
    <row r="67" spans="1:4" ht="15.75" thickBot="1" x14ac:dyDescent="0.25">
      <c r="A67" s="15" t="s">
        <v>13</v>
      </c>
      <c r="B67" s="11" t="str">
        <f>IF(ISERROR(College!#REF!/College!#REF!), "n/a",College!#REF!/College!#REF!)</f>
        <v>n/a</v>
      </c>
      <c r="C67" s="11" t="str">
        <f>IF(ISERROR(College!#REF!/College!#REF!), "n/a",College!#REF!/College!#REF!)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231" t="s">
        <v>7</v>
      </c>
      <c r="B1" s="231"/>
      <c r="C1" s="231"/>
      <c r="D1" s="231"/>
    </row>
    <row r="2" spans="1:4" ht="15.75" x14ac:dyDescent="0.25">
      <c r="A2" s="231" t="s">
        <v>54</v>
      </c>
      <c r="B2" s="231"/>
      <c r="C2" s="231"/>
      <c r="D2" s="231"/>
    </row>
    <row r="3" spans="1:4" ht="15.75" x14ac:dyDescent="0.25">
      <c r="A3" s="232" t="str">
        <f>Summary!A3</f>
        <v>Winter 2022</v>
      </c>
      <c r="B3" s="232"/>
      <c r="C3" s="232"/>
      <c r="D3" s="232"/>
    </row>
    <row r="4" spans="1:4" ht="15.75" x14ac:dyDescent="0.25">
      <c r="A4" s="233" t="str">
        <f>Summary!A4</f>
        <v>as of Friday, September 3, 2021</v>
      </c>
      <c r="B4" s="233"/>
      <c r="C4" s="233"/>
      <c r="D4" s="233"/>
    </row>
    <row r="5" spans="1:4" ht="13.5" thickBot="1" x14ac:dyDescent="0.25"/>
    <row r="6" spans="1:4" ht="16.5" thickBot="1" x14ac:dyDescent="0.25">
      <c r="A6" s="258" t="s">
        <v>36</v>
      </c>
      <c r="B6" s="259"/>
      <c r="C6" s="259"/>
      <c r="D6" s="260"/>
    </row>
    <row r="7" spans="1:4" ht="16.5" thickBot="1" x14ac:dyDescent="0.3">
      <c r="A7" s="255" t="s">
        <v>5</v>
      </c>
      <c r="B7" s="256"/>
      <c r="C7" s="256"/>
      <c r="D7" s="257"/>
    </row>
    <row r="8" spans="1:4" ht="15.75" customHeight="1" x14ac:dyDescent="0.2">
      <c r="A8" s="253" t="s">
        <v>8</v>
      </c>
      <c r="B8" s="212" t="str">
        <f>(Summary!B6)</f>
        <v>Winter 2022</v>
      </c>
      <c r="C8" s="214" t="str">
        <f>Summary!C6</f>
        <v>Winter 2021</v>
      </c>
      <c r="D8" s="251" t="s">
        <v>1</v>
      </c>
    </row>
    <row r="9" spans="1:4" ht="15.75" customHeight="1" x14ac:dyDescent="0.2">
      <c r="A9" s="254"/>
      <c r="B9" s="213" t="str">
        <f>(Summary!B7)</f>
        <v>as of 9/3/21</v>
      </c>
      <c r="C9" s="215" t="str">
        <f>Summary!C7</f>
        <v>as of 9/3/20</v>
      </c>
      <c r="D9" s="252"/>
    </row>
    <row r="10" spans="1:4" ht="15.75" x14ac:dyDescent="0.2">
      <c r="A10" s="18" t="s">
        <v>24</v>
      </c>
      <c r="B10" s="16"/>
      <c r="C10" s="16"/>
      <c r="D10" s="17"/>
    </row>
    <row r="11" spans="1:4" ht="15" x14ac:dyDescent="0.2">
      <c r="A11" s="14" t="s">
        <v>9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10</v>
      </c>
      <c r="B12" s="10" t="str">
        <f>IF(ISERROR(College!#REF!/College!F45),"n/a",College!#REF!/College!F45)</f>
        <v>n/a</v>
      </c>
      <c r="C12" s="10" t="str">
        <f>IF(ISERROR(College!#REF!/College!G45),"n/a",College!#REF!/College!G45)</f>
        <v>n/a</v>
      </c>
      <c r="D12" s="12" t="str">
        <f>IF(ISERROR(B12-C12),"n/a",B12-C12)</f>
        <v>n/a</v>
      </c>
    </row>
    <row r="13" spans="1:4" ht="15" x14ac:dyDescent="0.2">
      <c r="A13" s="14" t="s">
        <v>11</v>
      </c>
      <c r="B13" s="10" t="str">
        <f>IF(ISERROR(College!#REF!/College!F45),"n/a",College!#REF!/College!F45)</f>
        <v>n/a</v>
      </c>
      <c r="C13" s="10" t="str">
        <f>IF(ISERROR(College!#REF!/College!G45),"n/a",College!#REF!/College!G45)</f>
        <v>n/a</v>
      </c>
      <c r="D13" s="12" t="str">
        <f>IF(ISERROR(B13-C13),"n/a",B13-C13)</f>
        <v>n/a</v>
      </c>
    </row>
    <row r="14" spans="1:4" ht="15" x14ac:dyDescent="0.2">
      <c r="A14" s="14" t="s">
        <v>12</v>
      </c>
      <c r="B14" s="10" t="str">
        <f>IF(ISERROR(College!#REF!/College!#REF!),"n/a",College!#REF!/College!#REF!)</f>
        <v>n/a</v>
      </c>
      <c r="C14" s="10" t="str">
        <f>IF(ISERROR(College!#REF!/College!#REF!),"n/a",College!#REF!/College!#REF!)</f>
        <v>n/a</v>
      </c>
      <c r="D14" s="12" t="str">
        <f>IF(ISERROR(B14-C14),"n/a",B14-C14)</f>
        <v>n/a</v>
      </c>
    </row>
    <row r="15" spans="1:4" ht="15" x14ac:dyDescent="0.2">
      <c r="A15" s="14" t="s">
        <v>13</v>
      </c>
      <c r="B15" s="10" t="str">
        <f>IF(ISERROR(College!#REF!/College!#REF!), "n/a",College!#REF!/College!#REF!)</f>
        <v>n/a</v>
      </c>
      <c r="C15" s="10" t="str">
        <f>IF(ISERROR(College!#REF!/College!#REF!), "n/a",College!#REF!/College!#REF!)</f>
        <v>n/a</v>
      </c>
      <c r="D15" s="12" t="str">
        <f>IF(ISERROR(B15-C15),"n/a",B15-C15)</f>
        <v>n/a</v>
      </c>
    </row>
    <row r="16" spans="1:4" ht="15.75" x14ac:dyDescent="0.2">
      <c r="A16" s="19" t="s">
        <v>26</v>
      </c>
      <c r="B16" s="20"/>
      <c r="C16" s="20"/>
      <c r="D16" s="21"/>
    </row>
    <row r="17" spans="1:4" ht="15" x14ac:dyDescent="0.2">
      <c r="A17" s="14" t="s">
        <v>9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10</v>
      </c>
      <c r="B18" s="10" t="str">
        <f>IF(ISERROR(College!#REF!/College!F49),"n/a",College!#REF!/College!F49)</f>
        <v>n/a</v>
      </c>
      <c r="C18" s="10" t="str">
        <f>IF(ISERROR(College!#REF!/College!G49),"n/a",College!#REF!/College!G49)</f>
        <v>n/a</v>
      </c>
      <c r="D18" s="12" t="str">
        <f>IF(ISERROR(B18-C18),"n/a",B18-C18)</f>
        <v>n/a</v>
      </c>
    </row>
    <row r="19" spans="1:4" ht="15" x14ac:dyDescent="0.2">
      <c r="A19" s="14" t="s">
        <v>11</v>
      </c>
      <c r="B19" s="10" t="str">
        <f>IF(ISERROR(College!#REF!/College!F49),"n/a",College!#REF!/College!F49)</f>
        <v>n/a</v>
      </c>
      <c r="C19" s="10" t="str">
        <f>IF(ISERROR(College!#REF!/College!G49),"n/a",College!#REF!/College!G49)</f>
        <v>n/a</v>
      </c>
      <c r="D19" s="12" t="str">
        <f>IF(ISERROR(B19-C19),"n/a",B19-C19)</f>
        <v>n/a</v>
      </c>
    </row>
    <row r="20" spans="1:4" ht="15" x14ac:dyDescent="0.2">
      <c r="A20" s="14" t="s">
        <v>12</v>
      </c>
      <c r="B20" s="10" t="str">
        <f>IF(ISERROR(College!#REF!/College!#REF!),"n/a",College!#REF!/College!#REF!)</f>
        <v>n/a</v>
      </c>
      <c r="C20" s="10" t="str">
        <f>IF(ISERROR(College!#REF!/College!#REF!),"n/a",College!#REF!/College!#REF!)</f>
        <v>n/a</v>
      </c>
      <c r="D20" s="12" t="str">
        <f>IF(ISERROR(B20-C20),"n/a",B20-C20)</f>
        <v>n/a</v>
      </c>
    </row>
    <row r="21" spans="1:4" ht="15" x14ac:dyDescent="0.2">
      <c r="A21" s="14" t="s">
        <v>13</v>
      </c>
      <c r="B21" s="10" t="str">
        <f>IF(ISERROR(College!#REF!/College!#REF!), "n/a",College!#REF!/College!#REF!)</f>
        <v>n/a</v>
      </c>
      <c r="C21" s="10" t="str">
        <f>IF(ISERROR(College!#REF!/College!#REF!), "n/a",College!#REF!/College!#REF!)</f>
        <v>n/a</v>
      </c>
      <c r="D21" s="12" t="str">
        <f>IF(ISERROR(B21-C21),"n/a",B21-C21)</f>
        <v>n/a</v>
      </c>
    </row>
    <row r="22" spans="1:4" ht="15.75" x14ac:dyDescent="0.2">
      <c r="A22" s="19" t="s">
        <v>23</v>
      </c>
      <c r="B22" s="20"/>
      <c r="C22" s="20"/>
      <c r="D22" s="21"/>
    </row>
    <row r="23" spans="1:4" ht="15" x14ac:dyDescent="0.2">
      <c r="A23" s="14" t="s">
        <v>9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10</v>
      </c>
      <c r="B24" s="10" t="str">
        <f>IF(ISERROR(College!#REF!/College!F47),"n/a",College!#REF!/College!F47)</f>
        <v>n/a</v>
      </c>
      <c r="C24" s="10" t="str">
        <f>IF(ISERROR(College!#REF!/College!G47),"n/a",College!#REF!/College!G47)</f>
        <v>n/a</v>
      </c>
      <c r="D24" s="12" t="str">
        <f>IF(ISERROR(B24-C24),"n/a",B24-C24)</f>
        <v>n/a</v>
      </c>
    </row>
    <row r="25" spans="1:4" ht="15" x14ac:dyDescent="0.2">
      <c r="A25" s="14" t="s">
        <v>11</v>
      </c>
      <c r="B25" s="10" t="str">
        <f>IF(ISERROR(College!#REF!/College!F47),"n/a",College!#REF!/College!F47)</f>
        <v>n/a</v>
      </c>
      <c r="C25" s="10" t="str">
        <f>IF(ISERROR(College!#REF!/College!G47),"n/a",College!#REF!/College!G47)</f>
        <v>n/a</v>
      </c>
      <c r="D25" s="12" t="str">
        <f>IF(ISERROR(B25-C25),"n/a",B25-C25)</f>
        <v>n/a</v>
      </c>
    </row>
    <row r="26" spans="1:4" ht="15" x14ac:dyDescent="0.2">
      <c r="A26" s="14" t="s">
        <v>12</v>
      </c>
      <c r="B26" s="10" t="str">
        <f>IF(ISERROR(College!#REF!/College!#REF!),"n/a",College!#REF!/College!#REF!)</f>
        <v>n/a</v>
      </c>
      <c r="C26" s="10" t="str">
        <f>IF(ISERROR(College!#REF!/College!#REF!),"n/a",College!#REF!/College!#REF!)</f>
        <v>n/a</v>
      </c>
      <c r="D26" s="12" t="str">
        <f>IF(ISERROR(B26-C26),"n/a",B26-C26)</f>
        <v>n/a</v>
      </c>
    </row>
    <row r="27" spans="1:4" ht="15" x14ac:dyDescent="0.2">
      <c r="A27" s="14" t="s">
        <v>13</v>
      </c>
      <c r="B27" s="10" t="str">
        <f>IF(ISERROR(College!#REF!/College!#REF!), "n/a",College!#REF!/College!#REF!)</f>
        <v>n/a</v>
      </c>
      <c r="C27" s="10" t="str">
        <f>IF(ISERROR(College!#REF!/College!#REF!), "n/a",College!#REF!/College!#REF!)</f>
        <v>n/a</v>
      </c>
      <c r="D27" s="12" t="str">
        <f>IF(ISERROR(B27-C27),"n/a",B27-C27)</f>
        <v>n/a</v>
      </c>
    </row>
    <row r="28" spans="1:4" ht="15.75" x14ac:dyDescent="0.2">
      <c r="A28" s="19" t="s">
        <v>3</v>
      </c>
      <c r="B28" s="20"/>
      <c r="C28" s="20"/>
      <c r="D28" s="21"/>
    </row>
    <row r="29" spans="1:4" ht="15" x14ac:dyDescent="0.2">
      <c r="A29" s="14" t="s">
        <v>9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10</v>
      </c>
      <c r="B30" s="10" t="str">
        <f>IF(ISERROR(College!#REF!/College!F43),"n/a",College!#REF!/College!F43)</f>
        <v>n/a</v>
      </c>
      <c r="C30" s="10" t="str">
        <f>IF(ISERROR(College!#REF!/College!G43),"n/a",College!#REF!/College!G43)</f>
        <v>n/a</v>
      </c>
      <c r="D30" s="12" t="str">
        <f>IF(ISERROR(B30-C30),"n/a",B30-C30)</f>
        <v>n/a</v>
      </c>
    </row>
    <row r="31" spans="1:4" ht="15" x14ac:dyDescent="0.2">
      <c r="A31" s="14" t="s">
        <v>11</v>
      </c>
      <c r="B31" s="10" t="str">
        <f>IF(ISERROR(College!#REF!/College!F43),"n/a",College!#REF!/College!F43)</f>
        <v>n/a</v>
      </c>
      <c r="C31" s="10" t="str">
        <f>IF(ISERROR(College!#REF!/College!G43),"n/a",College!#REF!/College!G43)</f>
        <v>n/a</v>
      </c>
      <c r="D31" s="12" t="str">
        <f>IF(ISERROR(B31-C31),"n/a",B31-C31)</f>
        <v>n/a</v>
      </c>
    </row>
    <row r="32" spans="1:4" ht="15" x14ac:dyDescent="0.2">
      <c r="A32" s="14" t="s">
        <v>12</v>
      </c>
      <c r="B32" s="10" t="str">
        <f>IF(ISERROR(College!#REF!/College!#REF!),"n/a",College!#REF!/College!#REF!)</f>
        <v>n/a</v>
      </c>
      <c r="C32" s="10" t="str">
        <f>IF(ISERROR(College!#REF!/College!#REF!),"n/a",College!#REF!/College!#REF!)</f>
        <v>n/a</v>
      </c>
      <c r="D32" s="12" t="str">
        <f>IF(ISERROR(B32-C32),"n/a",B32-C32)</f>
        <v>n/a</v>
      </c>
    </row>
    <row r="33" spans="1:4" ht="15.75" thickBot="1" x14ac:dyDescent="0.25">
      <c r="A33" s="15" t="s">
        <v>13</v>
      </c>
      <c r="B33" s="11" t="str">
        <f>IF(ISERROR(College!#REF!/College!#REF!), "n/a",College!#REF!/College!#REF!)</f>
        <v>n/a</v>
      </c>
      <c r="C33" s="11" t="str">
        <f>IF(ISERROR(College!#REF!/College!#REF!), "n/a",College!#REF!/College!#REF!)</f>
        <v>n/a</v>
      </c>
      <c r="D33" s="13" t="str">
        <f>IF(ISERROR(B33-C33),"n/a",B33-C33)</f>
        <v>n/a</v>
      </c>
    </row>
    <row r="34" spans="1:4" ht="16.5" thickBot="1" x14ac:dyDescent="0.3">
      <c r="A34" s="255" t="s">
        <v>6</v>
      </c>
      <c r="B34" s="256"/>
      <c r="C34" s="256"/>
      <c r="D34" s="257"/>
    </row>
    <row r="35" spans="1:4" ht="15.75" customHeight="1" x14ac:dyDescent="0.2">
      <c r="A35" s="253" t="s">
        <v>8</v>
      </c>
      <c r="B35" s="212" t="str">
        <f>(Summary!B6)</f>
        <v>Winter 2022</v>
      </c>
      <c r="C35" s="212" t="str">
        <f>(Summary!C6)</f>
        <v>Winter 2021</v>
      </c>
      <c r="D35" s="251" t="s">
        <v>1</v>
      </c>
    </row>
    <row r="36" spans="1:4" ht="15.75" customHeight="1" x14ac:dyDescent="0.2">
      <c r="A36" s="254" t="s">
        <v>8</v>
      </c>
      <c r="B36" s="213" t="str">
        <f>(Summary!B7)</f>
        <v>as of 9/3/21</v>
      </c>
      <c r="C36" s="213" t="str">
        <f>(Summary!C7)</f>
        <v>as of 9/3/20</v>
      </c>
      <c r="D36" s="252"/>
    </row>
    <row r="37" spans="1:4" ht="15.75" x14ac:dyDescent="0.2">
      <c r="A37" s="18" t="s">
        <v>24</v>
      </c>
      <c r="B37" s="16"/>
      <c r="C37" s="16"/>
      <c r="D37" s="17"/>
    </row>
    <row r="38" spans="1:4" ht="15" x14ac:dyDescent="0.2">
      <c r="A38" s="65" t="s">
        <v>25</v>
      </c>
      <c r="B38" s="16"/>
      <c r="C38" s="16"/>
      <c r="D38" s="17"/>
    </row>
    <row r="39" spans="1:4" ht="15" x14ac:dyDescent="0.2">
      <c r="A39" s="14" t="s">
        <v>9</v>
      </c>
      <c r="B39" s="10">
        <f>IF(ISERROR(College!F52/College!B52),"n/a",College!F52/College!B52)</f>
        <v>0.23076923076923078</v>
      </c>
      <c r="C39" s="10">
        <f>IF(ISERROR(College!G52/College!C52),"n/a",College!G52/College!C52)</f>
        <v>0</v>
      </c>
      <c r="D39" s="12">
        <f>IF(ISERROR(B39-C39),"n/a",B39-C39)</f>
        <v>0.23076923076923078</v>
      </c>
    </row>
    <row r="40" spans="1:4" ht="15" x14ac:dyDescent="0.2">
      <c r="A40" s="14" t="s">
        <v>10</v>
      </c>
      <c r="B40" s="10" t="str">
        <f>IF(ISERROR(College!#REF!/College!F52),"n/a",College!#REF!/College!F52)</f>
        <v>n/a</v>
      </c>
      <c r="C40" s="10" t="str">
        <f>IF(ISERROR(College!#REF!/College!G52),"n/a",College!#REF!/College!G52)</f>
        <v>n/a</v>
      </c>
      <c r="D40" s="12" t="str">
        <f>IF(ISERROR(B40-C40),"n/a",B40-C40)</f>
        <v>n/a</v>
      </c>
    </row>
    <row r="41" spans="1:4" ht="15" x14ac:dyDescent="0.2">
      <c r="A41" s="14" t="s">
        <v>11</v>
      </c>
      <c r="B41" s="10" t="str">
        <f>IF(ISERROR(College!#REF!/College!F52),"n/a",College!#REF!/College!F52)</f>
        <v>n/a</v>
      </c>
      <c r="C41" s="10" t="str">
        <f>IF(ISERROR(College!#REF!/College!G52),"n/a",College!#REF!/College!G52)</f>
        <v>n/a</v>
      </c>
      <c r="D41" s="12" t="str">
        <f>IF(ISERROR(B41-C41),"n/a",B41-C41)</f>
        <v>n/a</v>
      </c>
    </row>
    <row r="42" spans="1:4" ht="15" x14ac:dyDescent="0.2">
      <c r="A42" s="14" t="s">
        <v>12</v>
      </c>
      <c r="B42" s="10" t="str">
        <f>IF(ISERROR(College!#REF!/College!#REF!),"n/a",College!#REF!/College!#REF!)</f>
        <v>n/a</v>
      </c>
      <c r="C42" s="10" t="str">
        <f>IF(ISERROR(College!#REF!/College!#REF!),"n/a",College!#REF!/College!#REF!)</f>
        <v>n/a</v>
      </c>
      <c r="D42" s="12" t="str">
        <f>IF(ISERROR(B42-C42),"n/a",B42-C42)</f>
        <v>n/a</v>
      </c>
    </row>
    <row r="43" spans="1:4" ht="15" x14ac:dyDescent="0.2">
      <c r="A43" s="14" t="s">
        <v>13</v>
      </c>
      <c r="B43" s="10" t="str">
        <f>IF(ISERROR(College!#REF!/College!#REF!), "n/a",College!#REF!/College!#REF!)</f>
        <v>n/a</v>
      </c>
      <c r="C43" s="10" t="str">
        <f>IF(ISERROR(College!#REF!/College!#REF!), "n/a",College!#REF!/College!#REF!)</f>
        <v>n/a</v>
      </c>
      <c r="D43" s="12" t="str">
        <f>IF(ISERROR(B43-C43),"n/a",B43-C43)</f>
        <v>n/a</v>
      </c>
    </row>
    <row r="44" spans="1:4" ht="15" x14ac:dyDescent="0.2">
      <c r="A44" s="65" t="s">
        <v>18</v>
      </c>
      <c r="B44" s="10"/>
      <c r="C44" s="10"/>
      <c r="D44" s="12"/>
    </row>
    <row r="45" spans="1:4" ht="15" x14ac:dyDescent="0.2">
      <c r="A45" s="14" t="s">
        <v>9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10</v>
      </c>
      <c r="B46" s="10" t="str">
        <f>IF(ISERROR(College!#REF!/College!F53),"n/a",College!#REF!/College!F53)</f>
        <v>n/a</v>
      </c>
      <c r="C46" s="10" t="str">
        <f>IF(ISERROR(College!#REF!/College!G53),"n/a",College!#REF!/College!G53)</f>
        <v>n/a</v>
      </c>
      <c r="D46" s="12" t="str">
        <f>IF(ISERROR(B46-C46),"n/a",B46-C46)</f>
        <v>n/a</v>
      </c>
    </row>
    <row r="47" spans="1:4" ht="15" x14ac:dyDescent="0.2">
      <c r="A47" s="14" t="s">
        <v>11</v>
      </c>
      <c r="B47" s="10" t="str">
        <f>IF(ISERROR(College!#REF!/College!F53),"n/a",College!#REF!/College!F53)</f>
        <v>n/a</v>
      </c>
      <c r="C47" s="10" t="str">
        <f>IF(ISERROR(College!#REF!/College!G53),"n/a",College!#REF!/College!G53)</f>
        <v>n/a</v>
      </c>
      <c r="D47" s="12" t="str">
        <f>IF(ISERROR(B47-C47),"n/a",B47-C47)</f>
        <v>n/a</v>
      </c>
    </row>
    <row r="48" spans="1:4" ht="15" x14ac:dyDescent="0.2">
      <c r="A48" s="14" t="s">
        <v>12</v>
      </c>
      <c r="B48" s="10" t="str">
        <f>IF(ISERROR(College!#REF!/College!#REF!),"n/a",College!#REF!/College!#REF!)</f>
        <v>n/a</v>
      </c>
      <c r="C48" s="10" t="str">
        <f>IF(ISERROR(College!#REF!/College!#REF!),"n/a",College!#REF!/College!#REF!)</f>
        <v>n/a</v>
      </c>
      <c r="D48" s="12" t="str">
        <f>IF(ISERROR(B48-C48),"n/a",B48-C48)</f>
        <v>n/a</v>
      </c>
    </row>
    <row r="49" spans="1:4" ht="15" x14ac:dyDescent="0.2">
      <c r="A49" s="22" t="s">
        <v>13</v>
      </c>
      <c r="B49" s="10" t="str">
        <f>IF(ISERROR(College!#REF!/College!#REF!), "n/a",College!#REF!/College!#REF!)</f>
        <v>n/a</v>
      </c>
      <c r="C49" s="10" t="str">
        <f>IF(ISERROR(College!L37/College!#REF!), "n/a",College!L37/College!#REF!)</f>
        <v>n/a</v>
      </c>
      <c r="D49" s="12" t="str">
        <f>IF(ISERROR(B49-C49),"n/a",B49-C49)</f>
        <v>n/a</v>
      </c>
    </row>
    <row r="50" spans="1:4" ht="15.75" x14ac:dyDescent="0.2">
      <c r="A50" s="19" t="s">
        <v>26</v>
      </c>
      <c r="B50" s="20"/>
      <c r="C50" s="20"/>
      <c r="D50" s="21"/>
    </row>
    <row r="51" spans="1:4" ht="15" x14ac:dyDescent="0.2">
      <c r="A51" s="14" t="s">
        <v>9</v>
      </c>
      <c r="B51" s="10" t="str">
        <f>IF(ISERROR(College!#REF!/College!G57),"n/a",College!#REF!/College!G57)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10</v>
      </c>
      <c r="B52" s="10" t="str">
        <f>IF(ISERROR(College!#REF!/College!F57),"n/a",College!#REF!/College!F57)</f>
        <v>n/a</v>
      </c>
      <c r="C52" s="10" t="str">
        <f>IF(ISERROR(College!#REF!/College!G57),"n/a",College!#REF!/College!G57)</f>
        <v>n/a</v>
      </c>
      <c r="D52" s="12" t="str">
        <f>IF(ISERROR(B52-C52),"n/a",B52-C52)</f>
        <v>n/a</v>
      </c>
    </row>
    <row r="53" spans="1:4" ht="15" x14ac:dyDescent="0.2">
      <c r="A53" s="14" t="s">
        <v>11</v>
      </c>
      <c r="B53" s="10" t="str">
        <f>IF(ISERROR(College!#REF!/College!F57),"n/a",College!#REF!/College!F57)</f>
        <v>n/a</v>
      </c>
      <c r="C53" s="10" t="str">
        <f>IF(ISERROR(College!#REF!/College!G57),"n/a",College!#REF!/College!G57)</f>
        <v>n/a</v>
      </c>
      <c r="D53" s="12" t="str">
        <f>IF(ISERROR(B53-C53),"n/a",B53-C53)</f>
        <v>n/a</v>
      </c>
    </row>
    <row r="54" spans="1:4" ht="15" x14ac:dyDescent="0.2">
      <c r="A54" s="14" t="s">
        <v>12</v>
      </c>
      <c r="B54" s="10" t="str">
        <f>IF(ISERROR(College!#REF!/College!#REF!),"n/a",College!#REF!/College!#REF!)</f>
        <v>n/a</v>
      </c>
      <c r="C54" s="10" t="str">
        <f>IF(ISERROR(College!#REF!/College!#REF!),"n/a",College!#REF!/College!#REF!)</f>
        <v>n/a</v>
      </c>
      <c r="D54" s="12" t="str">
        <f>IF(ISERROR(B54-C54),"n/a",B54-C54)</f>
        <v>n/a</v>
      </c>
    </row>
    <row r="55" spans="1:4" ht="15" x14ac:dyDescent="0.2">
      <c r="A55" s="14" t="s">
        <v>13</v>
      </c>
      <c r="B55" s="10" t="str">
        <f>IF(ISERROR(College!#REF!/College!#REF!), "n/a",College!#REF!/College!#REF!)</f>
        <v>n/a</v>
      </c>
      <c r="C55" s="10" t="str">
        <f>IF(ISERROR(College!#REF!/College!#REF!), "n/a",College!#REF!/College!#REF!)</f>
        <v>n/a</v>
      </c>
      <c r="D55" s="12" t="str">
        <f>IF(ISERROR(B55-C55),"n/a",B55-C55)</f>
        <v>n/a</v>
      </c>
    </row>
    <row r="56" spans="1:4" ht="15.75" x14ac:dyDescent="0.2">
      <c r="A56" s="19" t="s">
        <v>23</v>
      </c>
      <c r="B56" s="20"/>
      <c r="C56" s="20"/>
      <c r="D56" s="21"/>
    </row>
    <row r="57" spans="1:4" ht="15" x14ac:dyDescent="0.2">
      <c r="A57" s="14" t="s">
        <v>9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10</v>
      </c>
      <c r="B58" s="10" t="str">
        <f>IF(ISERROR(College!#REF!/College!F55),"n/a",College!#REF!/College!F55)</f>
        <v>n/a</v>
      </c>
      <c r="C58" s="10" t="str">
        <f>IF(ISERROR(College!#REF!/College!G55),"n/a",College!#REF!/College!G55)</f>
        <v>n/a</v>
      </c>
      <c r="D58" s="12" t="str">
        <f>IF(ISERROR(B58-C58),"n/a",B58-C58)</f>
        <v>n/a</v>
      </c>
    </row>
    <row r="59" spans="1:4" ht="15" x14ac:dyDescent="0.2">
      <c r="A59" s="14" t="s">
        <v>11</v>
      </c>
      <c r="B59" s="10" t="str">
        <f>IF(ISERROR(College!#REF!/College!F55),"n/a",College!#REF!/College!F55)</f>
        <v>n/a</v>
      </c>
      <c r="C59" s="10" t="str">
        <f>IF(ISERROR(College!#REF!/College!G55),"n/a",College!#REF!/College!G55)</f>
        <v>n/a</v>
      </c>
      <c r="D59" s="12" t="str">
        <f>IF(ISERROR(B59-C59),"n/a",B59-C59)</f>
        <v>n/a</v>
      </c>
    </row>
    <row r="60" spans="1:4" ht="15" x14ac:dyDescent="0.2">
      <c r="A60" s="14" t="s">
        <v>12</v>
      </c>
      <c r="B60" s="10" t="str">
        <f>IF(ISERROR(College!#REF!/College!#REF!),"n/a",College!#REF!/College!#REF!)</f>
        <v>n/a</v>
      </c>
      <c r="C60" s="10" t="str">
        <f>IF(ISERROR(College!#REF!/College!#REF!),"n/a",College!#REF!/College!#REF!)</f>
        <v>n/a</v>
      </c>
      <c r="D60" s="12" t="str">
        <f>IF(ISERROR(B60-C60),"n/a",B60-C60)</f>
        <v>n/a</v>
      </c>
    </row>
    <row r="61" spans="1:4" ht="15" x14ac:dyDescent="0.2">
      <c r="A61" s="14" t="s">
        <v>13</v>
      </c>
      <c r="B61" s="10" t="str">
        <f>IF(ISERROR(College!#REF!/College!#REF!), "n/a",College!#REF!/College!#REF!)</f>
        <v>n/a</v>
      </c>
      <c r="C61" s="10" t="str">
        <f>IF(ISERROR(College!#REF!/College!#REF!), "n/a",College!#REF!/College!#REF!)</f>
        <v>n/a</v>
      </c>
      <c r="D61" s="12" t="str">
        <f>IF(ISERROR(B61-C61),"n/a",B61-C61)</f>
        <v>n/a</v>
      </c>
    </row>
    <row r="62" spans="1:4" ht="15.75" x14ac:dyDescent="0.2">
      <c r="A62" s="19" t="s">
        <v>3</v>
      </c>
      <c r="B62" s="20"/>
      <c r="C62" s="20"/>
      <c r="D62" s="21"/>
    </row>
    <row r="63" spans="1:4" ht="15" x14ac:dyDescent="0.2">
      <c r="A63" s="14" t="s">
        <v>9</v>
      </c>
      <c r="B63" s="10">
        <f>IF(ISERROR(College!F50/College!B50),"n/a",College!F50/College!B50)</f>
        <v>0.22033898305084745</v>
      </c>
      <c r="C63" s="10">
        <f>IF(ISERROR(College!G50/College!C50),"n/a",College!G50/College!C50)</f>
        <v>0</v>
      </c>
      <c r="D63" s="12">
        <f>IF(ISERROR(B63-C63),"n/a",B63-C63)</f>
        <v>0.22033898305084745</v>
      </c>
    </row>
    <row r="64" spans="1:4" ht="15" x14ac:dyDescent="0.2">
      <c r="A64" s="14" t="s">
        <v>10</v>
      </c>
      <c r="B64" s="10" t="str">
        <f>IF(ISERROR(College!#REF!/College!F50),"n/a",College!#REF!/College!F50)</f>
        <v>n/a</v>
      </c>
      <c r="C64" s="10" t="str">
        <f>IF(ISERROR(College!#REF!/College!G50),"n/a",College!#REF!/College!G50)</f>
        <v>n/a</v>
      </c>
      <c r="D64" s="12" t="str">
        <f>IF(ISERROR(B64-C64),"n/a",B64-C64)</f>
        <v>n/a</v>
      </c>
    </row>
    <row r="65" spans="1:4" ht="15" x14ac:dyDescent="0.2">
      <c r="A65" s="14" t="s">
        <v>11</v>
      </c>
      <c r="B65" s="10" t="str">
        <f>IF(ISERROR(College!#REF!/College!F50),"n/a",College!#REF!/College!F50)</f>
        <v>n/a</v>
      </c>
      <c r="C65" s="10" t="str">
        <f>IF(ISERROR(College!#REF!/College!G50),"n/a",College!#REF!/College!G50)</f>
        <v>n/a</v>
      </c>
      <c r="D65" s="12" t="str">
        <f>IF(ISERROR(B65-C65),"n/a",B65-C65)</f>
        <v>n/a</v>
      </c>
    </row>
    <row r="66" spans="1:4" ht="15" x14ac:dyDescent="0.2">
      <c r="A66" s="14" t="s">
        <v>12</v>
      </c>
      <c r="B66" s="10" t="str">
        <f>IF(ISERROR(College!#REF!/College!#REF!),"n/a",College!#REF!/College!#REF!)</f>
        <v>n/a</v>
      </c>
      <c r="C66" s="10" t="str">
        <f>IF(ISERROR(College!#REF!/College!#REF!),"n/a",College!#REF!/College!#REF!)</f>
        <v>n/a</v>
      </c>
      <c r="D66" s="12" t="str">
        <f>IF(ISERROR(B66-C66),"n/a",B66-C66)</f>
        <v>n/a</v>
      </c>
    </row>
    <row r="67" spans="1:4" ht="15.75" thickBot="1" x14ac:dyDescent="0.25">
      <c r="A67" s="15" t="s">
        <v>13</v>
      </c>
      <c r="B67" s="11" t="str">
        <f>IF(ISERROR(College!#REF!/College!#REF!), "n/a",College!#REF!/College!#REF!)</f>
        <v>n/a</v>
      </c>
      <c r="C67" s="11" t="str">
        <f>IF(ISERROR(College!#REF!/College!#REF!), "n/a",College!#REF!/College!#REF!)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231" t="s">
        <v>7</v>
      </c>
      <c r="B1" s="231"/>
      <c r="C1" s="231"/>
      <c r="D1" s="231"/>
    </row>
    <row r="2" spans="1:4" ht="15.75" x14ac:dyDescent="0.25">
      <c r="A2" s="231" t="s">
        <v>58</v>
      </c>
      <c r="B2" s="231"/>
      <c r="C2" s="231"/>
      <c r="D2" s="231"/>
    </row>
    <row r="3" spans="1:4" ht="15.75" x14ac:dyDescent="0.25">
      <c r="A3" s="232" t="str">
        <f>Summary!A3</f>
        <v>Winter 2022</v>
      </c>
      <c r="B3" s="232"/>
      <c r="C3" s="232"/>
      <c r="D3" s="232"/>
    </row>
    <row r="4" spans="1:4" ht="15.75" x14ac:dyDescent="0.25">
      <c r="A4" s="233" t="str">
        <f>Summary!A4</f>
        <v>as of Friday, September 3, 2021</v>
      </c>
      <c r="B4" s="233"/>
      <c r="C4" s="233"/>
      <c r="D4" s="233"/>
    </row>
    <row r="5" spans="1:4" ht="13.5" thickBot="1" x14ac:dyDescent="0.25"/>
    <row r="6" spans="1:4" ht="16.5" thickBot="1" x14ac:dyDescent="0.25">
      <c r="A6" s="258" t="s">
        <v>59</v>
      </c>
      <c r="B6" s="259"/>
      <c r="C6" s="259"/>
      <c r="D6" s="260"/>
    </row>
    <row r="7" spans="1:4" ht="16.5" thickBot="1" x14ac:dyDescent="0.3">
      <c r="A7" s="255" t="s">
        <v>5</v>
      </c>
      <c r="B7" s="256"/>
      <c r="C7" s="256"/>
      <c r="D7" s="257"/>
    </row>
    <row r="8" spans="1:4" ht="15.75" x14ac:dyDescent="0.2">
      <c r="A8" s="253" t="s">
        <v>8</v>
      </c>
      <c r="B8" s="212" t="str">
        <f>(Summary!B6)</f>
        <v>Winter 2022</v>
      </c>
      <c r="C8" s="214" t="str">
        <f>Summary!C6</f>
        <v>Winter 2021</v>
      </c>
      <c r="D8" s="251" t="s">
        <v>1</v>
      </c>
    </row>
    <row r="9" spans="1:4" ht="15.75" x14ac:dyDescent="0.2">
      <c r="A9" s="254"/>
      <c r="B9" s="213" t="str">
        <f>(Summary!B7)</f>
        <v>as of 9/3/21</v>
      </c>
      <c r="C9" s="215" t="str">
        <f>Summary!C7</f>
        <v>as of 9/3/20</v>
      </c>
      <c r="D9" s="252"/>
    </row>
    <row r="10" spans="1:4" ht="15.75" x14ac:dyDescent="0.2">
      <c r="A10" s="18" t="s">
        <v>24</v>
      </c>
      <c r="B10" s="16"/>
      <c r="C10" s="16"/>
      <c r="D10" s="17"/>
    </row>
    <row r="11" spans="1:4" ht="15" x14ac:dyDescent="0.2">
      <c r="A11" s="14" t="s">
        <v>9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10</v>
      </c>
      <c r="B12" s="10" t="str">
        <f>IF(ISERROR(College!#REF!/College!F61),"n/a",College!#REF!/College!F61)</f>
        <v>n/a</v>
      </c>
      <c r="C12" s="10" t="str">
        <f>IF(ISERROR(College!#REF!/College!G61),"n/a",College!#REF!/College!G61)</f>
        <v>n/a</v>
      </c>
      <c r="D12" s="12" t="str">
        <f>IF(ISERROR(B12-C12),"n/a",B12-C12)</f>
        <v>n/a</v>
      </c>
    </row>
    <row r="13" spans="1:4" ht="15" x14ac:dyDescent="0.2">
      <c r="A13" s="14" t="s">
        <v>11</v>
      </c>
      <c r="B13" s="10" t="str">
        <f>IF(ISERROR(College!#REF!/College!F61),"n/a",College!#REF!/College!F61)</f>
        <v>n/a</v>
      </c>
      <c r="C13" s="10" t="str">
        <f>IF(ISERROR(College!#REF!/College!G61),"n/a",College!#REF!/College!G61)</f>
        <v>n/a</v>
      </c>
      <c r="D13" s="12" t="str">
        <f>IF(ISERROR(B13-C13),"n/a",B13-C13)</f>
        <v>n/a</v>
      </c>
    </row>
    <row r="14" spans="1:4" ht="15" x14ac:dyDescent="0.2">
      <c r="A14" s="14" t="s">
        <v>12</v>
      </c>
      <c r="B14" s="10" t="str">
        <f>IF(ISERROR(College!#REF!/College!#REF!),"n/a",College!#REF!/College!#REF!)</f>
        <v>n/a</v>
      </c>
      <c r="C14" s="10" t="str">
        <f>IF(ISERROR(College!#REF!/College!#REF!),"n/a",College!#REF!/College!#REF!)</f>
        <v>n/a</v>
      </c>
      <c r="D14" s="12" t="str">
        <f>IF(ISERROR(B14-C14),"n/a",B14-C14)</f>
        <v>n/a</v>
      </c>
    </row>
    <row r="15" spans="1:4" ht="15" x14ac:dyDescent="0.2">
      <c r="A15" s="14" t="s">
        <v>13</v>
      </c>
      <c r="B15" s="10" t="str">
        <f>IF(ISERROR(College!#REF!/College!#REF!), "n/a",College!#REF!/College!#REF!)</f>
        <v>n/a</v>
      </c>
      <c r="C15" s="10" t="str">
        <f>IF(ISERROR(College!#REF!/College!#REF!), "n/a",College!#REF!/College!#REF!)</f>
        <v>n/a</v>
      </c>
      <c r="D15" s="12" t="str">
        <f>IF(ISERROR(B15-C15),"n/a",B15-C15)</f>
        <v>n/a</v>
      </c>
    </row>
    <row r="16" spans="1:4" ht="15.75" x14ac:dyDescent="0.2">
      <c r="A16" s="19" t="s">
        <v>26</v>
      </c>
      <c r="B16" s="20"/>
      <c r="C16" s="20"/>
      <c r="D16" s="21"/>
    </row>
    <row r="17" spans="1:4" ht="15" x14ac:dyDescent="0.2">
      <c r="A17" s="14" t="s">
        <v>9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10</v>
      </c>
      <c r="B18" s="10" t="str">
        <f>IF(ISERROR(College!#REF!/College!F65),"n/a",College!#REF!/College!F65)</f>
        <v>n/a</v>
      </c>
      <c r="C18" s="10" t="str">
        <f>IF(ISERROR(College!#REF!/College!G65),"n/a",College!#REF!/College!G65)</f>
        <v>n/a</v>
      </c>
      <c r="D18" s="12" t="str">
        <f>IF(ISERROR(B18-C18),"n/a",B18-C18)</f>
        <v>n/a</v>
      </c>
    </row>
    <row r="19" spans="1:4" ht="15" x14ac:dyDescent="0.2">
      <c r="A19" s="14" t="s">
        <v>11</v>
      </c>
      <c r="B19" s="10" t="str">
        <f>IF(ISERROR(College!#REF!/College!F65),"n/a",College!#REF!/College!F65)</f>
        <v>n/a</v>
      </c>
      <c r="C19" s="10" t="str">
        <f>IF(ISERROR(College!#REF!/College!G65),"n/a",College!#REF!/College!G65)</f>
        <v>n/a</v>
      </c>
      <c r="D19" s="12" t="str">
        <f>IF(ISERROR(B19-C19),"n/a",B19-C19)</f>
        <v>n/a</v>
      </c>
    </row>
    <row r="20" spans="1:4" ht="15" x14ac:dyDescent="0.2">
      <c r="A20" s="14" t="s">
        <v>12</v>
      </c>
      <c r="B20" s="10" t="str">
        <f>IF(ISERROR(College!#REF!/College!#REF!),"n/a",College!#REF!/College!#REF!)</f>
        <v>n/a</v>
      </c>
      <c r="C20" s="10" t="str">
        <f>IF(ISERROR(College!#REF!/College!#REF!),"n/a",College!#REF!/College!#REF!)</f>
        <v>n/a</v>
      </c>
      <c r="D20" s="12" t="str">
        <f>IF(ISERROR(B20-C20),"n/a",B20-C20)</f>
        <v>n/a</v>
      </c>
    </row>
    <row r="21" spans="1:4" ht="15" x14ac:dyDescent="0.2">
      <c r="A21" s="14" t="s">
        <v>13</v>
      </c>
      <c r="B21" s="10" t="str">
        <f>IF(ISERROR(College!#REF!/College!#REF!), "n/a",College!#REF!/College!#REF!)</f>
        <v>n/a</v>
      </c>
      <c r="C21" s="10" t="str">
        <f>IF(ISERROR(College!#REF!/College!#REF!), "n/a",College!#REF!/College!#REF!)</f>
        <v>n/a</v>
      </c>
      <c r="D21" s="12" t="str">
        <f>IF(ISERROR(B21-C21),"n/a",B21-C21)</f>
        <v>n/a</v>
      </c>
    </row>
    <row r="22" spans="1:4" ht="15.75" x14ac:dyDescent="0.2">
      <c r="A22" s="19" t="s">
        <v>23</v>
      </c>
      <c r="B22" s="20"/>
      <c r="C22" s="20"/>
      <c r="D22" s="21"/>
    </row>
    <row r="23" spans="1:4" ht="15" x14ac:dyDescent="0.2">
      <c r="A23" s="14" t="s">
        <v>9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10</v>
      </c>
      <c r="B24" s="10" t="str">
        <f>IF(ISERROR(College!#REF!/College!F63),"n/a",College!#REF!/College!F63)</f>
        <v>n/a</v>
      </c>
      <c r="C24" s="10" t="str">
        <f>IF(ISERROR(College!#REF!/College!G63),"n/a",College!#REF!/College!G63)</f>
        <v>n/a</v>
      </c>
      <c r="D24" s="12" t="str">
        <f>IF(ISERROR(B24-C24),"n/a",B24-C24)</f>
        <v>n/a</v>
      </c>
    </row>
    <row r="25" spans="1:4" ht="15" x14ac:dyDescent="0.2">
      <c r="A25" s="14" t="s">
        <v>11</v>
      </c>
      <c r="B25" s="10" t="str">
        <f>IF(ISERROR(College!#REF!/College!F63),"n/a",College!#REF!/College!F63)</f>
        <v>n/a</v>
      </c>
      <c r="C25" s="10" t="str">
        <f>IF(ISERROR(College!#REF!/College!G63),"n/a",College!#REF!/College!G63)</f>
        <v>n/a</v>
      </c>
      <c r="D25" s="12" t="str">
        <f>IF(ISERROR(B25-C25),"n/a",B25-C25)</f>
        <v>n/a</v>
      </c>
    </row>
    <row r="26" spans="1:4" ht="15" x14ac:dyDescent="0.2">
      <c r="A26" s="14" t="s">
        <v>12</v>
      </c>
      <c r="B26" s="10" t="str">
        <f>IF(ISERROR(College!#REF!/College!#REF!),"n/a",College!#REF!/College!#REF!)</f>
        <v>n/a</v>
      </c>
      <c r="C26" s="10" t="str">
        <f>IF(ISERROR(College!#REF!/College!#REF!),"n/a",College!#REF!/College!#REF!)</f>
        <v>n/a</v>
      </c>
      <c r="D26" s="12" t="str">
        <f>IF(ISERROR(B26-C26),"n/a",B26-C26)</f>
        <v>n/a</v>
      </c>
    </row>
    <row r="27" spans="1:4" ht="15" x14ac:dyDescent="0.2">
      <c r="A27" s="14" t="s">
        <v>13</v>
      </c>
      <c r="B27" s="10" t="str">
        <f>IF(ISERROR(College!#REF!/College!#REF!), "n/a",College!#REF!/College!#REF!)</f>
        <v>n/a</v>
      </c>
      <c r="C27" s="10" t="str">
        <f>IF(ISERROR(College!#REF!/College!#REF!), "n/a",College!#REF!/College!#REF!)</f>
        <v>n/a</v>
      </c>
      <c r="D27" s="12" t="str">
        <f>IF(ISERROR(B27-C27),"n/a",B27-C27)</f>
        <v>n/a</v>
      </c>
    </row>
    <row r="28" spans="1:4" ht="15.75" x14ac:dyDescent="0.2">
      <c r="A28" s="19" t="s">
        <v>3</v>
      </c>
      <c r="B28" s="20"/>
      <c r="C28" s="20"/>
      <c r="D28" s="21"/>
    </row>
    <row r="29" spans="1:4" ht="15" x14ac:dyDescent="0.2">
      <c r="A29" s="14" t="s">
        <v>9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10</v>
      </c>
      <c r="B30" s="10" t="str">
        <f>IF(ISERROR(College!#REF!/College!F59),"n/a",College!#REF!/College!F59)</f>
        <v>n/a</v>
      </c>
      <c r="C30" s="10" t="str">
        <f>IF(ISERROR(College!#REF!/College!G59),"n/a",College!#REF!/College!G59)</f>
        <v>n/a</v>
      </c>
      <c r="D30" s="12" t="str">
        <f>IF(ISERROR(B30-C30),"n/a",B30-C30)</f>
        <v>n/a</v>
      </c>
    </row>
    <row r="31" spans="1:4" ht="15" x14ac:dyDescent="0.2">
      <c r="A31" s="14" t="s">
        <v>11</v>
      </c>
      <c r="B31" s="10" t="str">
        <f>IF(ISERROR(College!#REF!/College!F59),"n/a",College!#REF!/College!F59)</f>
        <v>n/a</v>
      </c>
      <c r="C31" s="10" t="str">
        <f>IF(ISERROR(College!#REF!/College!G59),"n/a",College!#REF!/College!G59)</f>
        <v>n/a</v>
      </c>
      <c r="D31" s="12" t="str">
        <f>IF(ISERROR(B31-C31),"n/a",B31-C31)</f>
        <v>n/a</v>
      </c>
    </row>
    <row r="32" spans="1:4" ht="15" x14ac:dyDescent="0.2">
      <c r="A32" s="14" t="s">
        <v>12</v>
      </c>
      <c r="B32" s="10" t="str">
        <f>IF(ISERROR(College!#REF!/College!#REF!),"n/a",College!#REF!/College!#REF!)</f>
        <v>n/a</v>
      </c>
      <c r="C32" s="10" t="str">
        <f>IF(ISERROR(College!#REF!/College!#REF!),"n/a",College!#REF!/College!#REF!)</f>
        <v>n/a</v>
      </c>
      <c r="D32" s="12" t="str">
        <f>IF(ISERROR(B32-C32),"n/a",B32-C32)</f>
        <v>n/a</v>
      </c>
    </row>
    <row r="33" spans="1:4" ht="15.75" thickBot="1" x14ac:dyDescent="0.25">
      <c r="A33" s="15" t="s">
        <v>13</v>
      </c>
      <c r="B33" s="11" t="str">
        <f>IF(ISERROR(College!#REF!/College!#REF!), "n/a",College!#REF!/College!#REF!)</f>
        <v>n/a</v>
      </c>
      <c r="C33" s="11" t="str">
        <f>IF(ISERROR(College!#REF!/College!#REF!), "n/a",College!#REF!/College!#REF!)</f>
        <v>n/a</v>
      </c>
      <c r="D33" s="13" t="str">
        <f>IF(ISERROR(B33-C33),"n/a",B33-C33)</f>
        <v>n/a</v>
      </c>
    </row>
    <row r="34" spans="1:4" ht="16.5" thickBot="1" x14ac:dyDescent="0.3">
      <c r="A34" s="255" t="s">
        <v>6</v>
      </c>
      <c r="B34" s="256"/>
      <c r="C34" s="256"/>
      <c r="D34" s="257"/>
    </row>
    <row r="35" spans="1:4" ht="15.75" x14ac:dyDescent="0.2">
      <c r="A35" s="253" t="s">
        <v>8</v>
      </c>
      <c r="B35" s="212" t="str">
        <f>(Summary!B6)</f>
        <v>Winter 2022</v>
      </c>
      <c r="C35" s="212" t="str">
        <f>(Summary!C6)</f>
        <v>Winter 2021</v>
      </c>
      <c r="D35" s="251" t="s">
        <v>1</v>
      </c>
    </row>
    <row r="36" spans="1:4" ht="15.75" x14ac:dyDescent="0.2">
      <c r="A36" s="254" t="s">
        <v>8</v>
      </c>
      <c r="B36" s="213" t="str">
        <f>(Summary!B7)</f>
        <v>as of 9/3/21</v>
      </c>
      <c r="C36" s="213" t="str">
        <f>(Summary!C7)</f>
        <v>as of 9/3/20</v>
      </c>
      <c r="D36" s="252"/>
    </row>
    <row r="37" spans="1:4" ht="15.75" x14ac:dyDescent="0.2">
      <c r="A37" s="18" t="s">
        <v>24</v>
      </c>
      <c r="B37" s="16"/>
      <c r="C37" s="16"/>
      <c r="D37" s="17"/>
    </row>
    <row r="38" spans="1:4" ht="15" x14ac:dyDescent="0.2">
      <c r="A38" s="65" t="s">
        <v>25</v>
      </c>
      <c r="B38" s="16"/>
      <c r="C38" s="16"/>
      <c r="D38" s="17"/>
    </row>
    <row r="39" spans="1:4" ht="15" x14ac:dyDescent="0.2">
      <c r="A39" s="14" t="s">
        <v>9</v>
      </c>
      <c r="B39" s="10">
        <f>IF(ISERROR(College!F68/College!B68),"n/a",College!F68/College!B68)</f>
        <v>0.3125</v>
      </c>
      <c r="C39" s="10">
        <f>IF(ISERROR(College!G68/College!C68),"n/a",College!G68/College!C68)</f>
        <v>0</v>
      </c>
      <c r="D39" s="12">
        <f>IF(ISERROR(B39-C39),"n/a",B39-C39)</f>
        <v>0.3125</v>
      </c>
    </row>
    <row r="40" spans="1:4" ht="15" x14ac:dyDescent="0.2">
      <c r="A40" s="14" t="s">
        <v>10</v>
      </c>
      <c r="B40" s="10" t="str">
        <f>IF(ISERROR(College!#REF!/College!F68),"n/a",College!#REF!/College!F68)</f>
        <v>n/a</v>
      </c>
      <c r="C40" s="10" t="str">
        <f>IF(ISERROR(College!#REF!/College!G68),"n/a",College!#REF!/College!G68)</f>
        <v>n/a</v>
      </c>
      <c r="D40" s="12" t="str">
        <f>IF(ISERROR(B40-C40),"n/a",B40-C40)</f>
        <v>n/a</v>
      </c>
    </row>
    <row r="41" spans="1:4" ht="15" x14ac:dyDescent="0.2">
      <c r="A41" s="14" t="s">
        <v>11</v>
      </c>
      <c r="B41" s="10" t="str">
        <f>IF(ISERROR(College!#REF!/College!F68),"n/a",College!#REF!/College!F68)</f>
        <v>n/a</v>
      </c>
      <c r="C41" s="10" t="str">
        <f>IF(ISERROR(College!#REF!/College!G68),"n/a",College!#REF!/College!G68)</f>
        <v>n/a</v>
      </c>
      <c r="D41" s="12" t="str">
        <f>IF(ISERROR(B41-C41),"n/a",B41-C41)</f>
        <v>n/a</v>
      </c>
    </row>
    <row r="42" spans="1:4" ht="15" x14ac:dyDescent="0.2">
      <c r="A42" s="14" t="s">
        <v>12</v>
      </c>
      <c r="B42" s="10" t="str">
        <f>IF(ISERROR(College!#REF!/College!#REF!),"n/a",College!#REF!/College!#REF!)</f>
        <v>n/a</v>
      </c>
      <c r="C42" s="10" t="str">
        <f>IF(ISERROR(College!#REF!/College!#REF!),"n/a",College!#REF!/College!#REF!)</f>
        <v>n/a</v>
      </c>
      <c r="D42" s="12" t="str">
        <f>IF(ISERROR(B42-C42),"n/a",B42-C42)</f>
        <v>n/a</v>
      </c>
    </row>
    <row r="43" spans="1:4" ht="15" x14ac:dyDescent="0.2">
      <c r="A43" s="14" t="s">
        <v>13</v>
      </c>
      <c r="B43" s="10" t="str">
        <f>IF(ISERROR(College!#REF!/College!#REF!), "n/a",College!#REF!/College!#REF!)</f>
        <v>n/a</v>
      </c>
      <c r="C43" s="10" t="str">
        <f>IF(ISERROR(College!#REF!/College!#REF!), "n/a",College!#REF!/College!#REF!)</f>
        <v>n/a</v>
      </c>
      <c r="D43" s="12" t="str">
        <f>IF(ISERROR(B43-C43),"n/a",B43-C43)</f>
        <v>n/a</v>
      </c>
    </row>
    <row r="44" spans="1:4" ht="15" x14ac:dyDescent="0.2">
      <c r="A44" s="65" t="s">
        <v>18</v>
      </c>
      <c r="B44" s="10"/>
      <c r="C44" s="10"/>
      <c r="D44" s="12"/>
    </row>
    <row r="45" spans="1:4" ht="15" x14ac:dyDescent="0.2">
      <c r="A45" s="14" t="s">
        <v>9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10</v>
      </c>
      <c r="B46" s="10" t="str">
        <f>IF(ISERROR(College!#REF!/College!F69),"n/a",College!#REF!/College!F69)</f>
        <v>n/a</v>
      </c>
      <c r="C46" s="10" t="str">
        <f>IF(ISERROR(College!#REF!/College!G69),"n/a",College!#REF!/College!G69)</f>
        <v>n/a</v>
      </c>
      <c r="D46" s="12" t="str">
        <f>IF(ISERROR(B46-C46),"n/a",B46-C46)</f>
        <v>n/a</v>
      </c>
    </row>
    <row r="47" spans="1:4" ht="15" x14ac:dyDescent="0.2">
      <c r="A47" s="14" t="s">
        <v>11</v>
      </c>
      <c r="B47" s="10" t="str">
        <f>IF(ISERROR(College!#REF!/College!F69),"n/a",College!#REF!/College!F69)</f>
        <v>n/a</v>
      </c>
      <c r="C47" s="10" t="str">
        <f>IF(ISERROR(College!#REF!/College!G69),"n/a",College!#REF!/College!G69)</f>
        <v>n/a</v>
      </c>
      <c r="D47" s="12" t="str">
        <f>IF(ISERROR(B47-C47),"n/a",B47-C47)</f>
        <v>n/a</v>
      </c>
    </row>
    <row r="48" spans="1:4" ht="15" x14ac:dyDescent="0.2">
      <c r="A48" s="14" t="s">
        <v>12</v>
      </c>
      <c r="B48" s="10" t="str">
        <f>IF(ISERROR(College!#REF!/College!#REF!),"n/a",College!#REF!/College!#REF!)</f>
        <v>n/a</v>
      </c>
      <c r="C48" s="10" t="str">
        <f>IF(ISERROR(College!#REF!/College!#REF!),"n/a",College!#REF!/College!#REF!)</f>
        <v>n/a</v>
      </c>
      <c r="D48" s="12" t="str">
        <f>IF(ISERROR(B48-C48),"n/a",B48-C48)</f>
        <v>n/a</v>
      </c>
    </row>
    <row r="49" spans="1:4" ht="15" x14ac:dyDescent="0.2">
      <c r="A49" s="22" t="s">
        <v>13</v>
      </c>
      <c r="B49" s="10" t="str">
        <f>IF(ISERROR(College!#REF!/College!#REF!), "n/a",College!#REF!/College!#REF!)</f>
        <v>n/a</v>
      </c>
      <c r="C49" s="10" t="str">
        <f>IF(ISERROR(College!L69/College!#REF!), "n/a",College!L69/College!#REF!)</f>
        <v>n/a</v>
      </c>
      <c r="D49" s="12" t="str">
        <f>IF(ISERROR(B49-C49),"n/a",B49-C49)</f>
        <v>n/a</v>
      </c>
    </row>
    <row r="50" spans="1:4" ht="15.75" x14ac:dyDescent="0.2">
      <c r="A50" s="19" t="s">
        <v>26</v>
      </c>
      <c r="B50" s="20"/>
      <c r="C50" s="20"/>
      <c r="D50" s="21"/>
    </row>
    <row r="51" spans="1:4" ht="15" x14ac:dyDescent="0.2">
      <c r="A51" s="14" t="s">
        <v>9</v>
      </c>
      <c r="B51" s="10" t="str">
        <f>IF(ISERROR(College!#REF!/College!G73),"n/a",College!#REF!/College!G73)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10</v>
      </c>
      <c r="B52" s="10" t="str">
        <f>IF(ISERROR(College!#REF!/College!F73),"n/a",College!#REF!/College!F73)</f>
        <v>n/a</v>
      </c>
      <c r="C52" s="10" t="str">
        <f>IF(ISERROR(College!#REF!/College!G73),"n/a",College!#REF!/College!G73)</f>
        <v>n/a</v>
      </c>
      <c r="D52" s="12" t="str">
        <f>IF(ISERROR(B52-C52),"n/a",B52-C52)</f>
        <v>n/a</v>
      </c>
    </row>
    <row r="53" spans="1:4" ht="15" x14ac:dyDescent="0.2">
      <c r="A53" s="14" t="s">
        <v>11</v>
      </c>
      <c r="B53" s="10" t="str">
        <f>IF(ISERROR(College!#REF!/College!F73),"n/a",College!#REF!/College!F73)</f>
        <v>n/a</v>
      </c>
      <c r="C53" s="10" t="str">
        <f>IF(ISERROR(College!#REF!/College!G73),"n/a",College!#REF!/College!G73)</f>
        <v>n/a</v>
      </c>
      <c r="D53" s="12" t="str">
        <f>IF(ISERROR(B53-C53),"n/a",B53-C53)</f>
        <v>n/a</v>
      </c>
    </row>
    <row r="54" spans="1:4" ht="15" x14ac:dyDescent="0.2">
      <c r="A54" s="14" t="s">
        <v>12</v>
      </c>
      <c r="B54" s="10" t="str">
        <f>IF(ISERROR(College!#REF!/College!#REF!),"n/a",College!#REF!/College!#REF!)</f>
        <v>n/a</v>
      </c>
      <c r="C54" s="10" t="str">
        <f>IF(ISERROR(College!#REF!/College!#REF!),"n/a",College!#REF!/College!#REF!)</f>
        <v>n/a</v>
      </c>
      <c r="D54" s="12" t="str">
        <f>IF(ISERROR(B54-C54),"n/a",B54-C54)</f>
        <v>n/a</v>
      </c>
    </row>
    <row r="55" spans="1:4" ht="15" x14ac:dyDescent="0.2">
      <c r="A55" s="14" t="s">
        <v>13</v>
      </c>
      <c r="B55" s="10" t="str">
        <f>IF(ISERROR(College!#REF!/College!#REF!), "n/a",College!#REF!/College!#REF!)</f>
        <v>n/a</v>
      </c>
      <c r="C55" s="10" t="str">
        <f>IF(ISERROR(College!#REF!/College!#REF!), "n/a",College!#REF!/College!#REF!)</f>
        <v>n/a</v>
      </c>
      <c r="D55" s="12" t="str">
        <f>IF(ISERROR(B55-C55),"n/a",B55-C55)</f>
        <v>n/a</v>
      </c>
    </row>
    <row r="56" spans="1:4" ht="15.75" x14ac:dyDescent="0.2">
      <c r="A56" s="19" t="s">
        <v>23</v>
      </c>
      <c r="B56" s="20"/>
      <c r="C56" s="20"/>
      <c r="D56" s="21"/>
    </row>
    <row r="57" spans="1:4" ht="15" x14ac:dyDescent="0.2">
      <c r="A57" s="14" t="s">
        <v>9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10</v>
      </c>
      <c r="B58" s="10" t="str">
        <f>IF(ISERROR(College!#REF!/College!F71),"n/a",College!#REF!/College!F71)</f>
        <v>n/a</v>
      </c>
      <c r="C58" s="10" t="str">
        <f>IF(ISERROR(College!#REF!/College!G71),"n/a",College!#REF!/College!G71)</f>
        <v>n/a</v>
      </c>
      <c r="D58" s="12" t="str">
        <f>IF(ISERROR(B58-C58),"n/a",B58-C58)</f>
        <v>n/a</v>
      </c>
    </row>
    <row r="59" spans="1:4" ht="15" x14ac:dyDescent="0.2">
      <c r="A59" s="14" t="s">
        <v>11</v>
      </c>
      <c r="B59" s="10" t="str">
        <f>IF(ISERROR(College!#REF!/College!F71),"n/a",College!#REF!/College!F71)</f>
        <v>n/a</v>
      </c>
      <c r="C59" s="10" t="str">
        <f>IF(ISERROR(College!#REF!/College!G71),"n/a",College!#REF!/College!G71)</f>
        <v>n/a</v>
      </c>
      <c r="D59" s="12" t="str">
        <f>IF(ISERROR(B59-C59),"n/a",B59-C59)</f>
        <v>n/a</v>
      </c>
    </row>
    <row r="60" spans="1:4" ht="15" x14ac:dyDescent="0.2">
      <c r="A60" s="14" t="s">
        <v>12</v>
      </c>
      <c r="B60" s="10" t="str">
        <f>IF(ISERROR(College!#REF!/College!#REF!),"n/a",College!#REF!/College!#REF!)</f>
        <v>n/a</v>
      </c>
      <c r="C60" s="10" t="str">
        <f>IF(ISERROR(College!#REF!/College!#REF!),"n/a",College!#REF!/College!#REF!)</f>
        <v>n/a</v>
      </c>
      <c r="D60" s="12" t="str">
        <f>IF(ISERROR(B60-C60),"n/a",B60-C60)</f>
        <v>n/a</v>
      </c>
    </row>
    <row r="61" spans="1:4" ht="15" x14ac:dyDescent="0.2">
      <c r="A61" s="14" t="s">
        <v>13</v>
      </c>
      <c r="B61" s="10" t="str">
        <f>IF(ISERROR(College!#REF!/College!#REF!), "n/a",College!#REF!/College!#REF!)</f>
        <v>n/a</v>
      </c>
      <c r="C61" s="10" t="str">
        <f>IF(ISERROR(College!#REF!/College!#REF!), "n/a",College!#REF!/College!#REF!)</f>
        <v>n/a</v>
      </c>
      <c r="D61" s="12" t="str">
        <f>IF(ISERROR(B61-C61),"n/a",B61-C61)</f>
        <v>n/a</v>
      </c>
    </row>
    <row r="62" spans="1:4" ht="15.75" x14ac:dyDescent="0.2">
      <c r="A62" s="19" t="s">
        <v>3</v>
      </c>
      <c r="B62" s="20"/>
      <c r="C62" s="20"/>
      <c r="D62" s="21"/>
    </row>
    <row r="63" spans="1:4" ht="15" x14ac:dyDescent="0.2">
      <c r="A63" s="14" t="s">
        <v>9</v>
      </c>
      <c r="B63" s="10">
        <f>IF(ISERROR(College!F66/College!B66),"n/a",College!F66/College!B66)</f>
        <v>0.29411764705882354</v>
      </c>
      <c r="C63" s="10">
        <f>IF(ISERROR(College!G66/College!C66),"n/a",College!G66/College!C66)</f>
        <v>0</v>
      </c>
      <c r="D63" s="12">
        <f>IF(ISERROR(B63-C63),"n/a",B63-C63)</f>
        <v>0.29411764705882354</v>
      </c>
    </row>
    <row r="64" spans="1:4" ht="15" x14ac:dyDescent="0.2">
      <c r="A64" s="14" t="s">
        <v>10</v>
      </c>
      <c r="B64" s="10" t="str">
        <f>IF(ISERROR(College!#REF!/College!F66),"n/a",College!#REF!/College!F66)</f>
        <v>n/a</v>
      </c>
      <c r="C64" s="10" t="str">
        <f>IF(ISERROR(College!#REF!/College!G66),"n/a",College!#REF!/College!G66)</f>
        <v>n/a</v>
      </c>
      <c r="D64" s="12" t="str">
        <f>IF(ISERROR(B64-C64),"n/a",B64-C64)</f>
        <v>n/a</v>
      </c>
    </row>
    <row r="65" spans="1:4" ht="15" x14ac:dyDescent="0.2">
      <c r="A65" s="14" t="s">
        <v>11</v>
      </c>
      <c r="B65" s="10" t="str">
        <f>IF(ISERROR(College!#REF!/College!F66),"n/a",College!#REF!/College!F66)</f>
        <v>n/a</v>
      </c>
      <c r="C65" s="10" t="str">
        <f>IF(ISERROR(College!#REF!/College!G66),"n/a",College!#REF!/College!G66)</f>
        <v>n/a</v>
      </c>
      <c r="D65" s="12" t="str">
        <f>IF(ISERROR(B65-C65),"n/a",B65-C65)</f>
        <v>n/a</v>
      </c>
    </row>
    <row r="66" spans="1:4" ht="15" x14ac:dyDescent="0.2">
      <c r="A66" s="14" t="s">
        <v>12</v>
      </c>
      <c r="B66" s="10" t="str">
        <f>IF(ISERROR(College!#REF!/College!#REF!),"n/a",College!#REF!/College!#REF!)</f>
        <v>n/a</v>
      </c>
      <c r="C66" s="10" t="str">
        <f>IF(ISERROR(College!#REF!/College!#REF!),"n/a",College!#REF!/College!#REF!)</f>
        <v>n/a</v>
      </c>
      <c r="D66" s="12" t="str">
        <f>IF(ISERROR(B66-C66),"n/a",B66-C66)</f>
        <v>n/a</v>
      </c>
    </row>
    <row r="67" spans="1:4" ht="15.75" thickBot="1" x14ac:dyDescent="0.25">
      <c r="A67" s="15" t="s">
        <v>13</v>
      </c>
      <c r="B67" s="11" t="str">
        <f>IF(ISERROR(College!#REF!/College!#REF!), "n/a",College!#REF!/College!#REF!)</f>
        <v>n/a</v>
      </c>
      <c r="C67" s="11" t="str">
        <f>IF(ISERROR(College!#REF!/College!#REF!), "n/a",College!#REF!/College!#REF!)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231" t="s">
        <v>7</v>
      </c>
      <c r="B1" s="231"/>
      <c r="C1" s="231"/>
      <c r="D1" s="231"/>
    </row>
    <row r="2" spans="1:4" ht="15.75" x14ac:dyDescent="0.25">
      <c r="A2" s="231" t="s">
        <v>55</v>
      </c>
      <c r="B2" s="231"/>
      <c r="C2" s="231"/>
      <c r="D2" s="231"/>
    </row>
    <row r="3" spans="1:4" ht="15.75" x14ac:dyDescent="0.25">
      <c r="A3" s="232" t="str">
        <f>Summary!A3</f>
        <v>Winter 2022</v>
      </c>
      <c r="B3" s="232"/>
      <c r="C3" s="232"/>
      <c r="D3" s="232"/>
    </row>
    <row r="4" spans="1:4" ht="15.75" x14ac:dyDescent="0.25">
      <c r="A4" s="233" t="str">
        <f>Summary!A4</f>
        <v>as of Friday, September 3, 2021</v>
      </c>
      <c r="B4" s="233"/>
      <c r="C4" s="233"/>
      <c r="D4" s="233"/>
    </row>
    <row r="5" spans="1:4" ht="13.5" thickBot="1" x14ac:dyDescent="0.25"/>
    <row r="6" spans="1:4" ht="16.5" thickBot="1" x14ac:dyDescent="0.25">
      <c r="A6" s="258" t="s">
        <v>63</v>
      </c>
      <c r="B6" s="259"/>
      <c r="C6" s="259"/>
      <c r="D6" s="260"/>
    </row>
    <row r="7" spans="1:4" ht="16.5" thickBot="1" x14ac:dyDescent="0.3">
      <c r="A7" s="255" t="s">
        <v>6</v>
      </c>
      <c r="B7" s="256"/>
      <c r="C7" s="256"/>
      <c r="D7" s="257"/>
    </row>
    <row r="8" spans="1:4" ht="15.75" customHeight="1" x14ac:dyDescent="0.2">
      <c r="A8" s="253" t="s">
        <v>8</v>
      </c>
      <c r="B8" s="212" t="str">
        <f>(Summary!B6)</f>
        <v>Winter 2022</v>
      </c>
      <c r="C8" s="212" t="str">
        <f>(Summary!C6)</f>
        <v>Winter 2021</v>
      </c>
      <c r="D8" s="251" t="s">
        <v>1</v>
      </c>
    </row>
    <row r="9" spans="1:4" ht="15.75" customHeight="1" x14ac:dyDescent="0.2">
      <c r="A9" s="254" t="s">
        <v>8</v>
      </c>
      <c r="B9" s="213" t="str">
        <f>(Summary!B7)</f>
        <v>as of 9/3/21</v>
      </c>
      <c r="C9" s="213" t="str">
        <f>(Summary!C7)</f>
        <v>as of 9/3/20</v>
      </c>
      <c r="D9" s="252"/>
    </row>
    <row r="10" spans="1:4" ht="15.75" x14ac:dyDescent="0.2">
      <c r="A10" s="18" t="s">
        <v>24</v>
      </c>
      <c r="B10" s="16"/>
      <c r="C10" s="16"/>
      <c r="D10" s="17"/>
    </row>
    <row r="11" spans="1:4" ht="15" x14ac:dyDescent="0.2">
      <c r="A11" s="65" t="s">
        <v>25</v>
      </c>
      <c r="B11" s="16"/>
      <c r="C11" s="16"/>
      <c r="D11" s="17"/>
    </row>
    <row r="12" spans="1:4" ht="15" x14ac:dyDescent="0.2">
      <c r="A12" s="14" t="s">
        <v>9</v>
      </c>
      <c r="B12" s="10">
        <f>IF(ISERROR(College!F77/College!B77),"n/a",College!F77/College!B77)</f>
        <v>0.21249999999999999</v>
      </c>
      <c r="C12" s="10">
        <f>IF(ISERROR(College!G77/College!C77),"n/a",College!G77/College!C77)</f>
        <v>0</v>
      </c>
      <c r="D12" s="12">
        <f>IF(ISERROR(B12-C12),"n/a",B12-C12)</f>
        <v>0.21249999999999999</v>
      </c>
    </row>
    <row r="13" spans="1:4" ht="15" x14ac:dyDescent="0.2">
      <c r="A13" s="14" t="s">
        <v>10</v>
      </c>
      <c r="B13" s="10" t="str">
        <f>IF(ISERROR(College!#REF!/College!F77),"n/a",College!#REF!/College!F77)</f>
        <v>n/a</v>
      </c>
      <c r="C13" s="10" t="str">
        <f>IF(ISERROR(College!#REF!/College!G77),"n/a",College!#REF!/College!G77)</f>
        <v>n/a</v>
      </c>
      <c r="D13" s="12" t="str">
        <f>IF(ISERROR(B13-C13),"n/a",B13-C13)</f>
        <v>n/a</v>
      </c>
    </row>
    <row r="14" spans="1:4" ht="15" x14ac:dyDescent="0.2">
      <c r="A14" s="14" t="s">
        <v>11</v>
      </c>
      <c r="B14" s="10" t="str">
        <f>IF(ISERROR(College!#REF!/College!F77),"n/a",College!#REF!/College!F77)</f>
        <v>n/a</v>
      </c>
      <c r="C14" s="10" t="str">
        <f>IF(ISERROR(College!#REF!/College!G77),"n/a",College!#REF!/College!G77)</f>
        <v>n/a</v>
      </c>
      <c r="D14" s="12" t="str">
        <f>IF(ISERROR(B14-C14),"n/a",B14-C14)</f>
        <v>n/a</v>
      </c>
    </row>
    <row r="15" spans="1:4" ht="15" x14ac:dyDescent="0.2">
      <c r="A15" s="14" t="s">
        <v>12</v>
      </c>
      <c r="B15" s="10" t="str">
        <f>IF(ISERROR(College!#REF!/College!#REF!),"n/a",College!#REF!/College!#REF!)</f>
        <v>n/a</v>
      </c>
      <c r="C15" s="10" t="str">
        <f>IF(ISERROR(College!#REF!/College!#REF!),"n/a",College!#REF!/College!#REF!)</f>
        <v>n/a</v>
      </c>
      <c r="D15" s="12" t="str">
        <f>IF(ISERROR(B15-C15),"n/a",B15-C15)</f>
        <v>n/a</v>
      </c>
    </row>
    <row r="16" spans="1:4" ht="15" x14ac:dyDescent="0.2">
      <c r="A16" s="14" t="s">
        <v>13</v>
      </c>
      <c r="B16" s="10" t="str">
        <f>IF(ISERROR(College!#REF!/College!#REF!), "n/a",College!#REF!/College!#REF!)</f>
        <v>n/a</v>
      </c>
      <c r="C16" s="10" t="str">
        <f>IF(ISERROR(College!#REF!/College!#REF!), "n/a",College!#REF!/College!#REF!)</f>
        <v>n/a</v>
      </c>
      <c r="D16" s="12" t="str">
        <f>IF(ISERROR(B16-C16),"n/a",B16-C16)</f>
        <v>n/a</v>
      </c>
    </row>
    <row r="17" spans="1:4" ht="15" x14ac:dyDescent="0.2">
      <c r="A17" s="65" t="s">
        <v>18</v>
      </c>
      <c r="B17" s="10"/>
      <c r="C17" s="10"/>
      <c r="D17" s="12"/>
    </row>
    <row r="18" spans="1:4" ht="15" x14ac:dyDescent="0.2">
      <c r="A18" s="14" t="s">
        <v>9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10</v>
      </c>
      <c r="B19" s="10" t="str">
        <f>IF(ISERROR(College!#REF!/College!F78),"n/a",College!#REF!/College!F78)</f>
        <v>n/a</v>
      </c>
      <c r="C19" s="10" t="str">
        <f>IF(ISERROR(College!#REF!/College!G78),"n/a",College!#REF!/College!G78)</f>
        <v>n/a</v>
      </c>
      <c r="D19" s="12" t="str">
        <f>IF(ISERROR(B19-C19),"n/a",B19-C19)</f>
        <v>n/a</v>
      </c>
    </row>
    <row r="20" spans="1:4" ht="15" x14ac:dyDescent="0.2">
      <c r="A20" s="14" t="s">
        <v>11</v>
      </c>
      <c r="B20" s="10" t="str">
        <f>IF(ISERROR(College!#REF!/College!F78),"n/a",College!#REF!/College!F78)</f>
        <v>n/a</v>
      </c>
      <c r="C20" s="10" t="str">
        <f>IF(ISERROR(College!#REF!/College!G78),"n/a",College!#REF!/College!G78)</f>
        <v>n/a</v>
      </c>
      <c r="D20" s="12" t="str">
        <f>IF(ISERROR(B20-C20),"n/a",B20-C20)</f>
        <v>n/a</v>
      </c>
    </row>
    <row r="21" spans="1:4" ht="15" x14ac:dyDescent="0.2">
      <c r="A21" s="14" t="s">
        <v>12</v>
      </c>
      <c r="B21" s="10" t="str">
        <f>IF(ISERROR(College!#REF!/College!#REF!),"n/a",College!#REF!/College!#REF!)</f>
        <v>n/a</v>
      </c>
      <c r="C21" s="10" t="str">
        <f>IF(ISERROR(College!#REF!/College!#REF!),"n/a",College!#REF!/College!#REF!)</f>
        <v>n/a</v>
      </c>
      <c r="D21" s="12" t="str">
        <f>IF(ISERROR(B21-C21),"n/a",B21-C21)</f>
        <v>n/a</v>
      </c>
    </row>
    <row r="22" spans="1:4" ht="15" x14ac:dyDescent="0.2">
      <c r="A22" s="22" t="s">
        <v>13</v>
      </c>
      <c r="B22" s="10" t="str">
        <f>IF(ISERROR(College!#REF!/College!#REF!), "n/a",College!#REF!/College!#REF!)</f>
        <v>n/a</v>
      </c>
      <c r="C22" s="10" t="str">
        <f>IF(ISERROR(College!L78/College!#REF!), "n/a",College!L78/College!#REF!)</f>
        <v>n/a</v>
      </c>
      <c r="D22" s="12" t="str">
        <f>IF(ISERROR(B22-C22),"n/a",B22-C22)</f>
        <v>n/a</v>
      </c>
    </row>
    <row r="23" spans="1:4" ht="15.75" x14ac:dyDescent="0.2">
      <c r="A23" s="19" t="s">
        <v>26</v>
      </c>
      <c r="B23" s="20"/>
      <c r="C23" s="20"/>
      <c r="D23" s="21"/>
    </row>
    <row r="24" spans="1:4" ht="15" x14ac:dyDescent="0.2">
      <c r="A24" s="14" t="s">
        <v>9</v>
      </c>
      <c r="B24" s="10" t="str">
        <f>IF(ISERROR(College!#REF!/College!G82),"n/a",College!#REF!/College!G82)</f>
        <v>n/a</v>
      </c>
      <c r="C24" s="10" t="str">
        <f>IF(ISERROR(College!#REF!/College!H82),"n/a",College!#REF!/College!H82)</f>
        <v>n/a</v>
      </c>
      <c r="D24" s="12" t="str">
        <f>IF(ISERROR(B24-C24),"n/a",B24-C24)</f>
        <v>n/a</v>
      </c>
    </row>
    <row r="25" spans="1:4" ht="15" x14ac:dyDescent="0.2">
      <c r="A25" s="14" t="s">
        <v>10</v>
      </c>
      <c r="B25" s="10" t="str">
        <f>IF(ISERROR(College!#REF!/College!F82),"n/a",College!#REF!/College!F82)</f>
        <v>n/a</v>
      </c>
      <c r="C25" s="10" t="str">
        <f>IF(ISERROR(College!#REF!/College!G82),"n/a",College!#REF!/College!G82)</f>
        <v>n/a</v>
      </c>
      <c r="D25" s="12" t="str">
        <f>IF(ISERROR(B25-C25),"n/a",B25-C25)</f>
        <v>n/a</v>
      </c>
    </row>
    <row r="26" spans="1:4" ht="15" x14ac:dyDescent="0.2">
      <c r="A26" s="14" t="s">
        <v>11</v>
      </c>
      <c r="B26" s="10" t="str">
        <f>IF(ISERROR(College!#REF!/College!F82),"n/a",College!#REF!/College!F82)</f>
        <v>n/a</v>
      </c>
      <c r="C26" s="10" t="str">
        <f>IF(ISERROR(College!#REF!/College!G82),"n/a",College!#REF!/College!G82)</f>
        <v>n/a</v>
      </c>
      <c r="D26" s="12" t="str">
        <f>IF(ISERROR(B26-C26),"n/a",B26-C26)</f>
        <v>n/a</v>
      </c>
    </row>
    <row r="27" spans="1:4" ht="15" x14ac:dyDescent="0.2">
      <c r="A27" s="14" t="s">
        <v>12</v>
      </c>
      <c r="B27" s="10" t="str">
        <f>IF(ISERROR(College!#REF!/College!#REF!),"n/a",College!#REF!/College!#REF!)</f>
        <v>n/a</v>
      </c>
      <c r="C27" s="10" t="str">
        <f>IF(ISERROR(College!#REF!/College!#REF!),"n/a",College!#REF!/College!#REF!)</f>
        <v>n/a</v>
      </c>
      <c r="D27" s="12" t="str">
        <f>IF(ISERROR(B27-C27),"n/a",B27-C27)</f>
        <v>n/a</v>
      </c>
    </row>
    <row r="28" spans="1:4" ht="15" x14ac:dyDescent="0.2">
      <c r="A28" s="14" t="s">
        <v>13</v>
      </c>
      <c r="B28" s="10" t="str">
        <f>IF(ISERROR(College!#REF!/College!#REF!), "n/a",College!#REF!/College!#REF!)</f>
        <v>n/a</v>
      </c>
      <c r="C28" s="10" t="str">
        <f>IF(ISERROR(College!#REF!/College!#REF!), "n/a",College!#REF!/College!#REF!)</f>
        <v>n/a</v>
      </c>
      <c r="D28" s="12" t="str">
        <f>IF(ISERROR(B28-C28),"n/a",B28-C28)</f>
        <v>n/a</v>
      </c>
    </row>
    <row r="29" spans="1:4" ht="15.75" x14ac:dyDescent="0.2">
      <c r="A29" s="19" t="s">
        <v>23</v>
      </c>
      <c r="B29" s="20"/>
      <c r="C29" s="20"/>
      <c r="D29" s="21"/>
    </row>
    <row r="30" spans="1:4" ht="15" x14ac:dyDescent="0.2">
      <c r="A30" s="14" t="s">
        <v>9</v>
      </c>
      <c r="B30" s="10">
        <f>IF(ISERROR(College!F80/College!B80),"n/a",College!F80/College!B80)</f>
        <v>0.2857142857142857</v>
      </c>
      <c r="C30" s="10">
        <f>IF(ISERROR(College!G80/College!C80),"n/a",College!G80/College!C80)</f>
        <v>0</v>
      </c>
      <c r="D30" s="12">
        <f>IF(ISERROR(B30-C30),"n/a",B30-C30)</f>
        <v>0.2857142857142857</v>
      </c>
    </row>
    <row r="31" spans="1:4" ht="15" x14ac:dyDescent="0.2">
      <c r="A31" s="14" t="s">
        <v>10</v>
      </c>
      <c r="B31" s="10" t="str">
        <f>IF(ISERROR(College!#REF!/College!F80),"n/a",College!#REF!/College!F80)</f>
        <v>n/a</v>
      </c>
      <c r="C31" s="10" t="str">
        <f>IF(ISERROR(College!#REF!/College!G80),"n/a",College!#REF!/College!G80)</f>
        <v>n/a</v>
      </c>
      <c r="D31" s="12" t="str">
        <f>IF(ISERROR(B31-C31),"n/a",B31-C31)</f>
        <v>n/a</v>
      </c>
    </row>
    <row r="32" spans="1:4" ht="15" x14ac:dyDescent="0.2">
      <c r="A32" s="14" t="s">
        <v>11</v>
      </c>
      <c r="B32" s="10" t="str">
        <f>IF(ISERROR(College!#REF!/College!F80),"n/a",College!#REF!/College!F80)</f>
        <v>n/a</v>
      </c>
      <c r="C32" s="10" t="str">
        <f>IF(ISERROR(College!#REF!/College!G80),"n/a",College!#REF!/College!G80)</f>
        <v>n/a</v>
      </c>
      <c r="D32" s="12" t="str">
        <f>IF(ISERROR(B32-C32),"n/a",B32-C32)</f>
        <v>n/a</v>
      </c>
    </row>
    <row r="33" spans="1:4" ht="15" x14ac:dyDescent="0.2">
      <c r="A33" s="14" t="s">
        <v>12</v>
      </c>
      <c r="B33" s="10" t="str">
        <f>IF(ISERROR(College!#REF!/College!#REF!),"n/a",College!#REF!/College!#REF!)</f>
        <v>n/a</v>
      </c>
      <c r="C33" s="10" t="str">
        <f>IF(ISERROR(College!#REF!/College!#REF!),"n/a",College!#REF!/College!#REF!)</f>
        <v>n/a</v>
      </c>
      <c r="D33" s="12" t="str">
        <f>IF(ISERROR(B33-C33),"n/a",B33-C33)</f>
        <v>n/a</v>
      </c>
    </row>
    <row r="34" spans="1:4" ht="15" x14ac:dyDescent="0.2">
      <c r="A34" s="14" t="s">
        <v>13</v>
      </c>
      <c r="B34" s="10" t="str">
        <f>IF(ISERROR(College!#REF!/College!#REF!), "n/a",College!#REF!/College!#REF!)</f>
        <v>n/a</v>
      </c>
      <c r="C34" s="10" t="str">
        <f>IF(ISERROR(College!#REF!/College!#REF!), "n/a",College!#REF!/College!#REF!)</f>
        <v>n/a</v>
      </c>
      <c r="D34" s="12" t="str">
        <f>IF(ISERROR(B34-C34),"n/a",B34-C34)</f>
        <v>n/a</v>
      </c>
    </row>
    <row r="35" spans="1:4" ht="15.75" x14ac:dyDescent="0.2">
      <c r="A35" s="19" t="s">
        <v>3</v>
      </c>
      <c r="B35" s="20"/>
      <c r="C35" s="20"/>
      <c r="D35" s="21"/>
    </row>
    <row r="36" spans="1:4" ht="15" x14ac:dyDescent="0.2">
      <c r="A36" s="14" t="s">
        <v>9</v>
      </c>
      <c r="B36" s="10">
        <f>IF(ISERROR(College!F75/College!B75),"n/a",College!F75/College!B75)</f>
        <v>0.21428571428571427</v>
      </c>
      <c r="C36" s="10">
        <f>IF(ISERROR(College!G75/College!C75),"n/a",College!G75/College!C75)</f>
        <v>0</v>
      </c>
      <c r="D36" s="12">
        <f>IF(ISERROR(B36-C36),"n/a",B36-C36)</f>
        <v>0.21428571428571427</v>
      </c>
    </row>
    <row r="37" spans="1:4" ht="15" x14ac:dyDescent="0.2">
      <c r="A37" s="14" t="s">
        <v>10</v>
      </c>
      <c r="B37" s="10" t="str">
        <f>IF(ISERROR(College!#REF!/College!F75),"n/a",College!#REF!/College!F75)</f>
        <v>n/a</v>
      </c>
      <c r="C37" s="10" t="str">
        <f>IF(ISERROR(College!#REF!/College!G75),"n/a",College!#REF!/College!G75)</f>
        <v>n/a</v>
      </c>
      <c r="D37" s="12" t="str">
        <f>IF(ISERROR(B37-C37),"n/a",B37-C37)</f>
        <v>n/a</v>
      </c>
    </row>
    <row r="38" spans="1:4" ht="15" x14ac:dyDescent="0.2">
      <c r="A38" s="14" t="s">
        <v>11</v>
      </c>
      <c r="B38" s="10" t="str">
        <f>IF(ISERROR(College!#REF!/College!F75),"n/a",College!#REF!/College!F75)</f>
        <v>n/a</v>
      </c>
      <c r="C38" s="10" t="str">
        <f>IF(ISERROR(College!#REF!/College!G75),"n/a",College!#REF!/College!G75)</f>
        <v>n/a</v>
      </c>
      <c r="D38" s="12" t="str">
        <f>IF(ISERROR(B38-C38),"n/a",B38-C38)</f>
        <v>n/a</v>
      </c>
    </row>
    <row r="39" spans="1:4" ht="15" x14ac:dyDescent="0.2">
      <c r="A39" s="14" t="s">
        <v>12</v>
      </c>
      <c r="B39" s="10" t="str">
        <f>IF(ISERROR(College!#REF!/College!#REF!),"n/a",College!#REF!/College!#REF!)</f>
        <v>n/a</v>
      </c>
      <c r="C39" s="10" t="str">
        <f>IF(ISERROR(College!#REF!/College!#REF!),"n/a",College!#REF!/College!#REF!)</f>
        <v>n/a</v>
      </c>
      <c r="D39" s="12" t="str">
        <f>IF(ISERROR(B39-C39),"n/a",B39-C39)</f>
        <v>n/a</v>
      </c>
    </row>
    <row r="40" spans="1:4" ht="15.75" thickBot="1" x14ac:dyDescent="0.25">
      <c r="A40" s="15" t="s">
        <v>13</v>
      </c>
      <c r="B40" s="11" t="str">
        <f>IF(ISERROR(College!#REF!/College!#REF!), "n/a",College!#REF!/College!#REF!)</f>
        <v>n/a</v>
      </c>
      <c r="C40" s="11" t="str">
        <f>IF(ISERROR(College!#REF!/College!#REF!), "n/a",College!#REF!/College!#REF!)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231" t="s">
        <v>7</v>
      </c>
      <c r="B1" s="231"/>
      <c r="C1" s="231"/>
      <c r="D1" s="231"/>
    </row>
    <row r="2" spans="1:4" ht="15.75" x14ac:dyDescent="0.25">
      <c r="A2" s="231" t="s">
        <v>67</v>
      </c>
      <c r="B2" s="231"/>
      <c r="C2" s="231"/>
      <c r="D2" s="231"/>
    </row>
    <row r="3" spans="1:4" ht="15.75" x14ac:dyDescent="0.25">
      <c r="A3" s="232" t="str">
        <f>Summary!A3</f>
        <v>Winter 2022</v>
      </c>
      <c r="B3" s="232"/>
      <c r="C3" s="232"/>
      <c r="D3" s="232"/>
    </row>
    <row r="4" spans="1:4" ht="15.75" x14ac:dyDescent="0.25">
      <c r="A4" s="233" t="str">
        <f>Summary!A4</f>
        <v>as of Friday, September 3, 2021</v>
      </c>
      <c r="B4" s="233"/>
      <c r="C4" s="233"/>
      <c r="D4" s="233"/>
    </row>
    <row r="5" spans="1:4" ht="13.5" thickBot="1" x14ac:dyDescent="0.25"/>
    <row r="6" spans="1:4" ht="16.5" thickBot="1" x14ac:dyDescent="0.25">
      <c r="A6" s="258" t="s">
        <v>68</v>
      </c>
      <c r="B6" s="259"/>
      <c r="C6" s="259"/>
      <c r="D6" s="260"/>
    </row>
    <row r="7" spans="1:4" ht="16.5" thickBot="1" x14ac:dyDescent="0.3">
      <c r="A7" s="255" t="s">
        <v>5</v>
      </c>
      <c r="B7" s="256"/>
      <c r="C7" s="256"/>
      <c r="D7" s="257"/>
    </row>
    <row r="8" spans="1:4" ht="15.75" x14ac:dyDescent="0.2">
      <c r="A8" s="253" t="s">
        <v>8</v>
      </c>
      <c r="B8" s="212" t="str">
        <f>(Summary!B6)</f>
        <v>Winter 2022</v>
      </c>
      <c r="C8" s="214" t="str">
        <f>Summary!C6</f>
        <v>Winter 2021</v>
      </c>
      <c r="D8" s="251" t="s">
        <v>1</v>
      </c>
    </row>
    <row r="9" spans="1:4" ht="15.75" x14ac:dyDescent="0.2">
      <c r="A9" s="254"/>
      <c r="B9" s="213" t="str">
        <f>(Summary!B7)</f>
        <v>as of 9/3/21</v>
      </c>
      <c r="C9" s="215" t="str">
        <f>Summary!C7</f>
        <v>as of 9/3/20</v>
      </c>
      <c r="D9" s="252"/>
    </row>
    <row r="10" spans="1:4" ht="15.75" x14ac:dyDescent="0.2">
      <c r="A10" s="18" t="s">
        <v>24</v>
      </c>
      <c r="B10" s="16"/>
      <c r="C10" s="16"/>
      <c r="D10" s="17"/>
    </row>
    <row r="11" spans="1:4" ht="15" x14ac:dyDescent="0.2">
      <c r="A11" s="14" t="s">
        <v>9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10</v>
      </c>
      <c r="B12" s="10" t="str">
        <f>IF(ISERROR(College!#REF!/College!F86),"n/a",College!#REF!/College!F86)</f>
        <v>n/a</v>
      </c>
      <c r="C12" s="10" t="str">
        <f>IF(ISERROR(College!#REF!/College!G86),"n/a",College!#REF!/College!G86)</f>
        <v>n/a</v>
      </c>
      <c r="D12" s="12" t="str">
        <f>IF(ISERROR(B12-C12),"n/a",B12-C12)</f>
        <v>n/a</v>
      </c>
    </row>
    <row r="13" spans="1:4" ht="15" x14ac:dyDescent="0.2">
      <c r="A13" s="14" t="s">
        <v>11</v>
      </c>
      <c r="B13" s="10" t="str">
        <f>IF(ISERROR(College!#REF!/College!F86),"n/a",College!#REF!/College!F86)</f>
        <v>n/a</v>
      </c>
      <c r="C13" s="10" t="str">
        <f>IF(ISERROR(College!#REF!/College!G86),"n/a",College!#REF!/College!G86)</f>
        <v>n/a</v>
      </c>
      <c r="D13" s="12" t="str">
        <f>IF(ISERROR(B13-C13),"n/a",B13-C13)</f>
        <v>n/a</v>
      </c>
    </row>
    <row r="14" spans="1:4" ht="15" x14ac:dyDescent="0.2">
      <c r="A14" s="14" t="s">
        <v>12</v>
      </c>
      <c r="B14" s="10" t="str">
        <f>IF(ISERROR(College!#REF!/College!#REF!),"n/a",College!#REF!/College!#REF!)</f>
        <v>n/a</v>
      </c>
      <c r="C14" s="10" t="str">
        <f>IF(ISERROR(College!#REF!/College!#REF!),"n/a",College!#REF!/College!#REF!)</f>
        <v>n/a</v>
      </c>
      <c r="D14" s="12" t="str">
        <f>IF(ISERROR(B14-C14),"n/a",B14-C14)</f>
        <v>n/a</v>
      </c>
    </row>
    <row r="15" spans="1:4" ht="15" x14ac:dyDescent="0.2">
      <c r="A15" s="14" t="s">
        <v>13</v>
      </c>
      <c r="B15" s="10" t="str">
        <f>IF(ISERROR(College!#REF!/College!#REF!), "n/a",College!#REF!/College!#REF!)</f>
        <v>n/a</v>
      </c>
      <c r="C15" s="10" t="str">
        <f>IF(ISERROR(College!#REF!/College!#REF!), "n/a",College!#REF!/College!#REF!)</f>
        <v>n/a</v>
      </c>
      <c r="D15" s="12" t="str">
        <f>IF(ISERROR(B15-C15),"n/a",B15-C15)</f>
        <v>n/a</v>
      </c>
    </row>
    <row r="16" spans="1:4" ht="15.75" x14ac:dyDescent="0.2">
      <c r="A16" s="19" t="s">
        <v>26</v>
      </c>
      <c r="B16" s="20"/>
      <c r="C16" s="20"/>
      <c r="D16" s="21"/>
    </row>
    <row r="17" spans="1:4" ht="15" x14ac:dyDescent="0.2">
      <c r="A17" s="14" t="s">
        <v>9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10</v>
      </c>
      <c r="B18" s="10" t="str">
        <f>IF(ISERROR(College!#REF!/College!F90),"n/a",College!#REF!/College!F90)</f>
        <v>n/a</v>
      </c>
      <c r="C18" s="10" t="str">
        <f>IF(ISERROR(College!#REF!/College!G90),"n/a",College!#REF!/College!G90)</f>
        <v>n/a</v>
      </c>
      <c r="D18" s="12" t="str">
        <f>IF(ISERROR(B18-C18),"n/a",B18-C18)</f>
        <v>n/a</v>
      </c>
    </row>
    <row r="19" spans="1:4" ht="15" x14ac:dyDescent="0.2">
      <c r="A19" s="14" t="s">
        <v>11</v>
      </c>
      <c r="B19" s="10" t="str">
        <f>IF(ISERROR(College!#REF!/College!F90),"n/a",College!#REF!/College!F90)</f>
        <v>n/a</v>
      </c>
      <c r="C19" s="10" t="str">
        <f>IF(ISERROR(College!#REF!/College!G90),"n/a",College!#REF!/College!G90)</f>
        <v>n/a</v>
      </c>
      <c r="D19" s="12" t="str">
        <f>IF(ISERROR(B19-C19),"n/a",B19-C19)</f>
        <v>n/a</v>
      </c>
    </row>
    <row r="20" spans="1:4" ht="15" x14ac:dyDescent="0.2">
      <c r="A20" s="14" t="s">
        <v>12</v>
      </c>
      <c r="B20" s="10" t="str">
        <f>IF(ISERROR(College!#REF!/College!#REF!),"n/a",College!#REF!/College!#REF!)</f>
        <v>n/a</v>
      </c>
      <c r="C20" s="10" t="str">
        <f>IF(ISERROR(College!#REF!/College!#REF!),"n/a",College!#REF!/College!#REF!)</f>
        <v>n/a</v>
      </c>
      <c r="D20" s="12" t="str">
        <f>IF(ISERROR(B20-C20),"n/a",B20-C20)</f>
        <v>n/a</v>
      </c>
    </row>
    <row r="21" spans="1:4" ht="15" x14ac:dyDescent="0.2">
      <c r="A21" s="14" t="s">
        <v>13</v>
      </c>
      <c r="B21" s="10" t="str">
        <f>IF(ISERROR(College!#REF!/College!#REF!), "n/a",College!#REF!/College!#REF!)</f>
        <v>n/a</v>
      </c>
      <c r="C21" s="10" t="str">
        <f>IF(ISERROR(College!#REF!/College!#REF!), "n/a",College!#REF!/College!#REF!)</f>
        <v>n/a</v>
      </c>
      <c r="D21" s="12" t="str">
        <f>IF(ISERROR(B21-C21),"n/a",B21-C21)</f>
        <v>n/a</v>
      </c>
    </row>
    <row r="22" spans="1:4" ht="15.75" x14ac:dyDescent="0.2">
      <c r="A22" s="19" t="s">
        <v>23</v>
      </c>
      <c r="B22" s="20"/>
      <c r="C22" s="20"/>
      <c r="D22" s="21"/>
    </row>
    <row r="23" spans="1:4" ht="15" x14ac:dyDescent="0.2">
      <c r="A23" s="14" t="s">
        <v>9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10</v>
      </c>
      <c r="B24" s="10" t="str">
        <f>IF(ISERROR(College!#REF!/College!F88),"n/a",College!#REF!/College!F88)</f>
        <v>n/a</v>
      </c>
      <c r="C24" s="10" t="str">
        <f>IF(ISERROR(College!#REF!/College!G88),"n/a",College!#REF!/College!G88)</f>
        <v>n/a</v>
      </c>
      <c r="D24" s="12" t="str">
        <f>IF(ISERROR(B24-C24),"n/a",B24-C24)</f>
        <v>n/a</v>
      </c>
    </row>
    <row r="25" spans="1:4" ht="15" x14ac:dyDescent="0.2">
      <c r="A25" s="14" t="s">
        <v>11</v>
      </c>
      <c r="B25" s="10" t="str">
        <f>IF(ISERROR(College!#REF!/College!F88),"n/a",College!#REF!/College!F88)</f>
        <v>n/a</v>
      </c>
      <c r="C25" s="10" t="str">
        <f>IF(ISERROR(College!#REF!/College!G88),"n/a",College!#REF!/College!G88)</f>
        <v>n/a</v>
      </c>
      <c r="D25" s="12" t="str">
        <f>IF(ISERROR(B25-C25),"n/a",B25-C25)</f>
        <v>n/a</v>
      </c>
    </row>
    <row r="26" spans="1:4" ht="15" x14ac:dyDescent="0.2">
      <c r="A26" s="14" t="s">
        <v>12</v>
      </c>
      <c r="B26" s="10" t="str">
        <f>IF(ISERROR(College!#REF!/College!#REF!),"n/a",College!#REF!/College!#REF!)</f>
        <v>n/a</v>
      </c>
      <c r="C26" s="10" t="str">
        <f>IF(ISERROR(College!#REF!/College!#REF!),"n/a",College!#REF!/College!#REF!)</f>
        <v>n/a</v>
      </c>
      <c r="D26" s="12" t="str">
        <f>IF(ISERROR(B26-C26),"n/a",B26-C26)</f>
        <v>n/a</v>
      </c>
    </row>
    <row r="27" spans="1:4" ht="15" x14ac:dyDescent="0.2">
      <c r="A27" s="14" t="s">
        <v>13</v>
      </c>
      <c r="B27" s="10" t="str">
        <f>IF(ISERROR(College!#REF!/College!#REF!), "n/a",College!#REF!/College!#REF!)</f>
        <v>n/a</v>
      </c>
      <c r="C27" s="10" t="str">
        <f>IF(ISERROR(College!#REF!/College!#REF!), "n/a",College!#REF!/College!#REF!)</f>
        <v>n/a</v>
      </c>
      <c r="D27" s="12" t="str">
        <f>IF(ISERROR(B27-C27),"n/a",B27-C27)</f>
        <v>n/a</v>
      </c>
    </row>
    <row r="28" spans="1:4" ht="15.75" x14ac:dyDescent="0.2">
      <c r="A28" s="19" t="s">
        <v>3</v>
      </c>
      <c r="B28" s="20"/>
      <c r="C28" s="20"/>
      <c r="D28" s="21"/>
    </row>
    <row r="29" spans="1:4" ht="15" x14ac:dyDescent="0.2">
      <c r="A29" s="14" t="s">
        <v>9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10</v>
      </c>
      <c r="B30" s="10" t="str">
        <f>IF(ISERROR(College!#REF!/College!F84),"n/a",College!#REF!/College!F84)</f>
        <v>n/a</v>
      </c>
      <c r="C30" s="10" t="str">
        <f>IF(ISERROR(College!#REF!/College!G84),"n/a",College!#REF!/College!G84)</f>
        <v>n/a</v>
      </c>
      <c r="D30" s="12" t="str">
        <f>IF(ISERROR(B30-C30),"n/a",B30-C30)</f>
        <v>n/a</v>
      </c>
    </row>
    <row r="31" spans="1:4" ht="15" x14ac:dyDescent="0.2">
      <c r="A31" s="14" t="s">
        <v>11</v>
      </c>
      <c r="B31" s="10" t="str">
        <f>IF(ISERROR(College!#REF!/College!F84),"n/a",College!#REF!/College!F84)</f>
        <v>n/a</v>
      </c>
      <c r="C31" s="10" t="str">
        <f>IF(ISERROR(College!#REF!/College!G84),"n/a",College!#REF!/College!G84)</f>
        <v>n/a</v>
      </c>
      <c r="D31" s="12" t="str">
        <f>IF(ISERROR(B31-C31),"n/a",B31-C31)</f>
        <v>n/a</v>
      </c>
    </row>
    <row r="32" spans="1:4" ht="15" x14ac:dyDescent="0.2">
      <c r="A32" s="14" t="s">
        <v>12</v>
      </c>
      <c r="B32" s="10" t="str">
        <f>IF(ISERROR(College!#REF!/College!#REF!),"n/a",College!#REF!/College!#REF!)</f>
        <v>n/a</v>
      </c>
      <c r="C32" s="10" t="str">
        <f>IF(ISERROR(College!#REF!/College!#REF!),"n/a",College!#REF!/College!#REF!)</f>
        <v>n/a</v>
      </c>
      <c r="D32" s="12" t="str">
        <f>IF(ISERROR(B32-C32),"n/a",B32-C32)</f>
        <v>n/a</v>
      </c>
    </row>
    <row r="33" spans="1:4" ht="15.75" thickBot="1" x14ac:dyDescent="0.25">
      <c r="A33" s="15" t="s">
        <v>13</v>
      </c>
      <c r="B33" s="11" t="str">
        <f>IF(ISERROR(College!#REF!/College!#REF!), "n/a",College!#REF!/College!#REF!)</f>
        <v>n/a</v>
      </c>
      <c r="C33" s="11" t="str">
        <f>IF(ISERROR(College!#REF!/College!#REF!), "n/a",College!#REF!/College!#REF!)</f>
        <v>n/a</v>
      </c>
      <c r="D33" s="13" t="str">
        <f>IF(ISERROR(B33-C33),"n/a",B33-C33)</f>
        <v>n/a</v>
      </c>
    </row>
    <row r="34" spans="1:4" ht="16.5" thickBot="1" x14ac:dyDescent="0.3">
      <c r="A34" s="255" t="s">
        <v>6</v>
      </c>
      <c r="B34" s="256"/>
      <c r="C34" s="256"/>
      <c r="D34" s="257"/>
    </row>
    <row r="35" spans="1:4" ht="15.75" x14ac:dyDescent="0.2">
      <c r="A35" s="253" t="s">
        <v>8</v>
      </c>
      <c r="B35" s="212" t="str">
        <f>(Summary!B6)</f>
        <v>Winter 2022</v>
      </c>
      <c r="C35" s="212" t="str">
        <f>(Summary!C6)</f>
        <v>Winter 2021</v>
      </c>
      <c r="D35" s="251" t="s">
        <v>1</v>
      </c>
    </row>
    <row r="36" spans="1:4" ht="15.75" x14ac:dyDescent="0.2">
      <c r="A36" s="254" t="s">
        <v>8</v>
      </c>
      <c r="B36" s="213" t="str">
        <f>(Summary!B7)</f>
        <v>as of 9/3/21</v>
      </c>
      <c r="C36" s="213" t="str">
        <f>(Summary!C7)</f>
        <v>as of 9/3/20</v>
      </c>
      <c r="D36" s="252"/>
    </row>
    <row r="37" spans="1:4" ht="15.75" x14ac:dyDescent="0.2">
      <c r="A37" s="18" t="s">
        <v>24</v>
      </c>
      <c r="B37" s="16"/>
      <c r="C37" s="16"/>
      <c r="D37" s="17"/>
    </row>
    <row r="38" spans="1:4" ht="15" x14ac:dyDescent="0.2">
      <c r="A38" s="65" t="s">
        <v>25</v>
      </c>
      <c r="B38" s="16"/>
      <c r="C38" s="16"/>
      <c r="D38" s="17"/>
    </row>
    <row r="39" spans="1:4" ht="15" x14ac:dyDescent="0.2">
      <c r="A39" s="14" t="s">
        <v>9</v>
      </c>
      <c r="B39" s="10">
        <f>IF(ISERROR(College!F93/College!B93),"n/a",College!F93/College!B93)</f>
        <v>0.26666666666666666</v>
      </c>
      <c r="C39" s="10">
        <f>IF(ISERROR(College!G93/College!C93),"n/a",College!G93/College!C93)</f>
        <v>0</v>
      </c>
      <c r="D39" s="12">
        <f>IF(ISERROR(B39-C39),"n/a",B39-C39)</f>
        <v>0.26666666666666666</v>
      </c>
    </row>
    <row r="40" spans="1:4" ht="15" x14ac:dyDescent="0.2">
      <c r="A40" s="14" t="s">
        <v>10</v>
      </c>
      <c r="B40" s="10" t="str">
        <f>IF(ISERROR(College!#REF!/College!F93),"n/a",College!#REF!/College!F93)</f>
        <v>n/a</v>
      </c>
      <c r="C40" s="10" t="str">
        <f>IF(ISERROR(College!#REF!/College!G93),"n/a",College!#REF!/College!G93)</f>
        <v>n/a</v>
      </c>
      <c r="D40" s="12" t="str">
        <f>IF(ISERROR(B40-C40),"n/a",B40-C40)</f>
        <v>n/a</v>
      </c>
    </row>
    <row r="41" spans="1:4" ht="15" x14ac:dyDescent="0.2">
      <c r="A41" s="14" t="s">
        <v>11</v>
      </c>
      <c r="B41" s="10" t="str">
        <f>IF(ISERROR(College!#REF!/College!F93),"n/a",College!#REF!/College!F93)</f>
        <v>n/a</v>
      </c>
      <c r="C41" s="10" t="str">
        <f>IF(ISERROR(College!#REF!/College!G93),"n/a",College!#REF!/College!G93)</f>
        <v>n/a</v>
      </c>
      <c r="D41" s="12" t="str">
        <f>IF(ISERROR(B41-C41),"n/a",B41-C41)</f>
        <v>n/a</v>
      </c>
    </row>
    <row r="42" spans="1:4" ht="15" x14ac:dyDescent="0.2">
      <c r="A42" s="14" t="s">
        <v>12</v>
      </c>
      <c r="B42" s="10" t="str">
        <f>IF(ISERROR(College!#REF!/College!#REF!),"n/a",College!#REF!/College!#REF!)</f>
        <v>n/a</v>
      </c>
      <c r="C42" s="10" t="str">
        <f>IF(ISERROR(College!#REF!/College!#REF!),"n/a",College!#REF!/College!#REF!)</f>
        <v>n/a</v>
      </c>
      <c r="D42" s="12" t="str">
        <f>IF(ISERROR(B42-C42),"n/a",B42-C42)</f>
        <v>n/a</v>
      </c>
    </row>
    <row r="43" spans="1:4" ht="15" x14ac:dyDescent="0.2">
      <c r="A43" s="14" t="s">
        <v>13</v>
      </c>
      <c r="B43" s="10" t="str">
        <f>IF(ISERROR(College!#REF!/College!#REF!), "n/a",College!#REF!/College!#REF!)</f>
        <v>n/a</v>
      </c>
      <c r="C43" s="10" t="str">
        <f>IF(ISERROR(College!#REF!/College!#REF!), "n/a",College!#REF!/College!#REF!)</f>
        <v>n/a</v>
      </c>
      <c r="D43" s="12" t="str">
        <f>IF(ISERROR(B43-C43),"n/a",B43-C43)</f>
        <v>n/a</v>
      </c>
    </row>
    <row r="44" spans="1:4" ht="15" x14ac:dyDescent="0.2">
      <c r="A44" s="65" t="s">
        <v>18</v>
      </c>
      <c r="B44" s="10"/>
      <c r="C44" s="10"/>
      <c r="D44" s="12"/>
    </row>
    <row r="45" spans="1:4" ht="15" x14ac:dyDescent="0.2">
      <c r="A45" s="14" t="s">
        <v>9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10</v>
      </c>
      <c r="B46" s="10" t="str">
        <f>IF(ISERROR(College!#REF!/College!F94),"n/a",College!#REF!/College!F94)</f>
        <v>n/a</v>
      </c>
      <c r="C46" s="10" t="str">
        <f>IF(ISERROR(College!#REF!/College!G94),"n/a",College!#REF!/College!G94)</f>
        <v>n/a</v>
      </c>
      <c r="D46" s="12" t="str">
        <f>IF(ISERROR(B46-C46),"n/a",B46-C46)</f>
        <v>n/a</v>
      </c>
    </row>
    <row r="47" spans="1:4" ht="15" x14ac:dyDescent="0.2">
      <c r="A47" s="14" t="s">
        <v>11</v>
      </c>
      <c r="B47" s="10" t="str">
        <f>IF(ISERROR(College!#REF!/College!F94),"n/a",College!#REF!/College!F94)</f>
        <v>n/a</v>
      </c>
      <c r="C47" s="10" t="str">
        <f>IF(ISERROR(College!#REF!/College!G94),"n/a",College!#REF!/College!G94)</f>
        <v>n/a</v>
      </c>
      <c r="D47" s="12" t="str">
        <f>IF(ISERROR(B47-C47),"n/a",B47-C47)</f>
        <v>n/a</v>
      </c>
    </row>
    <row r="48" spans="1:4" ht="15" x14ac:dyDescent="0.2">
      <c r="A48" s="14" t="s">
        <v>12</v>
      </c>
      <c r="B48" s="10" t="str">
        <f>IF(ISERROR(College!#REF!/College!#REF!),"n/a",College!#REF!/College!#REF!)</f>
        <v>n/a</v>
      </c>
      <c r="C48" s="10" t="str">
        <f>IF(ISERROR(College!#REF!/College!#REF!),"n/a",College!#REF!/College!#REF!)</f>
        <v>n/a</v>
      </c>
      <c r="D48" s="12" t="str">
        <f>IF(ISERROR(B48-C48),"n/a",B48-C48)</f>
        <v>n/a</v>
      </c>
    </row>
    <row r="49" spans="1:4" ht="15" x14ac:dyDescent="0.2">
      <c r="A49" s="22" t="s">
        <v>13</v>
      </c>
      <c r="B49" s="10" t="str">
        <f>IF(ISERROR(College!#REF!/College!#REF!), "n/a",College!#REF!/College!#REF!)</f>
        <v>n/a</v>
      </c>
      <c r="C49" s="10" t="str">
        <f>IF(ISERROR(College!L94/College!#REF!), "n/a",College!L94/College!#REF!)</f>
        <v>n/a</v>
      </c>
      <c r="D49" s="12" t="str">
        <f>IF(ISERROR(B49-C49),"n/a",B49-C49)</f>
        <v>n/a</v>
      </c>
    </row>
    <row r="50" spans="1:4" ht="15.75" x14ac:dyDescent="0.2">
      <c r="A50" s="19" t="s">
        <v>26</v>
      </c>
      <c r="B50" s="20"/>
      <c r="C50" s="20"/>
      <c r="D50" s="21"/>
    </row>
    <row r="51" spans="1:4" ht="15" x14ac:dyDescent="0.2">
      <c r="A51" s="14" t="s">
        <v>9</v>
      </c>
      <c r="B51" s="10" t="str">
        <f>IF(ISERROR(College!#REF!/College!G98),"n/a",College!#REF!/College!G98)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10</v>
      </c>
      <c r="B52" s="10" t="str">
        <f>IF(ISERROR(College!#REF!/College!F98),"n/a",College!#REF!/College!F98)</f>
        <v>n/a</v>
      </c>
      <c r="C52" s="10" t="str">
        <f>IF(ISERROR(College!#REF!/College!G98),"n/a",College!#REF!/College!G98)</f>
        <v>n/a</v>
      </c>
      <c r="D52" s="12" t="str">
        <f>IF(ISERROR(B52-C52),"n/a",B52-C52)</f>
        <v>n/a</v>
      </c>
    </row>
    <row r="53" spans="1:4" ht="15" x14ac:dyDescent="0.2">
      <c r="A53" s="14" t="s">
        <v>11</v>
      </c>
      <c r="B53" s="10" t="str">
        <f>IF(ISERROR(College!#REF!/College!F98),"n/a",College!#REF!/College!F98)</f>
        <v>n/a</v>
      </c>
      <c r="C53" s="10" t="str">
        <f>IF(ISERROR(College!#REF!/College!G98),"n/a",College!#REF!/College!G98)</f>
        <v>n/a</v>
      </c>
      <c r="D53" s="12" t="str">
        <f>IF(ISERROR(B53-C53),"n/a",B53-C53)</f>
        <v>n/a</v>
      </c>
    </row>
    <row r="54" spans="1:4" ht="15" x14ac:dyDescent="0.2">
      <c r="A54" s="14" t="s">
        <v>12</v>
      </c>
      <c r="B54" s="10" t="str">
        <f>IF(ISERROR(College!#REF!/College!#REF!),"n/a",College!#REF!/College!#REF!)</f>
        <v>n/a</v>
      </c>
      <c r="C54" s="10" t="str">
        <f>IF(ISERROR(College!#REF!/College!#REF!),"n/a",College!#REF!/College!#REF!)</f>
        <v>n/a</v>
      </c>
      <c r="D54" s="12" t="str">
        <f>IF(ISERROR(B54-C54),"n/a",B54-C54)</f>
        <v>n/a</v>
      </c>
    </row>
    <row r="55" spans="1:4" ht="15" x14ac:dyDescent="0.2">
      <c r="A55" s="14" t="s">
        <v>13</v>
      </c>
      <c r="B55" s="10" t="str">
        <f>IF(ISERROR(College!#REF!/College!#REF!), "n/a",College!#REF!/College!#REF!)</f>
        <v>n/a</v>
      </c>
      <c r="C55" s="10" t="str">
        <f>IF(ISERROR(College!#REF!/College!#REF!), "n/a",College!#REF!/College!#REF!)</f>
        <v>n/a</v>
      </c>
      <c r="D55" s="12" t="str">
        <f>IF(ISERROR(B55-C55),"n/a",B55-C55)</f>
        <v>n/a</v>
      </c>
    </row>
    <row r="56" spans="1:4" ht="15.75" x14ac:dyDescent="0.2">
      <c r="A56" s="19" t="s">
        <v>23</v>
      </c>
      <c r="B56" s="20"/>
      <c r="C56" s="20"/>
      <c r="D56" s="21"/>
    </row>
    <row r="57" spans="1:4" ht="15" x14ac:dyDescent="0.2">
      <c r="A57" s="14" t="s">
        <v>9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10</v>
      </c>
      <c r="B58" s="10" t="str">
        <f>IF(ISERROR(College!#REF!/College!F96),"n/a",College!#REF!/College!F96)</f>
        <v>n/a</v>
      </c>
      <c r="C58" s="10" t="str">
        <f>IF(ISERROR(College!#REF!/College!G96),"n/a",College!#REF!/College!G96)</f>
        <v>n/a</v>
      </c>
      <c r="D58" s="12" t="str">
        <f>IF(ISERROR(B58-C58),"n/a",B58-C58)</f>
        <v>n/a</v>
      </c>
    </row>
    <row r="59" spans="1:4" ht="15" x14ac:dyDescent="0.2">
      <c r="A59" s="14" t="s">
        <v>11</v>
      </c>
      <c r="B59" s="10" t="str">
        <f>IF(ISERROR(College!#REF!/College!F96),"n/a",College!#REF!/College!F96)</f>
        <v>n/a</v>
      </c>
      <c r="C59" s="10" t="str">
        <f>IF(ISERROR(College!#REF!/College!G96),"n/a",College!#REF!/College!G96)</f>
        <v>n/a</v>
      </c>
      <c r="D59" s="12" t="str">
        <f>IF(ISERROR(B59-C59),"n/a",B59-C59)</f>
        <v>n/a</v>
      </c>
    </row>
    <row r="60" spans="1:4" ht="15" x14ac:dyDescent="0.2">
      <c r="A60" s="14" t="s">
        <v>12</v>
      </c>
      <c r="B60" s="10" t="str">
        <f>IF(ISERROR(College!#REF!/College!#REF!),"n/a",College!#REF!/College!#REF!)</f>
        <v>n/a</v>
      </c>
      <c r="C60" s="10" t="str">
        <f>IF(ISERROR(College!#REF!/College!#REF!),"n/a",College!#REF!/College!#REF!)</f>
        <v>n/a</v>
      </c>
      <c r="D60" s="12" t="str">
        <f>IF(ISERROR(B60-C60),"n/a",B60-C60)</f>
        <v>n/a</v>
      </c>
    </row>
    <row r="61" spans="1:4" ht="15" x14ac:dyDescent="0.2">
      <c r="A61" s="14" t="s">
        <v>13</v>
      </c>
      <c r="B61" s="10" t="str">
        <f>IF(ISERROR(College!#REF!/College!#REF!), "n/a",College!#REF!/College!#REF!)</f>
        <v>n/a</v>
      </c>
      <c r="C61" s="10" t="str">
        <f>IF(ISERROR(College!#REF!/College!#REF!), "n/a",College!#REF!/College!#REF!)</f>
        <v>n/a</v>
      </c>
      <c r="D61" s="12" t="str">
        <f>IF(ISERROR(B61-C61),"n/a",B61-C61)</f>
        <v>n/a</v>
      </c>
    </row>
    <row r="62" spans="1:4" ht="15.75" x14ac:dyDescent="0.2">
      <c r="A62" s="19" t="s">
        <v>3</v>
      </c>
      <c r="B62" s="20"/>
      <c r="C62" s="20"/>
      <c r="D62" s="21"/>
    </row>
    <row r="63" spans="1:4" ht="15" x14ac:dyDescent="0.2">
      <c r="A63" s="14" t="s">
        <v>9</v>
      </c>
      <c r="B63" s="10">
        <f>IF(ISERROR(College!F91/College!B91),"n/a",College!F91/College!B91)</f>
        <v>0.26666666666666666</v>
      </c>
      <c r="C63" s="10">
        <f>IF(ISERROR(College!G91/College!C91),"n/a",College!G91/College!C91)</f>
        <v>0</v>
      </c>
      <c r="D63" s="12">
        <f>IF(ISERROR(B63-C63),"n/a",B63-C63)</f>
        <v>0.26666666666666666</v>
      </c>
    </row>
    <row r="64" spans="1:4" ht="15" x14ac:dyDescent="0.2">
      <c r="A64" s="14" t="s">
        <v>10</v>
      </c>
      <c r="B64" s="10" t="str">
        <f>IF(ISERROR(College!#REF!/College!F91),"n/a",College!#REF!/College!F91)</f>
        <v>n/a</v>
      </c>
      <c r="C64" s="10" t="str">
        <f>IF(ISERROR(College!#REF!/College!G91),"n/a",College!#REF!/College!G91)</f>
        <v>n/a</v>
      </c>
      <c r="D64" s="12" t="str">
        <f>IF(ISERROR(B64-C64),"n/a",B64-C64)</f>
        <v>n/a</v>
      </c>
    </row>
    <row r="65" spans="1:4" ht="15" x14ac:dyDescent="0.2">
      <c r="A65" s="14" t="s">
        <v>11</v>
      </c>
      <c r="B65" s="10" t="str">
        <f>IF(ISERROR(College!#REF!/College!F91),"n/a",College!#REF!/College!F91)</f>
        <v>n/a</v>
      </c>
      <c r="C65" s="10" t="str">
        <f>IF(ISERROR(College!#REF!/College!G91),"n/a",College!#REF!/College!G91)</f>
        <v>n/a</v>
      </c>
      <c r="D65" s="12" t="str">
        <f>IF(ISERROR(B65-C65),"n/a",B65-C65)</f>
        <v>n/a</v>
      </c>
    </row>
    <row r="66" spans="1:4" ht="15" x14ac:dyDescent="0.2">
      <c r="A66" s="14" t="s">
        <v>12</v>
      </c>
      <c r="B66" s="10" t="str">
        <f>IF(ISERROR(College!#REF!/College!#REF!),"n/a",College!#REF!/College!#REF!)</f>
        <v>n/a</v>
      </c>
      <c r="C66" s="10" t="str">
        <f>IF(ISERROR(College!#REF!/College!#REF!),"n/a",College!#REF!/College!#REF!)</f>
        <v>n/a</v>
      </c>
      <c r="D66" s="12" t="str">
        <f>IF(ISERROR(B66-C66),"n/a",B66-C66)</f>
        <v>n/a</v>
      </c>
    </row>
    <row r="67" spans="1:4" ht="15.75" thickBot="1" x14ac:dyDescent="0.25">
      <c r="A67" s="15" t="s">
        <v>13</v>
      </c>
      <c r="B67" s="11" t="str">
        <f>IF(ISERROR(College!#REF!/College!#REF!), "n/a",College!#REF!/College!#REF!)</f>
        <v>n/a</v>
      </c>
      <c r="C67" s="11" t="str">
        <f>IF(ISERROR(College!#REF!/College!#REF!), "n/a",College!#REF!/College!#REF!)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7b0d7e73-53c3-49f5-853f-2cb02a030650"/>
    <ds:schemaRef ds:uri="http://schemas.openxmlformats.org/package/2006/metadata/core-properties"/>
    <ds:schemaRef ds:uri="http://purl.org/dc/terms/"/>
    <ds:schemaRef ds:uri="http://schemas.microsoft.com/office/2006/metadata/properties"/>
    <ds:schemaRef ds:uri="ca7bfdcf-1463-48ab-aff7-245b8ac76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2021-09-03T16:18:35Z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