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<sst xmlns="http://schemas.openxmlformats.org/spreadsheetml/2006/main" count="922" uniqueCount="91">
  <si>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</si>
  <si>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</si>
  <si>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</si>
  <si>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</si>
  <si>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</si>
  <si>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</si>
  <si>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</si>
  <si>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</si>
  <si>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</si>
  <si>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</si>
  <si>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</si>
  <si>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</si>
  <si>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</si>
  <si>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</si>
  <si>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</si>
  <si>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</si>
  <si>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</si>
  <si>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</si>
  <si>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</si>
  <si>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</si>
  <si>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</si>
  <si>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</si>
  <si>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</si>
  <si>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</si>
  <si>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</si>
  <si>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</si>
  <si>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</si>
  <si>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</si>
  <si>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</si>
  <si>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</si>
  <si>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</si>
  <si>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</si>
  <si>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</si>
  <si>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</si>
  <si>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</si>
  <si>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</si>
  <si>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</si>
  <si>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</si>
  <si>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</si>
  <si>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</si>
  <si>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</si>
  <si>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</si>
  <si>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</si>
  <si>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</si>
  <si>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</si>
  <si>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</si>
  <si>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</si>
  <si>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</si>
  <si>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</si>
  <si>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</si>
  <si>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</si>
  <si>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</si>
  <si>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</si>
  <si>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</si>
  <si>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</si>
  <si>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</si>
  <si>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</si>
  <si>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</si>
  <si>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</si>
  <si>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</si>
  <si>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</si>
  <si>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</si>
  <si>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</si>
  <si>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</si>
  <si>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</si>
  <si>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</si>
  <si>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</si>
  <si>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</si>
  <si>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</si>
  <si>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</si>
  <si>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</si>
  <si>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</si>
  <si>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</si>
  <si>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</si>
  <si>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</si>
  <si>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</si>
  <si>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</si>
  <si>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</si>
  <si>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</si>
  <si>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</si>
  <si>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</si>
  <si>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</si>
  <si>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</si>
  <si>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August 20, 2021</t>
  </si>
  <si>
    <t>as of 8/20/21</t>
  </si>
  <si>
    <t>as of 8/20/20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</si>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</sst>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45564</v>
      </c>
      <c r="C10" s="210">
        <f>C11</f>
        <v>43318</v>
      </c>
      <c r="D10" s="7">
        <f t="shared" ref="D10:D16" si="0">IF(ISERROR(B10-C10),"n/a",B10-C10)</f>
        <v>2246</v>
      </c>
      <c r="E10" s="158">
        <f t="shared" ref="E10:E16" si="1">IF(ISERROR(D10/C10),"n/a",(D10/C10))</f>
        <v>5.184911584098989E-2</v>
      </c>
    </row>
    <row r="11" spans="1:7" x14ac:dyDescent="0.2">
      <c r="A11" s="159" t="s">
        <v>32</v>
      </c>
      <c r="B11" s="280">
        <v>45564</v>
      </c>
      <c r="C11" s="280">
        <v>43318</v>
      </c>
      <c r="D11" s="282">
        <f t="shared" ref="D11" si="2">IF(ISERROR(B11-C11),"n/a",B11-C11)</f>
        <v>2246</v>
      </c>
      <c r="E11" s="283">
        <f t="shared" ref="E11" si="3">IF(ISERROR(D11/C11),"n/a",(D11/C11))</f>
        <v>5.184911584098989E-2</v>
      </c>
    </row>
    <row r="12" spans="1:7" x14ac:dyDescent="0.2">
      <c r="A12" s="157" t="s">
        <v>30</v>
      </c>
      <c r="B12" s="28">
        <f>B13</f>
        <v>4748</v>
      </c>
      <c r="C12" s="210">
        <f>C13</f>
        <v>4601</v>
      </c>
      <c r="D12" s="7">
        <f>IF(ISERROR(B12-C12),"n/a",B12-C12)</f>
        <v>147</v>
      </c>
      <c r="E12" s="158">
        <f>IF(ISERROR(D12/C12),"n/a",(D12/C12))</f>
        <v>3.1949576179091499E-2</v>
      </c>
    </row>
    <row r="13" spans="1:7" x14ac:dyDescent="0.2">
      <c r="A13" s="159" t="s">
        <v>32</v>
      </c>
      <c r="B13" s="211">
        <v>4748</v>
      </c>
      <c r="C13" s="211">
        <v>4601</v>
      </c>
      <c r="D13" s="6">
        <f>IF(ISERROR(B13-C13),"n/a",B13-C13)</f>
        <v>147</v>
      </c>
      <c r="E13" s="160">
        <f>IF(ISERROR(D13/C13),"n/a",(D13/C13))</f>
        <v>3.1949576179091499E-2</v>
      </c>
    </row>
    <row r="14" spans="1:7" x14ac:dyDescent="0.2">
      <c r="A14" s="157" t="s">
        <v>33</v>
      </c>
      <c r="B14" s="28">
        <f>B15</f>
        <v>2363</v>
      </c>
      <c r="C14" s="28">
        <f>C15</f>
        <v>1515</v>
      </c>
      <c r="D14" s="7">
        <f t="shared" si="0"/>
        <v>848</v>
      </c>
      <c r="E14" s="158">
        <f t="shared" si="1"/>
        <v>0.55973597359735972</v>
      </c>
    </row>
    <row r="15" spans="1:7" x14ac:dyDescent="0.2">
      <c r="A15" s="159" t="s">
        <v>32</v>
      </c>
      <c r="B15" s="211">
        <v>2363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</v>
      </c>
      <c r="C28" s="84">
        <f>(C29+C33+C31)</f>
        <v>0</v>
      </c>
      <c r="D28" s="84">
        <f t="shared" ref="D28:D44" si="6">IF(ISERROR(B28-C28),"n/a",B28-C28)</f>
        <v>2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2</v>
      </c>
      <c r="C29" s="210">
        <f>C30</f>
        <v>0</v>
      </c>
      <c r="D29" s="7">
        <f t="shared" si="6"/>
        <v>2</v>
      </c>
      <c r="E29" s="158" t="str">
        <f t="shared" si="7"/>
        <v>n/a</v>
      </c>
    </row>
    <row r="30" spans="1:5" x14ac:dyDescent="0.2">
      <c r="A30" s="159" t="s">
        <v>32</v>
      </c>
      <c r="B30" s="280">
        <v>2</v>
      </c>
      <c r="C30" s="280">
        <v>0</v>
      </c>
      <c r="D30" s="282">
        <f t="shared" ref="D30" si="8">IF(ISERROR(B30-C30),"n/a",B30-C30)</f>
        <v>2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0</v>
      </c>
      <c r="D35" s="84">
        <f t="shared" si="6"/>
        <v>1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0</v>
      </c>
      <c r="D36" s="7">
        <f t="shared" si="6"/>
        <v>1</v>
      </c>
      <c r="E36" s="158" t="str">
        <f t="shared" si="7"/>
        <v>n/a</v>
      </c>
    </row>
    <row r="37" spans="1:5" x14ac:dyDescent="0.2">
      <c r="A37" s="159" t="s">
        <v>32</v>
      </c>
      <c r="B37" s="280">
        <v>1</v>
      </c>
      <c r="C37" s="281">
        <v>0</v>
      </c>
      <c r="D37" s="282">
        <f t="shared" si="6"/>
        <v>1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3</v>
      </c>
      <c r="C44" s="84">
        <f>(C28+C35)</f>
        <v>0</v>
      </c>
      <c r="D44" s="84">
        <f t="shared" si="6"/>
        <v>3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34779</v>
      </c>
      <c r="C47" s="84">
        <f>(C48+C52+C50)</f>
        <v>32837</v>
      </c>
      <c r="D47" s="84">
        <f t="shared" ref="D47:D53" si="10">IF(ISERROR(B47-C47),"n/a",B47-C47)</f>
        <v>1942</v>
      </c>
      <c r="E47" s="156">
        <f t="shared" ref="E47:E53" si="11">IF(ISERROR(D47/C47),"n/a",(D47/C47))</f>
        <v>5.9140603587416636E-2</v>
      </c>
    </row>
    <row r="48" spans="1:5" x14ac:dyDescent="0.2">
      <c r="A48" s="157" t="s">
        <v>31</v>
      </c>
      <c r="B48" s="210">
        <f>B49</f>
        <v>29218</v>
      </c>
      <c r="C48" s="210">
        <f>C49</f>
        <v>28412</v>
      </c>
      <c r="D48" s="7">
        <f t="shared" si="10"/>
        <v>806</v>
      </c>
      <c r="E48" s="158">
        <f t="shared" si="11"/>
        <v>2.8368295086583135E-2</v>
      </c>
    </row>
    <row r="49" spans="1:5" x14ac:dyDescent="0.2">
      <c r="A49" s="159" t="s">
        <v>32</v>
      </c>
      <c r="B49" s="280">
        <v>29218</v>
      </c>
      <c r="C49" s="280">
        <v>28412</v>
      </c>
      <c r="D49" s="282">
        <f t="shared" ref="D49" si="12">IF(ISERROR(B49-C49),"n/a",B49-C49)</f>
        <v>806</v>
      </c>
      <c r="E49" s="283">
        <f t="shared" ref="E49" si="13">IF(ISERROR(D49/C49),"n/a",(D49/C49))</f>
        <v>2.8368295086583135E-2</v>
      </c>
    </row>
    <row r="50" spans="1:5" x14ac:dyDescent="0.2">
      <c r="A50" s="157" t="s">
        <v>30</v>
      </c>
      <c r="B50" s="28">
        <f>B51</f>
        <v>3573</v>
      </c>
      <c r="C50" s="28">
        <f>C51</f>
        <v>3266</v>
      </c>
      <c r="D50" s="7">
        <f>IF(ISERROR(B50-C50),"n/a",B50-C50)</f>
        <v>307</v>
      </c>
      <c r="E50" s="158">
        <f>IF(ISERROR(D50/C50),"n/a",(D50/C50))</f>
        <v>9.3998775260257197E-2</v>
      </c>
    </row>
    <row r="51" spans="1:5" x14ac:dyDescent="0.2">
      <c r="A51" s="159" t="s">
        <v>32</v>
      </c>
      <c r="B51" s="211">
        <v>3573</v>
      </c>
      <c r="C51" s="211">
        <v>3266</v>
      </c>
      <c r="D51" s="6">
        <f>IF(ISERROR(B51-C51),"n/a",B51-C51)</f>
        <v>307</v>
      </c>
      <c r="E51" s="160">
        <f>IF(ISERROR(D51/C51),"n/a",(D51/C51))</f>
        <v>9.3998775260257197E-2</v>
      </c>
    </row>
    <row r="52" spans="1:5" x14ac:dyDescent="0.2">
      <c r="A52" s="157" t="s">
        <v>33</v>
      </c>
      <c r="B52" s="28">
        <f>B53</f>
        <v>1988</v>
      </c>
      <c r="C52" s="28">
        <f>C53</f>
        <v>1159</v>
      </c>
      <c r="D52" s="7">
        <f t="shared" si="10"/>
        <v>829</v>
      </c>
      <c r="E52" s="158">
        <f t="shared" si="11"/>
        <v>0.71527178602243313</v>
      </c>
    </row>
    <row r="53" spans="1:5" x14ac:dyDescent="0.2">
      <c r="A53" s="159" t="s">
        <v>32</v>
      </c>
      <c r="B53" s="211">
        <v>1988</v>
      </c>
      <c r="C53" s="211">
        <v>1159</v>
      </c>
      <c r="D53" s="6">
        <f t="shared" si="10"/>
        <v>829</v>
      </c>
      <c r="E53" s="160">
        <f t="shared" si="11"/>
        <v>0.71527178602243313</v>
      </c>
    </row>
    <row r="54" spans="1:5" x14ac:dyDescent="0.2">
      <c r="A54" s="155" t="s">
        <v>8</v>
      </c>
      <c r="B54" s="84">
        <f>(B55+B61+B58)</f>
        <v>9447</v>
      </c>
      <c r="C54" s="84">
        <f>(C55+C61+C58)</f>
        <v>9282</v>
      </c>
      <c r="D54" s="84">
        <f t="shared" ref="D54:D63" si="14">IF(ISERROR(B54-C54),"n/a",B54-C54)</f>
        <v>165</v>
      </c>
      <c r="E54" s="156">
        <f t="shared" ref="E54:E63" si="15">IF(ISERROR(D54/C54),"n/a",(D54/C54))</f>
        <v>1.777634130575307E-2</v>
      </c>
    </row>
    <row r="55" spans="1:5" x14ac:dyDescent="0.2">
      <c r="A55" s="157" t="s">
        <v>31</v>
      </c>
      <c r="B55" s="210">
        <f>SUM(B56:B57)</f>
        <v>8407</v>
      </c>
      <c r="C55" s="210">
        <f>SUM(C56:C57)</f>
        <v>8085</v>
      </c>
      <c r="D55" s="7">
        <f t="shared" si="14"/>
        <v>322</v>
      </c>
      <c r="E55" s="158">
        <f t="shared" si="15"/>
        <v>3.9826839826839829E-2</v>
      </c>
    </row>
    <row r="56" spans="1:5" x14ac:dyDescent="0.2">
      <c r="A56" s="159" t="s">
        <v>32</v>
      </c>
      <c r="B56" s="280">
        <v>8263</v>
      </c>
      <c r="C56" s="280">
        <v>7917</v>
      </c>
      <c r="D56" s="282">
        <f t="shared" si="14"/>
        <v>346</v>
      </c>
      <c r="E56" s="283">
        <f t="shared" si="15"/>
        <v>4.3703423013767839E-2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44226</v>
      </c>
      <c r="C63" s="84">
        <f>(C47+C54)</f>
        <v>42119</v>
      </c>
      <c r="D63" s="84">
        <f t="shared" si="14"/>
        <v>2107</v>
      </c>
      <c r="E63" s="156">
        <f t="shared" si="15"/>
        <v>5.0024929366794084E-2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6372</v>
      </c>
      <c r="C66" s="84">
        <f>(C67+C71+C69)</f>
        <v>6695</v>
      </c>
      <c r="D66" s="84">
        <f t="shared" ref="D66:D82" si="16">IF(ISERROR(B66-C66),"n/a",B66-C66)</f>
        <v>-323</v>
      </c>
      <c r="E66" s="156">
        <f t="shared" ref="E66:E82" si="17">IF(ISERROR(D66/C66),"n/a",(D66/C66))</f>
        <v>-4.8244958924570577E-2</v>
      </c>
    </row>
    <row r="67" spans="1:5" ht="14.25" customHeight="1" x14ac:dyDescent="0.2">
      <c r="A67" s="157" t="s">
        <v>31</v>
      </c>
      <c r="B67" s="210">
        <f>B68</f>
        <v>6011</v>
      </c>
      <c r="C67" s="210">
        <f>C68</f>
        <v>6363</v>
      </c>
      <c r="D67" s="7">
        <f t="shared" si="16"/>
        <v>-352</v>
      </c>
      <c r="E67" s="158">
        <f t="shared" si="17"/>
        <v>-5.5319817696055318E-2</v>
      </c>
    </row>
    <row r="68" spans="1:5" ht="14.25" customHeight="1" x14ac:dyDescent="0.2">
      <c r="A68" s="159" t="s">
        <v>32</v>
      </c>
      <c r="B68" s="280">
        <v>6011</v>
      </c>
      <c r="C68" s="280">
        <v>6363</v>
      </c>
      <c r="D68" s="282">
        <f t="shared" ref="D68" si="18">IF(ISERROR(B68-C68),"n/a",B68-C68)</f>
        <v>-352</v>
      </c>
      <c r="E68" s="283">
        <f t="shared" ref="E68" si="19">IF(ISERROR(D68/C68),"n/a",(D68/C68))</f>
        <v>-5.5319817696055318E-2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2610</v>
      </c>
      <c r="C73" s="84">
        <f>(C74+C80+C77)</f>
        <v>2713</v>
      </c>
      <c r="D73" s="84">
        <f t="shared" si="16"/>
        <v>-103</v>
      </c>
      <c r="E73" s="156">
        <f t="shared" si="17"/>
        <v>-3.7965352008846293E-2</v>
      </c>
    </row>
    <row r="74" spans="1:5" x14ac:dyDescent="0.2">
      <c r="A74" s="157" t="s">
        <v>31</v>
      </c>
      <c r="B74" s="210">
        <f>SUM(B75:B76)</f>
        <v>2428</v>
      </c>
      <c r="C74" s="210">
        <f>SUM(C75:C76)</f>
        <v>2480</v>
      </c>
      <c r="D74" s="7">
        <f t="shared" si="16"/>
        <v>-52</v>
      </c>
      <c r="E74" s="158">
        <f t="shared" si="17"/>
        <v>-2.0967741935483872E-2</v>
      </c>
    </row>
    <row r="75" spans="1:5" x14ac:dyDescent="0.2">
      <c r="A75" s="159" t="s">
        <v>32</v>
      </c>
      <c r="B75" s="280">
        <v>2382</v>
      </c>
      <c r="C75" s="280">
        <v>2435</v>
      </c>
      <c r="D75" s="282">
        <f t="shared" si="16"/>
        <v>-53</v>
      </c>
      <c r="E75" s="283">
        <f t="shared" si="17"/>
        <v>-2.1765913757700206E-2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221</v>
      </c>
      <c r="D77" s="7">
        <f>IF(ISERROR(B77-C77),"n/a",B77-C77)</f>
        <v>-54</v>
      </c>
      <c r="E77" s="158">
        <f>IF(ISERROR(D77/C77),"n/a",(D77/C77))</f>
        <v>-0.24434389140271492</v>
      </c>
    </row>
    <row r="78" spans="1:5" ht="12" customHeight="1" x14ac:dyDescent="0.2">
      <c r="A78" s="159" t="s">
        <v>32</v>
      </c>
      <c r="B78" s="211">
        <v>167</v>
      </c>
      <c r="C78" s="211">
        <v>221</v>
      </c>
      <c r="D78" s="6">
        <f>IF(ISERROR(B78-C78),"n/a",B78-C78)</f>
        <v>-54</v>
      </c>
      <c r="E78" s="160">
        <f>IF(ISERROR(D78/C78),"n/a",(D78/C78))</f>
        <v>-0.24434389140271492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8982</v>
      </c>
      <c r="C82" s="84">
        <f>(C66+C73)</f>
        <v>9408</v>
      </c>
      <c r="D82" s="84">
        <f t="shared" si="16"/>
        <v>-426</v>
      </c>
      <c r="E82" s="156">
        <f t="shared" si="17"/>
        <v>-4.5280612244897961E-2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5488</v>
      </c>
      <c r="C85" s="84">
        <f>(C86+C90+C88)</f>
        <v>5253</v>
      </c>
      <c r="D85" s="84">
        <f t="shared" ref="D85:D101" si="20">IF(ISERROR(B85-C85),"n/a",B85-C85)</f>
        <v>235</v>
      </c>
      <c r="E85" s="156">
        <f t="shared" ref="E85:E101" si="21">IF(ISERROR(D85/C85),"n/a",(D85/C85))</f>
        <v>4.4736341138397105E-2</v>
      </c>
    </row>
    <row r="86" spans="1:5" ht="14.25" customHeight="1" x14ac:dyDescent="0.2">
      <c r="A86" s="157" t="s">
        <v>31</v>
      </c>
      <c r="B86" s="210">
        <f>B87</f>
        <v>5241</v>
      </c>
      <c r="C86" s="210">
        <f>C87</f>
        <v>5042</v>
      </c>
      <c r="D86" s="7">
        <f t="shared" si="20"/>
        <v>199</v>
      </c>
      <c r="E86" s="158">
        <f t="shared" si="21"/>
        <v>3.9468464894882982E-2</v>
      </c>
    </row>
    <row r="87" spans="1:5" ht="14.25" customHeight="1" x14ac:dyDescent="0.2">
      <c r="A87" s="159" t="s">
        <v>32</v>
      </c>
      <c r="B87" s="280">
        <v>5241</v>
      </c>
      <c r="C87" s="280">
        <v>5042</v>
      </c>
      <c r="D87" s="282">
        <f t="shared" ref="D87" si="22">IF(ISERROR(B87-C87),"n/a",B87-C87)</f>
        <v>199</v>
      </c>
      <c r="E87" s="283">
        <f t="shared" ref="E87" si="23">IF(ISERROR(D87/C87),"n/a",(D87/C87))</f>
        <v>3.9468464894882982E-2</v>
      </c>
    </row>
    <row r="88" spans="1:5" ht="14.25" customHeight="1" x14ac:dyDescent="0.2">
      <c r="A88" s="157" t="s">
        <v>30</v>
      </c>
      <c r="B88" s="28">
        <f>B89</f>
        <v>191</v>
      </c>
      <c r="C88" s="28">
        <f>C89</f>
        <v>167</v>
      </c>
      <c r="D88" s="7">
        <f>IF(ISERROR(B88-C88),"n/a",B88-C88)</f>
        <v>24</v>
      </c>
      <c r="E88" s="158">
        <f>IF(ISERROR(D88/C88),"n/a",(D88/C88))</f>
        <v>0.1437125748502994</v>
      </c>
    </row>
    <row r="89" spans="1:5" ht="14.25" customHeight="1" x14ac:dyDescent="0.2">
      <c r="A89" s="159" t="s">
        <v>32</v>
      </c>
      <c r="B89" s="211">
        <v>191</v>
      </c>
      <c r="C89" s="211">
        <v>167</v>
      </c>
      <c r="D89" s="6">
        <f>IF(ISERROR(B89-C89),"n/a",B89-C89)</f>
        <v>24</v>
      </c>
      <c r="E89" s="160">
        <f>IF(ISERROR(D89/C89),"n/a",(D89/C89))</f>
        <v>0.1437125748502994</v>
      </c>
    </row>
    <row r="90" spans="1:5" ht="14.25" customHeight="1" x14ac:dyDescent="0.2">
      <c r="A90" s="157" t="s">
        <v>33</v>
      </c>
      <c r="B90" s="28">
        <f>B91</f>
        <v>56</v>
      </c>
      <c r="C90" s="28">
        <f>C91</f>
        <v>44</v>
      </c>
      <c r="D90" s="7">
        <f t="shared" si="20"/>
        <v>12</v>
      </c>
      <c r="E90" s="158">
        <f t="shared" si="21"/>
        <v>0.27272727272727271</v>
      </c>
    </row>
    <row r="91" spans="1:5" ht="14.25" customHeight="1" x14ac:dyDescent="0.2">
      <c r="A91" s="159" t="s">
        <v>32</v>
      </c>
      <c r="B91" s="211">
        <v>56</v>
      </c>
      <c r="C91" s="211">
        <v>44</v>
      </c>
      <c r="D91" s="6">
        <f t="shared" si="20"/>
        <v>12</v>
      </c>
      <c r="E91" s="160">
        <f t="shared" si="21"/>
        <v>0.27272727272727271</v>
      </c>
    </row>
    <row r="92" spans="1:5" ht="14.25" customHeight="1" x14ac:dyDescent="0.2">
      <c r="A92" s="155" t="s">
        <v>8</v>
      </c>
      <c r="B92" s="84">
        <f>(B93+B99+B96)</f>
        <v>2359</v>
      </c>
      <c r="C92" s="84">
        <f>(C93+C99+C96)</f>
        <v>2391</v>
      </c>
      <c r="D92" s="84">
        <f t="shared" si="20"/>
        <v>-32</v>
      </c>
      <c r="E92" s="156">
        <f t="shared" si="21"/>
        <v>-1.3383521539104977E-2</v>
      </c>
    </row>
    <row r="93" spans="1:5" x14ac:dyDescent="0.2">
      <c r="A93" s="157" t="s">
        <v>31</v>
      </c>
      <c r="B93" s="28">
        <f>SUM(B94:B95)</f>
        <v>2210</v>
      </c>
      <c r="C93" s="28">
        <f>SUM(C94:C95)</f>
        <v>2204</v>
      </c>
      <c r="D93" s="7">
        <f t="shared" si="20"/>
        <v>6</v>
      </c>
      <c r="E93" s="158">
        <f t="shared" si="21"/>
        <v>2.7223230490018148E-3</v>
      </c>
    </row>
    <row r="94" spans="1:5" x14ac:dyDescent="0.2">
      <c r="A94" s="159" t="s">
        <v>32</v>
      </c>
      <c r="B94" s="281">
        <v>2171</v>
      </c>
      <c r="C94" s="280">
        <v>2167</v>
      </c>
      <c r="D94" s="282">
        <f t="shared" si="20"/>
        <v>4</v>
      </c>
      <c r="E94" s="283">
        <f t="shared" si="21"/>
        <v>1.8458698661744347E-3</v>
      </c>
    </row>
    <row r="95" spans="1:5" x14ac:dyDescent="0.2">
      <c r="A95" s="159" t="s">
        <v>23</v>
      </c>
      <c r="B95" s="281">
        <v>39</v>
      </c>
      <c r="C95" s="280">
        <v>37</v>
      </c>
      <c r="D95" s="282">
        <f t="shared" si="20"/>
        <v>2</v>
      </c>
      <c r="E95" s="283">
        <f t="shared" si="21"/>
        <v>5.4054054054054057E-2</v>
      </c>
    </row>
    <row r="96" spans="1:5" x14ac:dyDescent="0.2">
      <c r="A96" s="157" t="s">
        <v>30</v>
      </c>
      <c r="B96" s="28">
        <f>B97+B98</f>
        <v>134</v>
      </c>
      <c r="C96" s="28">
        <f>C97+C98</f>
        <v>175</v>
      </c>
      <c r="D96" s="7">
        <f>IF(ISERROR(B96-C96),"n/a",B96-C96)</f>
        <v>-41</v>
      </c>
      <c r="E96" s="158">
        <f>IF(ISERROR(D96/C96),"n/a",(D96/C96))</f>
        <v>-0.23428571428571429</v>
      </c>
    </row>
    <row r="97" spans="1:6" x14ac:dyDescent="0.2">
      <c r="A97" s="159" t="s">
        <v>32</v>
      </c>
      <c r="B97" s="211">
        <v>134</v>
      </c>
      <c r="C97" s="211">
        <v>175</v>
      </c>
      <c r="D97" s="6">
        <f>IF(ISERROR(B97-C97),"n/a",B97-C97)</f>
        <v>-41</v>
      </c>
      <c r="E97" s="160">
        <f>IF(ISERROR(D97/C97),"n/a",(D97/C97))</f>
        <v>-0.23428571428571429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12</v>
      </c>
      <c r="D99" s="7">
        <f t="shared" si="20"/>
        <v>3</v>
      </c>
      <c r="E99" s="158">
        <f t="shared" si="21"/>
        <v>0.25</v>
      </c>
    </row>
    <row r="100" spans="1:6" x14ac:dyDescent="0.2">
      <c r="A100" s="159" t="s">
        <v>32</v>
      </c>
      <c r="B100" s="211">
        <v>15</v>
      </c>
      <c r="C100" s="211">
        <v>12</v>
      </c>
      <c r="D100" s="6">
        <f t="shared" si="20"/>
        <v>3</v>
      </c>
      <c r="E100" s="160">
        <f t="shared" si="21"/>
        <v>0.25</v>
      </c>
    </row>
    <row r="101" spans="1:6" x14ac:dyDescent="0.2">
      <c r="A101" s="338" t="s">
        <v>5</v>
      </c>
      <c r="B101" s="339">
        <f>(B85+B92)</f>
        <v>7847</v>
      </c>
      <c r="C101" s="339">
        <f>(C85+C92)</f>
        <v>7644</v>
      </c>
      <c r="D101" s="339">
        <f t="shared" si="20"/>
        <v>203</v>
      </c>
      <c r="E101" s="340">
        <f t="shared" si="21"/>
        <v>2.6556776556776556E-2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5280</v>
      </c>
      <c r="C104" s="29">
        <v>3905</v>
      </c>
      <c r="D104" s="6">
        <f>IF(ISERROR(B104-C104),"n/a",B104-C104)</f>
        <v>1375</v>
      </c>
      <c r="E104" s="177">
        <f>IF(ISERROR(D104/C104),"n/a",(D104/C104))</f>
        <v>0.352112676056338</v>
      </c>
    </row>
    <row r="105" spans="1:6" x14ac:dyDescent="0.2">
      <c r="A105" s="178" t="s">
        <v>8</v>
      </c>
      <c r="B105" s="29">
        <v>964</v>
      </c>
      <c r="C105" s="29">
        <v>557</v>
      </c>
      <c r="D105" s="6">
        <f>IF(ISERROR(B105-C105),"n/a",B105-C105)</f>
        <v>407</v>
      </c>
      <c r="E105" s="177">
        <f>IF(ISERROR(D105/C105),"n/a",(D105/C105))</f>
        <v>0.73070017953321365</v>
      </c>
    </row>
    <row r="106" spans="1:6" x14ac:dyDescent="0.2">
      <c r="A106" s="179" t="s">
        <v>5</v>
      </c>
      <c r="B106" s="28">
        <f>SUM(B104:B105)</f>
        <v>6244</v>
      </c>
      <c r="C106" s="28">
        <f>SUM(C104:C105)</f>
        <v>4462</v>
      </c>
      <c r="D106" s="7">
        <f>IF(ISERROR(B106-C106),"n/a",B106-C106)</f>
        <v>1782</v>
      </c>
      <c r="E106" s="180">
        <f>IF(ISERROR(D106/C106),"n/a",(D106/C106))</f>
        <v>0.39937247870909903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5263</v>
      </c>
      <c r="C109" s="84">
        <f>(C110+C114+C112)</f>
        <v>4933</v>
      </c>
      <c r="D109" s="84">
        <f t="shared" ref="D109:D125" si="24">IF(ISERROR(B109-C109),"n/a",B109-C109)</f>
        <v>330</v>
      </c>
      <c r="E109" s="156">
        <f t="shared" ref="E109:E125" si="25">IF(ISERROR(D109/C109),"n/a",(D109/C109))</f>
        <v>6.68964119197243E-2</v>
      </c>
      <c r="F109" s="164"/>
    </row>
    <row r="110" spans="1:6" s="85" customFormat="1" x14ac:dyDescent="0.2">
      <c r="A110" s="157" t="s">
        <v>31</v>
      </c>
      <c r="B110" s="28">
        <f>B111</f>
        <v>5076</v>
      </c>
      <c r="C110" s="28">
        <f>C111</f>
        <v>4794</v>
      </c>
      <c r="D110" s="7">
        <f t="shared" si="24"/>
        <v>282</v>
      </c>
      <c r="E110" s="158">
        <f t="shared" si="25"/>
        <v>5.8823529411764705E-2</v>
      </c>
      <c r="F110" s="165"/>
    </row>
    <row r="111" spans="1:6" s="85" customFormat="1" x14ac:dyDescent="0.2">
      <c r="A111" s="159" t="s">
        <v>32</v>
      </c>
      <c r="B111" s="281">
        <v>5076</v>
      </c>
      <c r="C111" s="281">
        <v>4794</v>
      </c>
      <c r="D111" s="282">
        <f t="shared" ref="D111" si="26">IF(ISERROR(B111-C111),"n/a",B111-C111)</f>
        <v>282</v>
      </c>
      <c r="E111" s="283">
        <f t="shared" ref="E111" si="27">IF(ISERROR(D111/C111),"n/a",(D111/C111))</f>
        <v>5.8823529411764705E-2</v>
      </c>
      <c r="F111" s="165"/>
    </row>
    <row r="112" spans="1:6" x14ac:dyDescent="0.2">
      <c r="A112" s="157" t="s">
        <v>30</v>
      </c>
      <c r="B112" s="28">
        <f>B113</f>
        <v>139</v>
      </c>
      <c r="C112" s="28">
        <f>C113</f>
        <v>105</v>
      </c>
      <c r="D112" s="7">
        <f>IF(ISERROR(B112-C112),"n/a",B112-C112)</f>
        <v>34</v>
      </c>
      <c r="E112" s="158">
        <f>IF(ISERROR(D112/C112),"n/a",(D112/C112))</f>
        <v>0.32380952380952382</v>
      </c>
      <c r="F112" s="164"/>
    </row>
    <row r="113" spans="1:6" x14ac:dyDescent="0.2">
      <c r="A113" s="159" t="s">
        <v>32</v>
      </c>
      <c r="B113" s="29">
        <v>139</v>
      </c>
      <c r="C113" s="29">
        <v>105</v>
      </c>
      <c r="D113" s="6">
        <f>IF(ISERROR(B113-C113),"n/a",B113-C113)</f>
        <v>34</v>
      </c>
      <c r="E113" s="160">
        <f>IF(ISERROR(D113/C113),"n/a",(D113/C113))</f>
        <v>0.32380952380952382</v>
      </c>
      <c r="F113" s="164"/>
    </row>
    <row r="114" spans="1:6" x14ac:dyDescent="0.2">
      <c r="A114" s="157" t="s">
        <v>33</v>
      </c>
      <c r="B114" s="28">
        <f>B115</f>
        <v>48</v>
      </c>
      <c r="C114" s="28">
        <f>C115</f>
        <v>34</v>
      </c>
      <c r="D114" s="7">
        <f t="shared" si="24"/>
        <v>14</v>
      </c>
      <c r="E114" s="158">
        <f t="shared" si="25"/>
        <v>0.41176470588235292</v>
      </c>
      <c r="F114" s="164"/>
    </row>
    <row r="115" spans="1:6" x14ac:dyDescent="0.2">
      <c r="A115" s="159" t="s">
        <v>32</v>
      </c>
      <c r="B115" s="29">
        <v>48</v>
      </c>
      <c r="C115" s="29">
        <v>34</v>
      </c>
      <c r="D115" s="6">
        <f t="shared" si="24"/>
        <v>14</v>
      </c>
      <c r="E115" s="160">
        <f t="shared" si="25"/>
        <v>0.41176470588235292</v>
      </c>
      <c r="F115" s="164"/>
    </row>
    <row r="116" spans="1:6" x14ac:dyDescent="0.2">
      <c r="A116" s="155" t="s">
        <v>8</v>
      </c>
      <c r="B116" s="84">
        <f>(B117+B123+B120)</f>
        <v>3</v>
      </c>
      <c r="C116" s="84">
        <f>(C117+C123+C120)</f>
        <v>0</v>
      </c>
      <c r="D116" s="84">
        <f t="shared" si="24"/>
        <v>3</v>
      </c>
      <c r="E116" s="156" t="str">
        <f t="shared" si="25"/>
        <v>n/a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</v>
      </c>
      <c r="C120" s="28">
        <f>C121+C122</f>
        <v>0</v>
      </c>
      <c r="D120" s="7">
        <f>IF(ISERROR(B120-C120),"n/a",B120-C120)</f>
        <v>3</v>
      </c>
      <c r="E120" s="158" t="str">
        <f>IF(ISERROR(D120/C120),"n/a",(D120/C120))</f>
        <v>n/a</v>
      </c>
      <c r="F120" s="164"/>
    </row>
    <row r="121" spans="1:6" x14ac:dyDescent="0.2">
      <c r="A121" s="159" t="s">
        <v>32</v>
      </c>
      <c r="B121" s="29">
        <v>3</v>
      </c>
      <c r="C121" s="29">
        <v>0</v>
      </c>
      <c r="D121" s="6">
        <f>IF(ISERROR(B121-C121),"n/a",B121-C121)</f>
        <v>3</v>
      </c>
      <c r="E121" s="160" t="str">
        <f>IF(ISERROR(D121/C121),"n/a",(D121/C121))</f>
        <v>n/a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5266</v>
      </c>
      <c r="C125" s="84">
        <f>(C109+C116)</f>
        <v>4933</v>
      </c>
      <c r="D125" s="84">
        <f t="shared" si="24"/>
        <v>333</v>
      </c>
      <c r="E125" s="156">
        <f t="shared" si="25"/>
        <v>6.7504561118994527E-2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2337</v>
      </c>
      <c r="C128" s="84">
        <f>(C129+C133+C131)</f>
        <v>1991</v>
      </c>
      <c r="D128" s="84">
        <f t="shared" ref="D128:D144" si="32">IF(ISERROR(B128-C128),"n/a",B128-C128)</f>
        <v>346</v>
      </c>
      <c r="E128" s="156">
        <f t="shared" ref="E128:E144" si="33">IF(ISERROR(D128/C128),"n/a",(D128/C128))</f>
        <v>0.1737820190858865</v>
      </c>
      <c r="F128" s="164"/>
    </row>
    <row r="129" spans="1:6" ht="12.75" customHeight="1" x14ac:dyDescent="0.2">
      <c r="A129" s="157" t="s">
        <v>31</v>
      </c>
      <c r="B129" s="28">
        <f>B130</f>
        <v>2319</v>
      </c>
      <c r="C129" s="28">
        <f>C130</f>
        <v>1974</v>
      </c>
      <c r="D129" s="7">
        <f t="shared" si="32"/>
        <v>345</v>
      </c>
      <c r="E129" s="158">
        <f t="shared" si="33"/>
        <v>0.17477203647416414</v>
      </c>
      <c r="F129" s="164"/>
    </row>
    <row r="130" spans="1:6" ht="12.75" customHeight="1" x14ac:dyDescent="0.2">
      <c r="A130" s="159" t="s">
        <v>32</v>
      </c>
      <c r="B130" s="281">
        <v>2319</v>
      </c>
      <c r="C130" s="281">
        <v>1974</v>
      </c>
      <c r="D130" s="282">
        <f t="shared" ref="D130" si="34">IF(ISERROR(B130-C130),"n/a",B130-C130)</f>
        <v>345</v>
      </c>
      <c r="E130" s="283">
        <f t="shared" ref="E130" si="35">IF(ISERROR(D130/C130),"n/a",(D130/C130))</f>
        <v>0.17477203647416414</v>
      </c>
      <c r="F130" s="164"/>
    </row>
    <row r="131" spans="1:6" ht="12.75" customHeight="1" x14ac:dyDescent="0.2">
      <c r="A131" s="157" t="s">
        <v>30</v>
      </c>
      <c r="B131" s="28">
        <f>B132</f>
        <v>8</v>
      </c>
      <c r="C131" s="28">
        <f>C132</f>
        <v>12</v>
      </c>
      <c r="D131" s="7">
        <f>IF(ISERROR(B131-C131),"n/a",B131-C131)</f>
        <v>-4</v>
      </c>
      <c r="E131" s="158">
        <f>IF(ISERROR(D131/C131),"n/a",(D131/C131))</f>
        <v>-0.33333333333333331</v>
      </c>
      <c r="F131" s="164"/>
    </row>
    <row r="132" spans="1:6" ht="12.75" customHeight="1" x14ac:dyDescent="0.2">
      <c r="A132" s="159" t="s">
        <v>32</v>
      </c>
      <c r="B132" s="29">
        <v>8</v>
      </c>
      <c r="C132" s="29">
        <v>12</v>
      </c>
      <c r="D132" s="6">
        <f>IF(ISERROR(B132-C132),"n/a",B132-C132)</f>
        <v>-4</v>
      </c>
      <c r="E132" s="160">
        <f>IF(ISERROR(D132/C132),"n/a",(D132/C132))</f>
        <v>-0.33333333333333331</v>
      </c>
      <c r="F132" s="164"/>
    </row>
    <row r="133" spans="1:6" ht="12.75" customHeight="1" x14ac:dyDescent="0.2">
      <c r="A133" s="157" t="s">
        <v>33</v>
      </c>
      <c r="B133" s="28">
        <f>B134</f>
        <v>10</v>
      </c>
      <c r="C133" s="28">
        <f>C134</f>
        <v>5</v>
      </c>
      <c r="D133" s="7">
        <f t="shared" si="32"/>
        <v>5</v>
      </c>
      <c r="E133" s="158">
        <f t="shared" si="33"/>
        <v>1</v>
      </c>
      <c r="F133" s="164"/>
    </row>
    <row r="134" spans="1:6" ht="12.75" customHeight="1" x14ac:dyDescent="0.2">
      <c r="A134" s="159" t="s">
        <v>32</v>
      </c>
      <c r="B134" s="29">
        <v>10</v>
      </c>
      <c r="C134" s="29">
        <v>5</v>
      </c>
      <c r="D134" s="6">
        <f t="shared" si="32"/>
        <v>5</v>
      </c>
      <c r="E134" s="160">
        <f t="shared" si="33"/>
        <v>1</v>
      </c>
      <c r="F134" s="164"/>
    </row>
    <row r="135" spans="1:6" ht="12.75" customHeight="1" x14ac:dyDescent="0.2">
      <c r="A135" s="155" t="s">
        <v>8</v>
      </c>
      <c r="B135" s="84">
        <f>(B136+B142+B139)</f>
        <v>3</v>
      </c>
      <c r="C135" s="84">
        <f>(C136+C142+C139)</f>
        <v>0</v>
      </c>
      <c r="D135" s="84">
        <f t="shared" si="32"/>
        <v>3</v>
      </c>
      <c r="E135" s="156" t="str">
        <f t="shared" si="33"/>
        <v>n/a</v>
      </c>
      <c r="F135" s="164"/>
    </row>
    <row r="136" spans="1:6" ht="12.75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3</v>
      </c>
      <c r="C139" s="28">
        <f>SUM(C140:C141)</f>
        <v>0</v>
      </c>
      <c r="D139" s="7">
        <f>IF(ISERROR(B139-C139),"n/a",B139-C139)</f>
        <v>3</v>
      </c>
      <c r="E139" s="158" t="str">
        <f>IF(ISERROR(D139/C139),"n/a",(D139/C139))</f>
        <v>n/a</v>
      </c>
      <c r="F139" s="164"/>
    </row>
    <row r="140" spans="1:6" ht="12.75" customHeight="1" x14ac:dyDescent="0.2">
      <c r="A140" s="159" t="s">
        <v>32</v>
      </c>
      <c r="B140" s="29">
        <v>3</v>
      </c>
      <c r="C140" s="29">
        <v>0</v>
      </c>
      <c r="D140" s="6">
        <f>IF(ISERROR(B140-C140),"n/a",B140-C140)</f>
        <v>3</v>
      </c>
      <c r="E140" s="160" t="str">
        <f>IF(ISERROR(D140/C140),"n/a",(D140/C140))</f>
        <v>n/a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2340</v>
      </c>
      <c r="C144" s="84">
        <f>(C128+C135)</f>
        <v>1991</v>
      </c>
      <c r="D144" s="84">
        <f t="shared" si="32"/>
        <v>349</v>
      </c>
      <c r="E144" s="156">
        <f t="shared" si="33"/>
        <v>0.17528879959819185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August 20,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966</v>
      </c>
      <c r="E10" s="341">
        <f t="shared" si="0"/>
        <v>804</v>
      </c>
      <c r="F10" s="341">
        <f t="shared" si="0"/>
        <v>168</v>
      </c>
      <c r="G10" s="341">
        <f t="shared" si="0"/>
        <v>180</v>
      </c>
      <c r="H10" s="341">
        <f t="shared" si="0"/>
        <v>145</v>
      </c>
      <c r="I10" s="341">
        <f t="shared" si="0"/>
        <v>150</v>
      </c>
      <c r="J10" s="341">
        <f t="shared" si="0"/>
        <v>140</v>
      </c>
      <c r="K10" s="341">
        <f t="shared" si="0"/>
        <v>141</v>
      </c>
      <c r="L10" s="341">
        <f t="shared" si="0"/>
        <v>69</v>
      </c>
      <c r="M10" s="341">
        <f t="shared" si="0"/>
        <v>65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15267</v>
      </c>
      <c r="C12" s="341">
        <f t="shared" si="2"/>
        <v>13818</v>
      </c>
      <c r="D12" s="341">
        <f t="shared" si="2"/>
        <v>11655</v>
      </c>
      <c r="E12" s="341">
        <f t="shared" si="2"/>
        <v>11495</v>
      </c>
      <c r="F12" s="341">
        <f t="shared" si="2"/>
        <v>2378</v>
      </c>
      <c r="G12" s="341">
        <f t="shared" si="2"/>
        <v>2524</v>
      </c>
      <c r="H12" s="341">
        <f t="shared" si="2"/>
        <v>2066</v>
      </c>
      <c r="I12" s="341">
        <f t="shared" si="2"/>
        <v>1809</v>
      </c>
      <c r="J12" s="341">
        <f t="shared" si="2"/>
        <v>2014</v>
      </c>
      <c r="K12" s="341">
        <f t="shared" si="2"/>
        <v>1730</v>
      </c>
      <c r="L12" s="341">
        <f t="shared" si="2"/>
        <v>839</v>
      </c>
      <c r="M12" s="341">
        <f t="shared" si="2"/>
        <v>624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3</v>
      </c>
      <c r="M13" s="341">
        <f t="shared" si="3"/>
        <v>5</v>
      </c>
    </row>
    <row r="14" spans="1:16" x14ac:dyDescent="0.25">
      <c r="A14" s="337" t="s">
        <v>52</v>
      </c>
      <c r="B14" s="341">
        <f t="shared" ref="B14:M14" si="4">SUM(B47,B78,B109,B140,B187)</f>
        <v>21461</v>
      </c>
      <c r="C14" s="341">
        <f t="shared" si="4"/>
        <v>21472</v>
      </c>
      <c r="D14" s="341">
        <f t="shared" si="4"/>
        <v>12070</v>
      </c>
      <c r="E14" s="341">
        <f t="shared" si="4"/>
        <v>11248</v>
      </c>
      <c r="F14" s="341">
        <f t="shared" si="4"/>
        <v>2493</v>
      </c>
      <c r="G14" s="341">
        <f t="shared" si="4"/>
        <v>2612</v>
      </c>
      <c r="H14" s="341">
        <f t="shared" si="4"/>
        <v>2198</v>
      </c>
      <c r="I14" s="341">
        <f t="shared" si="4"/>
        <v>2282</v>
      </c>
      <c r="J14" s="341">
        <f t="shared" si="4"/>
        <v>2114</v>
      </c>
      <c r="K14" s="341">
        <f t="shared" si="4"/>
        <v>2175</v>
      </c>
      <c r="L14" s="341">
        <f t="shared" si="4"/>
        <v>1093</v>
      </c>
      <c r="M14" s="341">
        <f t="shared" si="4"/>
        <v>1024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1734</v>
      </c>
      <c r="F15" s="341">
        <f t="shared" si="5"/>
        <v>287</v>
      </c>
      <c r="G15" s="341">
        <f t="shared" si="5"/>
        <v>398</v>
      </c>
      <c r="H15" s="341">
        <f t="shared" si="5"/>
        <v>251</v>
      </c>
      <c r="I15" s="341">
        <f t="shared" si="5"/>
        <v>310</v>
      </c>
      <c r="J15" s="341">
        <f t="shared" si="5"/>
        <v>245</v>
      </c>
      <c r="K15" s="341">
        <f t="shared" si="5"/>
        <v>289</v>
      </c>
      <c r="L15" s="341">
        <f t="shared" si="5"/>
        <v>99</v>
      </c>
      <c r="M15" s="341">
        <f t="shared" si="5"/>
        <v>96</v>
      </c>
    </row>
    <row r="16" spans="1:16" x14ac:dyDescent="0.25">
      <c r="A16" s="337" t="s">
        <v>50</v>
      </c>
      <c r="B16" s="341">
        <f t="shared" ref="B16:M16" si="6">SUM(B49,B80,B111,B142,B189)</f>
        <v>4794</v>
      </c>
      <c r="C16" s="341">
        <f t="shared" si="6"/>
        <v>4625</v>
      </c>
      <c r="D16" s="341">
        <f t="shared" si="6"/>
        <v>3592</v>
      </c>
      <c r="E16" s="341">
        <f t="shared" si="6"/>
        <v>3274</v>
      </c>
      <c r="F16" s="341">
        <f t="shared" si="6"/>
        <v>283</v>
      </c>
      <c r="G16" s="341">
        <f t="shared" si="6"/>
        <v>260</v>
      </c>
      <c r="H16" s="341">
        <f t="shared" si="6"/>
        <v>193</v>
      </c>
      <c r="I16" s="341">
        <f t="shared" si="6"/>
        <v>164</v>
      </c>
      <c r="J16" s="341">
        <f t="shared" si="6"/>
        <v>142</v>
      </c>
      <c r="K16" s="341">
        <f t="shared" si="6"/>
        <v>102</v>
      </c>
      <c r="L16" s="341">
        <f t="shared" si="6"/>
        <v>10</v>
      </c>
      <c r="M16" s="341">
        <f t="shared" si="6"/>
        <v>10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80</v>
      </c>
      <c r="I17" s="341">
        <f t="shared" si="7"/>
        <v>45</v>
      </c>
      <c r="J17" s="341">
        <f t="shared" si="7"/>
        <v>76</v>
      </c>
      <c r="K17" s="341">
        <f t="shared" si="7"/>
        <v>40</v>
      </c>
      <c r="L17" s="341">
        <f t="shared" si="7"/>
        <v>20</v>
      </c>
      <c r="M17" s="341">
        <f t="shared" si="7"/>
        <v>13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635</v>
      </c>
      <c r="H18" s="341">
        <f t="shared" si="8"/>
        <v>547</v>
      </c>
      <c r="I18" s="341">
        <f t="shared" si="8"/>
        <v>482</v>
      </c>
      <c r="J18" s="341">
        <f t="shared" si="8"/>
        <v>524</v>
      </c>
      <c r="K18" s="341">
        <f t="shared" si="8"/>
        <v>445</v>
      </c>
      <c r="L18" s="341">
        <f t="shared" si="8"/>
        <v>203</v>
      </c>
      <c r="M18" s="341">
        <f t="shared" si="8"/>
        <v>154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34779</v>
      </c>
      <c r="E19" s="359">
        <f t="shared" si="10"/>
        <v>32837</v>
      </c>
      <c r="F19" s="359">
        <f t="shared" si="10"/>
        <v>6372</v>
      </c>
      <c r="G19" s="359">
        <f t="shared" si="10"/>
        <v>6695</v>
      </c>
      <c r="H19" s="359">
        <f t="shared" si="10"/>
        <v>5488</v>
      </c>
      <c r="I19" s="359">
        <f t="shared" si="10"/>
        <v>5253</v>
      </c>
      <c r="J19" s="359">
        <f t="shared" si="10"/>
        <v>5263</v>
      </c>
      <c r="K19" s="359">
        <f t="shared" si="10"/>
        <v>4933</v>
      </c>
      <c r="L19" s="359">
        <f t="shared" si="10"/>
        <v>2337</v>
      </c>
      <c r="M19" s="360">
        <f t="shared" si="10"/>
        <v>1991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85</v>
      </c>
      <c r="I24" s="341">
        <f t="shared" si="11"/>
        <v>117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533</v>
      </c>
      <c r="H26" s="341">
        <f t="shared" si="12"/>
        <v>560</v>
      </c>
      <c r="I26" s="341">
        <f t="shared" si="12"/>
        <v>465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3434</v>
      </c>
      <c r="F28" s="341">
        <f t="shared" si="12"/>
        <v>1137</v>
      </c>
      <c r="G28" s="341">
        <f t="shared" si="12"/>
        <v>1237</v>
      </c>
      <c r="H28" s="341">
        <f t="shared" si="12"/>
        <v>1043</v>
      </c>
      <c r="I28" s="341">
        <f t="shared" si="12"/>
        <v>1113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110</v>
      </c>
      <c r="I29" s="341">
        <f t="shared" si="12"/>
        <v>136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1335</v>
      </c>
      <c r="C30" s="341">
        <f t="shared" si="12"/>
        <v>1506</v>
      </c>
      <c r="D30" s="341">
        <f t="shared" si="12"/>
        <v>989</v>
      </c>
      <c r="E30" s="341">
        <f t="shared" si="12"/>
        <v>1155</v>
      </c>
      <c r="F30" s="341">
        <f t="shared" si="12"/>
        <v>170</v>
      </c>
      <c r="G30" s="341">
        <f t="shared" si="12"/>
        <v>224</v>
      </c>
      <c r="H30" s="341">
        <f t="shared" si="12"/>
        <v>137</v>
      </c>
      <c r="I30" s="341">
        <f t="shared" si="12"/>
        <v>178</v>
      </c>
      <c r="J30" s="341">
        <f t="shared" si="12"/>
        <v>3</v>
      </c>
      <c r="K30" s="341">
        <f t="shared" si="12"/>
        <v>0</v>
      </c>
      <c r="L30" s="341">
        <f t="shared" si="12"/>
        <v>3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403</v>
      </c>
      <c r="I32" s="341">
        <f t="shared" si="12"/>
        <v>355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9447</v>
      </c>
      <c r="E33" s="359">
        <f t="shared" si="13"/>
        <v>9281</v>
      </c>
      <c r="F33" s="359">
        <f t="shared" si="13"/>
        <v>2610</v>
      </c>
      <c r="G33" s="359">
        <f t="shared" si="13"/>
        <v>2712</v>
      </c>
      <c r="H33" s="359">
        <f t="shared" si="13"/>
        <v>2359</v>
      </c>
      <c r="I33" s="359">
        <f t="shared" si="13"/>
        <v>2390</v>
      </c>
      <c r="J33" s="359">
        <f t="shared" si="13"/>
        <v>3</v>
      </c>
      <c r="K33" s="359">
        <f t="shared" si="13"/>
        <v>0</v>
      </c>
      <c r="L33" s="359">
        <f t="shared" si="13"/>
        <v>3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44226</v>
      </c>
      <c r="E35" s="357">
        <f t="shared" si="14"/>
        <v>42118</v>
      </c>
      <c r="F35" s="357">
        <f t="shared" si="14"/>
        <v>8982</v>
      </c>
      <c r="G35" s="357">
        <f t="shared" si="14"/>
        <v>9407</v>
      </c>
      <c r="H35" s="357">
        <f t="shared" si="14"/>
        <v>7847</v>
      </c>
      <c r="I35" s="357">
        <f t="shared" si="14"/>
        <v>7643</v>
      </c>
      <c r="J35" s="357">
        <f t="shared" si="14"/>
        <v>5266</v>
      </c>
      <c r="K35" s="357">
        <f t="shared" si="14"/>
        <v>4933</v>
      </c>
      <c r="L35" s="357">
        <f t="shared" si="14"/>
        <v>2340</v>
      </c>
      <c r="M35" s="357">
        <f t="shared" si="14"/>
        <v>1991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15</v>
      </c>
      <c r="K43" s="341">
        <v>17</v>
      </c>
      <c r="L43" s="341">
        <v>7</v>
      </c>
      <c r="M43" s="341">
        <v>6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2658</v>
      </c>
      <c r="F45" s="341">
        <v>457</v>
      </c>
      <c r="G45" s="341">
        <v>467</v>
      </c>
      <c r="H45" s="341">
        <v>388</v>
      </c>
      <c r="I45" s="341">
        <v>311</v>
      </c>
      <c r="J45" s="341">
        <v>380</v>
      </c>
      <c r="K45" s="341">
        <v>298</v>
      </c>
      <c r="L45" s="341">
        <v>149</v>
      </c>
      <c r="M45" s="341">
        <v>103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260</v>
      </c>
      <c r="H47" s="341">
        <v>298</v>
      </c>
      <c r="I47" s="341">
        <v>230</v>
      </c>
      <c r="J47" s="341">
        <v>287</v>
      </c>
      <c r="K47" s="341">
        <v>223</v>
      </c>
      <c r="L47" s="341">
        <v>146</v>
      </c>
      <c r="M47" s="341">
        <v>114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13</v>
      </c>
      <c r="M48" s="341">
        <v>12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54</v>
      </c>
      <c r="H49" s="341">
        <v>29</v>
      </c>
      <c r="I49" s="341">
        <v>40</v>
      </c>
      <c r="J49" s="341">
        <v>23</v>
      </c>
      <c r="K49" s="341">
        <v>26</v>
      </c>
      <c r="L49" s="341">
        <v>3</v>
      </c>
      <c r="M49" s="341">
        <v>1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6</v>
      </c>
      <c r="M50" s="341">
        <v>3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84</v>
      </c>
      <c r="I51" s="341">
        <v>78</v>
      </c>
      <c r="J51" s="341">
        <v>79</v>
      </c>
      <c r="K51" s="341">
        <v>73</v>
      </c>
      <c r="L51" s="341">
        <v>24</v>
      </c>
      <c r="M51" s="341">
        <v>29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5539</v>
      </c>
      <c r="F52" s="344">
        <f t="shared" si="15"/>
        <v>1019</v>
      </c>
      <c r="G52" s="344">
        <f t="shared" si="15"/>
        <v>971</v>
      </c>
      <c r="H52" s="344">
        <f t="shared" si="15"/>
        <v>869</v>
      </c>
      <c r="I52" s="344">
        <f t="shared" si="15"/>
        <v>718</v>
      </c>
      <c r="J52" s="344">
        <f t="shared" si="15"/>
        <v>837</v>
      </c>
      <c r="K52" s="344">
        <f t="shared" si="15"/>
        <v>676</v>
      </c>
      <c r="L52" s="344">
        <f t="shared" si="15"/>
        <v>348</v>
      </c>
      <c r="M52" s="344">
        <f t="shared" si="15"/>
        <v>268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106</v>
      </c>
      <c r="I59" s="341">
        <v>86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101</v>
      </c>
      <c r="I61" s="341">
        <v>102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25</v>
      </c>
      <c r="I63" s="341">
        <v>27</v>
      </c>
      <c r="J63" s="341">
        <v>1</v>
      </c>
      <c r="K63" s="341">
        <v>0</v>
      </c>
      <c r="L63" s="341">
        <v>1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232</v>
      </c>
      <c r="E65" s="341">
        <v>232</v>
      </c>
      <c r="F65" s="341">
        <v>71</v>
      </c>
      <c r="G65" s="341">
        <v>71</v>
      </c>
      <c r="H65" s="341">
        <v>69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1182</v>
      </c>
      <c r="E66" s="353">
        <f t="shared" si="16"/>
        <v>1102</v>
      </c>
      <c r="F66" s="353">
        <f t="shared" si="16"/>
        <v>362</v>
      </c>
      <c r="G66" s="353">
        <f t="shared" si="16"/>
        <v>341</v>
      </c>
      <c r="H66" s="353">
        <f t="shared" si="16"/>
        <v>339</v>
      </c>
      <c r="I66" s="353">
        <f t="shared" si="16"/>
        <v>310</v>
      </c>
      <c r="J66" s="353">
        <f t="shared" si="16"/>
        <v>1</v>
      </c>
      <c r="K66" s="353">
        <f t="shared" si="16"/>
        <v>0</v>
      </c>
      <c r="L66" s="353">
        <f t="shared" si="16"/>
        <v>1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7423</v>
      </c>
      <c r="E67" s="355">
        <f t="shared" si="17"/>
        <v>6641</v>
      </c>
      <c r="F67" s="355">
        <f t="shared" si="17"/>
        <v>1381</v>
      </c>
      <c r="G67" s="355">
        <f t="shared" si="17"/>
        <v>1312</v>
      </c>
      <c r="H67" s="355">
        <f t="shared" si="17"/>
        <v>1208</v>
      </c>
      <c r="I67" s="355">
        <f t="shared" si="17"/>
        <v>1028</v>
      </c>
      <c r="J67" s="355">
        <f t="shared" si="17"/>
        <v>838</v>
      </c>
      <c r="K67" s="355">
        <f t="shared" si="17"/>
        <v>676</v>
      </c>
      <c r="L67" s="355">
        <f t="shared" si="17"/>
        <v>349</v>
      </c>
      <c r="M67" s="356">
        <f t="shared" si="17"/>
        <v>268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539</v>
      </c>
      <c r="E74" s="341">
        <v>437</v>
      </c>
      <c r="F74" s="341">
        <v>85</v>
      </c>
      <c r="G74" s="341">
        <v>87</v>
      </c>
      <c r="H74" s="341">
        <v>73</v>
      </c>
      <c r="I74" s="341">
        <v>70</v>
      </c>
      <c r="J74" s="341">
        <v>72</v>
      </c>
      <c r="K74" s="341">
        <v>66</v>
      </c>
      <c r="L74" s="341">
        <v>36</v>
      </c>
      <c r="M74" s="341">
        <v>32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0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4576</v>
      </c>
      <c r="E76" s="341">
        <v>4592</v>
      </c>
      <c r="F76" s="341">
        <v>1007</v>
      </c>
      <c r="G76" s="341">
        <v>1072</v>
      </c>
      <c r="H76" s="341">
        <v>871</v>
      </c>
      <c r="I76" s="341">
        <v>792</v>
      </c>
      <c r="J76" s="341">
        <v>847</v>
      </c>
      <c r="K76" s="341">
        <v>756</v>
      </c>
      <c r="L76" s="341">
        <v>376</v>
      </c>
      <c r="M76" s="341">
        <v>276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4</v>
      </c>
      <c r="I77" s="341">
        <v>4</v>
      </c>
      <c r="J77" s="341">
        <v>4</v>
      </c>
      <c r="K77" s="341">
        <v>4</v>
      </c>
      <c r="L77" s="341">
        <v>2</v>
      </c>
      <c r="M77" s="341">
        <v>2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6389</v>
      </c>
      <c r="E78" s="341">
        <v>6117</v>
      </c>
      <c r="F78" s="341">
        <v>1249</v>
      </c>
      <c r="G78" s="341">
        <v>1345</v>
      </c>
      <c r="H78" s="341">
        <v>1097</v>
      </c>
      <c r="I78" s="341">
        <v>1156</v>
      </c>
      <c r="J78" s="341">
        <v>1054</v>
      </c>
      <c r="K78" s="341">
        <v>1093</v>
      </c>
      <c r="L78" s="341">
        <v>540</v>
      </c>
      <c r="M78" s="341">
        <v>511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782</v>
      </c>
      <c r="F79" s="341">
        <v>141</v>
      </c>
      <c r="G79" s="341">
        <v>183</v>
      </c>
      <c r="H79" s="341">
        <v>122</v>
      </c>
      <c r="I79" s="341">
        <v>146</v>
      </c>
      <c r="J79" s="341">
        <v>120</v>
      </c>
      <c r="K79" s="341">
        <v>132</v>
      </c>
      <c r="L79" s="341">
        <v>48</v>
      </c>
      <c r="M79" s="341">
        <v>40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127</v>
      </c>
      <c r="I80" s="341">
        <v>97</v>
      </c>
      <c r="J80" s="341">
        <v>90</v>
      </c>
      <c r="K80" s="341">
        <v>58</v>
      </c>
      <c r="L80" s="341">
        <v>3</v>
      </c>
      <c r="M80" s="341">
        <v>6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31</v>
      </c>
      <c r="I81" s="341">
        <v>18</v>
      </c>
      <c r="J81" s="341">
        <v>28</v>
      </c>
      <c r="K81" s="341">
        <v>16</v>
      </c>
      <c r="L81" s="341">
        <v>8</v>
      </c>
      <c r="M81" s="341">
        <v>4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1946</v>
      </c>
      <c r="E82" s="341">
        <v>1793</v>
      </c>
      <c r="F82" s="341">
        <v>305</v>
      </c>
      <c r="G82" s="341">
        <v>277</v>
      </c>
      <c r="H82" s="341">
        <v>260</v>
      </c>
      <c r="I82" s="341">
        <v>224</v>
      </c>
      <c r="J82" s="341">
        <v>252</v>
      </c>
      <c r="K82" s="341">
        <v>204</v>
      </c>
      <c r="L82" s="341">
        <v>98</v>
      </c>
      <c r="M82" s="341">
        <v>69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16711</v>
      </c>
      <c r="E83" s="344">
        <f t="shared" si="18"/>
        <v>15826</v>
      </c>
      <c r="F83" s="344">
        <f t="shared" si="18"/>
        <v>3026</v>
      </c>
      <c r="G83" s="344">
        <f t="shared" si="18"/>
        <v>3148</v>
      </c>
      <c r="H83" s="344">
        <f t="shared" si="18"/>
        <v>2586</v>
      </c>
      <c r="I83" s="344">
        <f t="shared" si="18"/>
        <v>2510</v>
      </c>
      <c r="J83" s="344">
        <f t="shared" si="18"/>
        <v>2468</v>
      </c>
      <c r="K83" s="344">
        <f t="shared" si="18"/>
        <v>2332</v>
      </c>
      <c r="L83" s="344">
        <f t="shared" si="18"/>
        <v>1112</v>
      </c>
      <c r="M83" s="344">
        <f t="shared" si="18"/>
        <v>940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191</v>
      </c>
      <c r="E88" s="341">
        <v>196</v>
      </c>
      <c r="F88" s="341">
        <v>61</v>
      </c>
      <c r="G88" s="341">
        <v>82</v>
      </c>
      <c r="H88" s="341">
        <v>54</v>
      </c>
      <c r="I88" s="341">
        <v>76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1238</v>
      </c>
      <c r="C90" s="341">
        <v>1135</v>
      </c>
      <c r="D90" s="341">
        <v>1134</v>
      </c>
      <c r="E90" s="341">
        <v>999</v>
      </c>
      <c r="F90" s="341">
        <v>248</v>
      </c>
      <c r="G90" s="341">
        <v>212</v>
      </c>
      <c r="H90" s="341">
        <v>223</v>
      </c>
      <c r="I90" s="341">
        <v>184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2152</v>
      </c>
      <c r="E92" s="341">
        <v>2199</v>
      </c>
      <c r="F92" s="341">
        <v>658</v>
      </c>
      <c r="G92" s="341">
        <v>734</v>
      </c>
      <c r="H92" s="341">
        <v>603</v>
      </c>
      <c r="I92" s="341">
        <v>654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293</v>
      </c>
      <c r="F93" s="341">
        <v>66</v>
      </c>
      <c r="G93" s="341">
        <v>86</v>
      </c>
      <c r="H93" s="341">
        <v>57</v>
      </c>
      <c r="I93" s="341">
        <v>77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706</v>
      </c>
      <c r="C94" s="341">
        <v>820</v>
      </c>
      <c r="D94" s="341">
        <v>697</v>
      </c>
      <c r="E94" s="341">
        <v>817</v>
      </c>
      <c r="F94" s="341">
        <v>113</v>
      </c>
      <c r="G94" s="341">
        <v>152</v>
      </c>
      <c r="H94" s="341">
        <v>88</v>
      </c>
      <c r="I94" s="341">
        <v>120</v>
      </c>
      <c r="J94" s="341">
        <v>2</v>
      </c>
      <c r="K94" s="341">
        <v>0</v>
      </c>
      <c r="L94" s="341">
        <v>2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982</v>
      </c>
      <c r="E96" s="341">
        <v>890</v>
      </c>
      <c r="F96" s="341">
        <v>211</v>
      </c>
      <c r="G96" s="341">
        <v>194</v>
      </c>
      <c r="H96" s="341">
        <v>190</v>
      </c>
      <c r="I96" s="341">
        <v>167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5481</v>
      </c>
      <c r="E97" s="344">
        <f t="shared" si="19"/>
        <v>5470</v>
      </c>
      <c r="F97" s="344">
        <f t="shared" si="19"/>
        <v>1366</v>
      </c>
      <c r="G97" s="344">
        <f t="shared" si="19"/>
        <v>1479</v>
      </c>
      <c r="H97" s="344">
        <f t="shared" si="19"/>
        <v>1222</v>
      </c>
      <c r="I97" s="344">
        <f t="shared" si="19"/>
        <v>1295</v>
      </c>
      <c r="J97" s="344">
        <f t="shared" si="19"/>
        <v>2</v>
      </c>
      <c r="K97" s="344">
        <f t="shared" si="19"/>
        <v>0</v>
      </c>
      <c r="L97" s="344">
        <f t="shared" si="19"/>
        <v>2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22192</v>
      </c>
      <c r="E98" s="357">
        <f t="shared" si="20"/>
        <v>21296</v>
      </c>
      <c r="F98" s="357">
        <f t="shared" si="20"/>
        <v>4392</v>
      </c>
      <c r="G98" s="357">
        <f t="shared" si="20"/>
        <v>4627</v>
      </c>
      <c r="H98" s="357">
        <f t="shared" si="20"/>
        <v>3808</v>
      </c>
      <c r="I98" s="357">
        <f t="shared" si="20"/>
        <v>3805</v>
      </c>
      <c r="J98" s="357">
        <f t="shared" si="20"/>
        <v>2470</v>
      </c>
      <c r="K98" s="357">
        <f t="shared" si="20"/>
        <v>2332</v>
      </c>
      <c r="L98" s="357">
        <f t="shared" si="20"/>
        <v>1114</v>
      </c>
      <c r="M98" s="357">
        <f t="shared" si="20"/>
        <v>940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259</v>
      </c>
      <c r="F105" s="341">
        <v>62</v>
      </c>
      <c r="G105" s="341">
        <v>65</v>
      </c>
      <c r="H105" s="341">
        <v>52</v>
      </c>
      <c r="I105" s="341">
        <v>54</v>
      </c>
      <c r="J105" s="341">
        <v>49</v>
      </c>
      <c r="K105" s="341">
        <v>50</v>
      </c>
      <c r="L105" s="341">
        <v>25</v>
      </c>
      <c r="M105" s="341">
        <v>23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4084</v>
      </c>
      <c r="E107" s="341">
        <v>4058</v>
      </c>
      <c r="F107" s="341">
        <v>861</v>
      </c>
      <c r="G107" s="341">
        <v>935</v>
      </c>
      <c r="H107" s="341">
        <v>762</v>
      </c>
      <c r="I107" s="341">
        <v>666</v>
      </c>
      <c r="J107" s="341">
        <v>744</v>
      </c>
      <c r="K107" s="341">
        <v>638</v>
      </c>
      <c r="L107" s="341">
        <v>289</v>
      </c>
      <c r="M107" s="341">
        <v>233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3</v>
      </c>
      <c r="I108" s="341">
        <v>4</v>
      </c>
      <c r="J108" s="341">
        <v>3</v>
      </c>
      <c r="K108" s="341">
        <v>4</v>
      </c>
      <c r="L108" s="341">
        <v>1</v>
      </c>
      <c r="M108" s="341">
        <v>3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3608</v>
      </c>
      <c r="E109" s="341">
        <v>3599</v>
      </c>
      <c r="F109" s="341">
        <v>810</v>
      </c>
      <c r="G109" s="341">
        <v>925</v>
      </c>
      <c r="H109" s="341">
        <v>708</v>
      </c>
      <c r="I109" s="341">
        <v>821</v>
      </c>
      <c r="J109" s="341">
        <v>679</v>
      </c>
      <c r="K109" s="341">
        <v>787</v>
      </c>
      <c r="L109" s="341">
        <v>351</v>
      </c>
      <c r="M109" s="341">
        <v>361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638</v>
      </c>
      <c r="F110" s="341">
        <v>97</v>
      </c>
      <c r="G110" s="341">
        <v>159</v>
      </c>
      <c r="H110" s="341">
        <v>87</v>
      </c>
      <c r="I110" s="341">
        <v>125</v>
      </c>
      <c r="J110" s="341">
        <v>84</v>
      </c>
      <c r="K110" s="341">
        <v>118</v>
      </c>
      <c r="L110" s="341">
        <v>37</v>
      </c>
      <c r="M110" s="341">
        <v>42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734</v>
      </c>
      <c r="F111" s="341">
        <v>43</v>
      </c>
      <c r="G111" s="341">
        <v>50</v>
      </c>
      <c r="H111" s="341">
        <v>30</v>
      </c>
      <c r="I111" s="341">
        <v>24</v>
      </c>
      <c r="J111" s="341">
        <v>22</v>
      </c>
      <c r="K111" s="341">
        <v>15</v>
      </c>
      <c r="L111" s="341">
        <v>4</v>
      </c>
      <c r="M111" s="341">
        <v>3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28</v>
      </c>
      <c r="K112" s="341">
        <v>17</v>
      </c>
      <c r="L112" s="341">
        <v>6</v>
      </c>
      <c r="M112" s="341">
        <v>6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1213</v>
      </c>
      <c r="F113" s="341">
        <v>219</v>
      </c>
      <c r="G113" s="341">
        <v>243</v>
      </c>
      <c r="H113" s="341">
        <v>194</v>
      </c>
      <c r="I113" s="341">
        <v>171</v>
      </c>
      <c r="J113" s="341">
        <v>185</v>
      </c>
      <c r="K113" s="341">
        <v>159</v>
      </c>
      <c r="L113" s="341">
        <v>79</v>
      </c>
      <c r="M113" s="341">
        <v>53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10812</v>
      </c>
      <c r="E114" s="344">
        <f t="shared" si="21"/>
        <v>10677</v>
      </c>
      <c r="F114" s="344">
        <f t="shared" si="21"/>
        <v>2133</v>
      </c>
      <c r="G114" s="344">
        <f t="shared" si="21"/>
        <v>2409</v>
      </c>
      <c r="H114" s="344">
        <f t="shared" si="21"/>
        <v>1865</v>
      </c>
      <c r="I114" s="344">
        <f t="shared" si="21"/>
        <v>1882</v>
      </c>
      <c r="J114" s="344">
        <f t="shared" si="21"/>
        <v>1794</v>
      </c>
      <c r="K114" s="344">
        <f t="shared" si="21"/>
        <v>1788</v>
      </c>
      <c r="L114" s="344">
        <f t="shared" si="21"/>
        <v>792</v>
      </c>
      <c r="M114" s="344">
        <f t="shared" si="21"/>
        <v>724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18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92</v>
      </c>
      <c r="I121" s="341">
        <v>104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560</v>
      </c>
      <c r="F123" s="341">
        <v>221</v>
      </c>
      <c r="G123" s="341">
        <v>231</v>
      </c>
      <c r="H123" s="341">
        <v>196</v>
      </c>
      <c r="I123" s="341">
        <v>206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18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10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103</v>
      </c>
      <c r="I127" s="341">
        <v>82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1657</v>
      </c>
      <c r="F128" s="344">
        <f t="shared" si="22"/>
        <v>491</v>
      </c>
      <c r="G128" s="344">
        <f t="shared" si="22"/>
        <v>522</v>
      </c>
      <c r="H128" s="344">
        <f t="shared" si="22"/>
        <v>436</v>
      </c>
      <c r="I128" s="344">
        <f t="shared" si="22"/>
        <v>451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12487</v>
      </c>
      <c r="E129" s="357">
        <f t="shared" si="23"/>
        <v>12334</v>
      </c>
      <c r="F129" s="357">
        <f t="shared" si="23"/>
        <v>2624</v>
      </c>
      <c r="G129" s="357">
        <f t="shared" si="23"/>
        <v>2931</v>
      </c>
      <c r="H129" s="357">
        <f t="shared" si="23"/>
        <v>2301</v>
      </c>
      <c r="I129" s="357">
        <f t="shared" si="23"/>
        <v>2333</v>
      </c>
      <c r="J129" s="357">
        <f t="shared" si="23"/>
        <v>1794</v>
      </c>
      <c r="K129" s="357">
        <f t="shared" si="23"/>
        <v>1788</v>
      </c>
      <c r="L129" s="357">
        <f t="shared" si="23"/>
        <v>792</v>
      </c>
      <c r="M129" s="357">
        <f t="shared" si="23"/>
        <v>724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0</v>
      </c>
      <c r="M136" s="341">
        <v>2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129</v>
      </c>
      <c r="F138" s="341">
        <v>38</v>
      </c>
      <c r="G138" s="341">
        <v>32</v>
      </c>
      <c r="H138" s="341">
        <v>33</v>
      </c>
      <c r="I138" s="341">
        <v>28</v>
      </c>
      <c r="J138" s="341">
        <v>32</v>
      </c>
      <c r="K138" s="341">
        <v>26</v>
      </c>
      <c r="L138" s="341">
        <v>20</v>
      </c>
      <c r="M138" s="341">
        <v>10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440</v>
      </c>
      <c r="E140" s="341">
        <v>340</v>
      </c>
      <c r="F140" s="341">
        <v>83</v>
      </c>
      <c r="G140" s="341">
        <v>67</v>
      </c>
      <c r="H140" s="341">
        <v>73</v>
      </c>
      <c r="I140" s="341">
        <v>61</v>
      </c>
      <c r="J140" s="341">
        <v>73</v>
      </c>
      <c r="K140" s="341">
        <v>58</v>
      </c>
      <c r="L140" s="341">
        <v>44</v>
      </c>
      <c r="M140" s="341">
        <v>33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4</v>
      </c>
      <c r="K141" s="341">
        <v>4</v>
      </c>
      <c r="L141" s="341">
        <v>1</v>
      </c>
      <c r="M141" s="341">
        <v>1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6</v>
      </c>
      <c r="K142" s="341">
        <v>3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1</v>
      </c>
      <c r="M144" s="341">
        <v>1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748</v>
      </c>
      <c r="E145" s="344">
        <f t="shared" si="24"/>
        <v>598</v>
      </c>
      <c r="F145" s="344">
        <f t="shared" si="24"/>
        <v>140</v>
      </c>
      <c r="G145" s="344">
        <f t="shared" si="24"/>
        <v>116</v>
      </c>
      <c r="H145" s="344">
        <f t="shared" si="24"/>
        <v>123</v>
      </c>
      <c r="I145" s="344">
        <f t="shared" si="24"/>
        <v>103</v>
      </c>
      <c r="J145" s="344">
        <f t="shared" si="24"/>
        <v>122</v>
      </c>
      <c r="K145" s="344">
        <f t="shared" si="24"/>
        <v>97</v>
      </c>
      <c r="L145" s="344">
        <f t="shared" si="24"/>
        <v>66</v>
      </c>
      <c r="M145" s="344">
        <f t="shared" si="24"/>
        <v>47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78</v>
      </c>
      <c r="E154" s="341">
        <v>65</v>
      </c>
      <c r="F154" s="341">
        <v>27</v>
      </c>
      <c r="G154" s="341">
        <v>31</v>
      </c>
      <c r="H154" s="341">
        <v>27</v>
      </c>
      <c r="I154" s="341">
        <v>29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150</v>
      </c>
      <c r="E159" s="344">
        <f t="shared" si="25"/>
        <v>137</v>
      </c>
      <c r="F159" s="344">
        <f t="shared" si="25"/>
        <v>47</v>
      </c>
      <c r="G159" s="344">
        <f t="shared" si="25"/>
        <v>53</v>
      </c>
      <c r="H159" s="344">
        <f t="shared" si="25"/>
        <v>42</v>
      </c>
      <c r="I159" s="344">
        <f t="shared" si="25"/>
        <v>49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898</v>
      </c>
      <c r="E160" s="357">
        <f t="shared" si="26"/>
        <v>735</v>
      </c>
      <c r="F160" s="357">
        <f t="shared" si="26"/>
        <v>187</v>
      </c>
      <c r="G160" s="357">
        <f t="shared" si="26"/>
        <v>169</v>
      </c>
      <c r="H160" s="357">
        <f t="shared" si="26"/>
        <v>165</v>
      </c>
      <c r="I160" s="357">
        <f t="shared" si="26"/>
        <v>152</v>
      </c>
      <c r="J160" s="357">
        <f t="shared" si="26"/>
        <v>122</v>
      </c>
      <c r="K160" s="357">
        <f t="shared" si="26"/>
        <v>97</v>
      </c>
      <c r="L160" s="357">
        <f t="shared" si="26"/>
        <v>66</v>
      </c>
      <c r="M160" s="357">
        <f t="shared" si="26"/>
        <v>47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350</v>
      </c>
      <c r="E169" s="341">
        <v>293</v>
      </c>
      <c r="F169" s="341">
        <v>136</v>
      </c>
      <c r="G169" s="341">
        <v>100</v>
      </c>
      <c r="H169" s="341">
        <v>128</v>
      </c>
      <c r="I169" s="341">
        <v>88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270</v>
      </c>
      <c r="E171" s="341">
        <v>254</v>
      </c>
      <c r="F171" s="341">
        <v>112</v>
      </c>
      <c r="G171" s="341">
        <v>119</v>
      </c>
      <c r="H171" s="341">
        <v>104</v>
      </c>
      <c r="I171" s="341">
        <v>112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40</v>
      </c>
      <c r="F172" s="341">
        <v>5</v>
      </c>
      <c r="G172" s="341">
        <v>15</v>
      </c>
      <c r="H172" s="341">
        <v>5</v>
      </c>
      <c r="I172" s="341">
        <v>13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16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121</v>
      </c>
      <c r="E175" s="341">
        <v>100</v>
      </c>
      <c r="F175" s="341">
        <v>33</v>
      </c>
      <c r="G175" s="341">
        <v>30</v>
      </c>
      <c r="H175" s="341">
        <v>31</v>
      </c>
      <c r="I175" s="341">
        <v>30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858</v>
      </c>
      <c r="E176" s="359">
        <f t="shared" si="27"/>
        <v>827</v>
      </c>
      <c r="F176" s="359">
        <f t="shared" si="27"/>
        <v>314</v>
      </c>
      <c r="G176" s="359">
        <f t="shared" si="27"/>
        <v>297</v>
      </c>
      <c r="H176" s="359">
        <f t="shared" si="27"/>
        <v>294</v>
      </c>
      <c r="I176" s="359">
        <f t="shared" si="27"/>
        <v>270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3</v>
      </c>
      <c r="K183" s="341">
        <v>4</v>
      </c>
      <c r="L183" s="341">
        <v>1</v>
      </c>
      <c r="M183" s="341">
        <v>2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12</v>
      </c>
      <c r="I185" s="341">
        <v>12</v>
      </c>
      <c r="J185" s="341">
        <v>11</v>
      </c>
      <c r="K185" s="341">
        <v>12</v>
      </c>
      <c r="L185" s="341">
        <v>5</v>
      </c>
      <c r="M185" s="341">
        <v>2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22</v>
      </c>
      <c r="I187" s="341">
        <v>14</v>
      </c>
      <c r="J187" s="341">
        <v>21</v>
      </c>
      <c r="K187" s="341">
        <v>14</v>
      </c>
      <c r="L187" s="341">
        <v>12</v>
      </c>
      <c r="M187" s="341">
        <v>5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0</v>
      </c>
      <c r="M188" s="341">
        <v>1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1</v>
      </c>
      <c r="M191" s="341">
        <v>2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267</v>
      </c>
      <c r="E192" s="344">
        <f t="shared" si="28"/>
        <v>197</v>
      </c>
      <c r="F192" s="344">
        <f t="shared" si="28"/>
        <v>54</v>
      </c>
      <c r="G192" s="344">
        <f t="shared" si="28"/>
        <v>51</v>
      </c>
      <c r="H192" s="344">
        <f t="shared" si="28"/>
        <v>45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19</v>
      </c>
      <c r="M192" s="344">
        <f t="shared" si="28"/>
        <v>12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12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30</v>
      </c>
      <c r="G206" s="344">
        <f t="shared" si="29"/>
        <v>20</v>
      </c>
      <c r="H206" s="344">
        <f t="shared" si="29"/>
        <v>26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368</v>
      </c>
      <c r="E207" s="357">
        <f t="shared" si="30"/>
        <v>285</v>
      </c>
      <c r="F207" s="357">
        <f t="shared" si="30"/>
        <v>84</v>
      </c>
      <c r="G207" s="357">
        <f t="shared" si="30"/>
        <v>71</v>
      </c>
      <c r="H207" s="357">
        <f t="shared" si="30"/>
        <v>71</v>
      </c>
      <c r="I207" s="357">
        <f t="shared" si="30"/>
        <v>55</v>
      </c>
      <c r="J207" s="357">
        <f t="shared" si="30"/>
        <v>42</v>
      </c>
      <c r="K207" s="357">
        <f t="shared" si="30"/>
        <v>40</v>
      </c>
      <c r="L207" s="357">
        <f t="shared" si="30"/>
        <v>19</v>
      </c>
      <c r="M207" s="357">
        <f t="shared" si="30"/>
        <v>12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August 20,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8/20/21</v>
      </c>
      <c r="C8" s="42" t="str">
        <f>Summary!C7</f>
        <v>as of 8/20/20</v>
      </c>
      <c r="D8" s="379"/>
      <c r="E8" s="381"/>
      <c r="F8" s="44" t="str">
        <f>B8</f>
        <v>as of 8/20/21</v>
      </c>
      <c r="G8" s="46" t="str">
        <f>C8</f>
        <v>as of 8/20/20</v>
      </c>
      <c r="H8" s="383"/>
      <c r="I8" s="385"/>
      <c r="J8" s="48" t="str">
        <f>F8</f>
        <v>as of 8/20/21</v>
      </c>
      <c r="K8" s="50" t="str">
        <f>G8</f>
        <v>as of 8/20/20</v>
      </c>
      <c r="L8" s="395"/>
      <c r="M8" s="397"/>
      <c r="N8" s="52" t="str">
        <f>J8</f>
        <v>as of 8/20/21</v>
      </c>
      <c r="O8" s="54" t="str">
        <f>K8</f>
        <v>as of 8/20/20</v>
      </c>
      <c r="P8" s="413"/>
      <c r="Q8" s="415"/>
      <c r="R8" s="133" t="str">
        <f>N8</f>
        <v>as of 8/20/21</v>
      </c>
      <c r="S8" s="134" t="str">
        <f>O8</f>
        <v>as of 8/20/20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44226</v>
      </c>
      <c r="G9" s="59">
        <f>G26+G74+G42+G10+G58+G83</f>
        <v>42118</v>
      </c>
      <c r="H9" s="368">
        <f>IF(ISERROR(F9-G9),"n/a",F9-G9)</f>
        <v>2108</v>
      </c>
      <c r="I9" s="60">
        <f t="shared" ref="I9" si="2">IF(ISERROR(H9/G9),"n/a",(H9/G9))</f>
        <v>5.0049859917374998E-2</v>
      </c>
      <c r="J9" s="57">
        <f>J26+J74+J42+J10+J58+J83</f>
        <v>7847</v>
      </c>
      <c r="K9" s="57">
        <f>K26+K74+K42+K10+K58+K83</f>
        <v>7643</v>
      </c>
      <c r="L9" s="58">
        <f t="shared" ref="L9" si="3">IF(ISERROR(J9-K9),"n/a",J9-K9)</f>
        <v>204</v>
      </c>
      <c r="M9" s="61">
        <f t="shared" ref="M9" si="4">IF(ISERROR(L9/K9),"n/a",(L9/K9))</f>
        <v>2.6691089886170354E-2</v>
      </c>
      <c r="N9" s="62">
        <f>N26+N74+N42+N10+N58+N83</f>
        <v>5266</v>
      </c>
      <c r="O9" s="62">
        <f>O26+O74+O42+O10+O58+O83</f>
        <v>4933</v>
      </c>
      <c r="P9" s="369">
        <f t="shared" ref="P9" si="5">IF(ISERROR(N9-O9),"n/a",N9-O9)</f>
        <v>333</v>
      </c>
      <c r="Q9" s="291">
        <f t="shared" ref="Q9" si="6">IF(ISERROR(P9/O9),"n/a",(P9/O9))</f>
        <v>6.7504561118994527E-2</v>
      </c>
      <c r="R9" s="135">
        <f>R26+R74+R42+R10+R58+R83</f>
        <v>2340</v>
      </c>
      <c r="S9" s="135">
        <f>S26+S74+S42+S10+S58+S83</f>
        <v>1991</v>
      </c>
      <c r="T9" s="370">
        <f t="shared" ref="T9" si="7">IF(ISERROR(R9-S9),"n/a",R9-S9)</f>
        <v>349</v>
      </c>
      <c r="U9" s="203">
        <f t="shared" ref="U9" si="8">IF(ISERROR(T9/S9),"n/a",(T9/S9))</f>
        <v>0.17528879959819185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7423</v>
      </c>
      <c r="G10" s="69">
        <f>G11+G18</f>
        <v>6641</v>
      </c>
      <c r="H10" s="70">
        <f t="shared" ref="H10:H24" si="11">IF(ISERROR(F10-G10),"n/a",F10-G10)</f>
        <v>782</v>
      </c>
      <c r="I10" s="71">
        <f t="shared" ref="I10:I25" si="12">IF(ISERROR(H10/G10),"n/a",(H10/G10))</f>
        <v>0.11775335039903628</v>
      </c>
      <c r="J10" s="72">
        <f>J11+J18</f>
        <v>1208</v>
      </c>
      <c r="K10" s="73">
        <f>K11+K18</f>
        <v>1028</v>
      </c>
      <c r="L10" s="74">
        <f t="shared" ref="L10:L24" si="13">IF(ISERROR(J10-K10),"n/a",J10-K10)</f>
        <v>180</v>
      </c>
      <c r="M10" s="75">
        <f t="shared" ref="M10:M25" si="14">IF(ISERROR(L10/K10),"n/a",(L10/K10))</f>
        <v>0.17509727626459143</v>
      </c>
      <c r="N10" s="76">
        <f>N11+N18</f>
        <v>838</v>
      </c>
      <c r="O10" s="77">
        <f>O11+O18</f>
        <v>676</v>
      </c>
      <c r="P10" s="78">
        <f t="shared" ref="P10:P25" si="15">IF(ISERROR(N10-O10),"n/a",N10-O10)</f>
        <v>162</v>
      </c>
      <c r="Q10" s="292">
        <f t="shared" ref="Q10:Q25" si="16">IF(ISERROR(P10/O10),"n/a",(P10/O10))</f>
        <v>0.23964497041420119</v>
      </c>
      <c r="R10" s="136">
        <f>R11+R18</f>
        <v>349</v>
      </c>
      <c r="S10" s="138">
        <f>S11+S18</f>
        <v>268</v>
      </c>
      <c r="T10" s="139">
        <f t="shared" ref="T10:T25" si="17">IF(ISERROR(R10-S10),"n/a",R10-S10)</f>
        <v>81</v>
      </c>
      <c r="U10" s="204">
        <f t="shared" ref="U10:U25" si="18">IF(ISERROR(T10/S10),"n/a",(T10/S10))</f>
        <v>0.30223880597014924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5539</v>
      </c>
      <c r="H11" s="70">
        <f t="shared" si="11"/>
        <v>702</v>
      </c>
      <c r="I11" s="71">
        <f t="shared" si="12"/>
        <v>0.12673767828127822</v>
      </c>
      <c r="J11" s="72">
        <f>J12+J16+J14</f>
        <v>869</v>
      </c>
      <c r="K11" s="73">
        <f>K12+K16+K14</f>
        <v>718</v>
      </c>
      <c r="L11" s="74">
        <f t="shared" si="13"/>
        <v>151</v>
      </c>
      <c r="M11" s="75">
        <f t="shared" si="14"/>
        <v>0.21030640668523676</v>
      </c>
      <c r="N11" s="76">
        <f>N12+N16+N14</f>
        <v>837</v>
      </c>
      <c r="O11" s="77">
        <f>O12+O16+O14</f>
        <v>676</v>
      </c>
      <c r="P11" s="78">
        <f t="shared" si="15"/>
        <v>161</v>
      </c>
      <c r="Q11" s="292">
        <f t="shared" si="16"/>
        <v>0.23816568047337278</v>
      </c>
      <c r="R11" s="136">
        <f>R12+R16+R14</f>
        <v>348</v>
      </c>
      <c r="S11" s="138">
        <f>S12+S16+S14</f>
        <v>268</v>
      </c>
      <c r="T11" s="139">
        <f t="shared" si="17"/>
        <v>80</v>
      </c>
      <c r="U11" s="204">
        <f t="shared" si="18"/>
        <v>0.29850746268656714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4691</v>
      </c>
      <c r="H12" s="110">
        <f t="shared" ref="H12:H15" si="21">IF(ISERROR(F12-G12),"n/a",F12-G12)</f>
        <v>506</v>
      </c>
      <c r="I12" s="111">
        <f t="shared" ref="I12:I15" si="22">IF(ISERROR(H12/G12),"n/a",(H12/G12))</f>
        <v>0.107866126625453</v>
      </c>
      <c r="J12" s="196">
        <f>J13</f>
        <v>828</v>
      </c>
      <c r="K12" s="197">
        <f>K13</f>
        <v>664</v>
      </c>
      <c r="L12" s="112">
        <f t="shared" ref="L12:L15" si="23">IF(ISERROR(J12-K12),"n/a",J12-K12)</f>
        <v>164</v>
      </c>
      <c r="M12" s="113">
        <f t="shared" ref="M12:M15" si="24">IF(ISERROR(L12/K12),"n/a",(L12/K12))</f>
        <v>0.24698795180722891</v>
      </c>
      <c r="N12" s="198">
        <f>N13</f>
        <v>804</v>
      </c>
      <c r="O12" s="199">
        <f>O13</f>
        <v>640</v>
      </c>
      <c r="P12" s="114">
        <f t="shared" ref="P12:P15" si="25">IF(ISERROR(N12-O12),"n/a",N12-O12)</f>
        <v>164</v>
      </c>
      <c r="Q12" s="294">
        <f t="shared" ref="Q12:Q15" si="26">IF(ISERROR(P12/O12),"n/a",(P12/O12))</f>
        <v>0.25624999999999998</v>
      </c>
      <c r="R12" s="200">
        <f>R13</f>
        <v>343</v>
      </c>
      <c r="S12" s="201">
        <f>S13</f>
        <v>266</v>
      </c>
      <c r="T12" s="142">
        <f t="shared" ref="T12:T15" si="27">IF(ISERROR(R12-S12),"n/a",R12-S12)</f>
        <v>77</v>
      </c>
      <c r="U12" s="206">
        <f t="shared" ref="U12:U15" si="28">IF(ISERROR(T12/S12),"n/a",(T12/S12))</f>
        <v>0.28947368421052633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4691</v>
      </c>
      <c r="H13" s="124">
        <f t="shared" si="21"/>
        <v>506</v>
      </c>
      <c r="I13" s="125">
        <f t="shared" si="22"/>
        <v>0.107866126625453</v>
      </c>
      <c r="J13" s="315">
        <v>828</v>
      </c>
      <c r="K13" s="316">
        <v>664</v>
      </c>
      <c r="L13" s="128">
        <f t="shared" si="23"/>
        <v>164</v>
      </c>
      <c r="M13" s="129">
        <f t="shared" si="24"/>
        <v>0.24698795180722891</v>
      </c>
      <c r="N13" s="317">
        <v>804</v>
      </c>
      <c r="O13" s="318">
        <v>640</v>
      </c>
      <c r="P13" s="145">
        <f t="shared" si="25"/>
        <v>164</v>
      </c>
      <c r="Q13" s="295">
        <f t="shared" si="26"/>
        <v>0.25624999999999998</v>
      </c>
      <c r="R13" s="319">
        <v>343</v>
      </c>
      <c r="S13" s="320">
        <v>266</v>
      </c>
      <c r="T13" s="148">
        <f t="shared" si="27"/>
        <v>77</v>
      </c>
      <c r="U13" s="207">
        <f t="shared" si="28"/>
        <v>0.28947368421052633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30</v>
      </c>
      <c r="K14" s="197">
        <f>K15</f>
        <v>41</v>
      </c>
      <c r="L14" s="112">
        <f t="shared" si="23"/>
        <v>-11</v>
      </c>
      <c r="M14" s="113">
        <f t="shared" si="24"/>
        <v>-0.26829268292682928</v>
      </c>
      <c r="N14" s="198">
        <f>N15</f>
        <v>24</v>
      </c>
      <c r="O14" s="199">
        <f>O15</f>
        <v>27</v>
      </c>
      <c r="P14" s="114">
        <f t="shared" si="25"/>
        <v>-3</v>
      </c>
      <c r="Q14" s="294">
        <f t="shared" si="26"/>
        <v>-0.1111111111111111</v>
      </c>
      <c r="R14" s="200">
        <f>R15</f>
        <v>4</v>
      </c>
      <c r="S14" s="201">
        <f>S15</f>
        <v>2</v>
      </c>
      <c r="T14" s="142">
        <f t="shared" si="27"/>
        <v>2</v>
      </c>
      <c r="U14" s="206">
        <f t="shared" si="28"/>
        <v>1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30</v>
      </c>
      <c r="K15" s="127">
        <v>41</v>
      </c>
      <c r="L15" s="128">
        <f t="shared" si="23"/>
        <v>-11</v>
      </c>
      <c r="M15" s="129">
        <f t="shared" si="24"/>
        <v>-0.26829268292682928</v>
      </c>
      <c r="N15" s="143">
        <v>24</v>
      </c>
      <c r="O15" s="144">
        <v>27</v>
      </c>
      <c r="P15" s="145">
        <f t="shared" si="25"/>
        <v>-3</v>
      </c>
      <c r="Q15" s="295">
        <f t="shared" si="26"/>
        <v>-0.1111111111111111</v>
      </c>
      <c r="R15" s="146">
        <v>4</v>
      </c>
      <c r="S15" s="147">
        <v>2</v>
      </c>
      <c r="T15" s="148">
        <f t="shared" si="27"/>
        <v>2</v>
      </c>
      <c r="U15" s="207">
        <f t="shared" si="28"/>
        <v>1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13</v>
      </c>
      <c r="L16" s="112">
        <f t="shared" si="13"/>
        <v>-2</v>
      </c>
      <c r="M16" s="113">
        <f t="shared" si="14"/>
        <v>-0.15384615384615385</v>
      </c>
      <c r="N16" s="198">
        <f>N17</f>
        <v>9</v>
      </c>
      <c r="O16" s="199">
        <f>O17</f>
        <v>9</v>
      </c>
      <c r="P16" s="114">
        <f t="shared" si="15"/>
        <v>0</v>
      </c>
      <c r="Q16" s="294">
        <f t="shared" si="16"/>
        <v>0</v>
      </c>
      <c r="R16" s="200">
        <f>R17</f>
        <v>1</v>
      </c>
      <c r="S16" s="201">
        <f>S17</f>
        <v>0</v>
      </c>
      <c r="T16" s="142">
        <f t="shared" si="17"/>
        <v>1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13</v>
      </c>
      <c r="L17" s="128">
        <f t="shared" si="13"/>
        <v>-2</v>
      </c>
      <c r="M17" s="129">
        <f t="shared" si="14"/>
        <v>-0.15384615384615385</v>
      </c>
      <c r="N17" s="143">
        <v>9</v>
      </c>
      <c r="O17" s="144">
        <v>9</v>
      </c>
      <c r="P17" s="145">
        <f t="shared" si="15"/>
        <v>0</v>
      </c>
      <c r="Q17" s="295">
        <f t="shared" si="16"/>
        <v>0</v>
      </c>
      <c r="R17" s="146">
        <v>1</v>
      </c>
      <c r="S17" s="147">
        <v>0</v>
      </c>
      <c r="T17" s="148">
        <f t="shared" si="17"/>
        <v>1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1182</v>
      </c>
      <c r="G18" s="69">
        <f>G19+G24+G22</f>
        <v>1102</v>
      </c>
      <c r="H18" s="70">
        <f t="shared" si="11"/>
        <v>80</v>
      </c>
      <c r="I18" s="71">
        <f t="shared" si="12"/>
        <v>7.2595281306715068E-2</v>
      </c>
      <c r="J18" s="72">
        <f>J19+J24+J22</f>
        <v>339</v>
      </c>
      <c r="K18" s="73">
        <f>K19+K24+K22</f>
        <v>310</v>
      </c>
      <c r="L18" s="74">
        <f t="shared" si="13"/>
        <v>29</v>
      </c>
      <c r="M18" s="75">
        <f t="shared" si="14"/>
        <v>9.3548387096774197E-2</v>
      </c>
      <c r="N18" s="76">
        <f>N19+N24+N22</f>
        <v>1</v>
      </c>
      <c r="O18" s="77">
        <f>O19+O24+O22</f>
        <v>0</v>
      </c>
      <c r="P18" s="78">
        <f t="shared" si="15"/>
        <v>1</v>
      </c>
      <c r="Q18" s="292" t="str">
        <f t="shared" si="16"/>
        <v>n/a</v>
      </c>
      <c r="R18" s="136">
        <f>R19+R24+R22</f>
        <v>1</v>
      </c>
      <c r="S18" s="138">
        <f>S19+S24+S22</f>
        <v>0</v>
      </c>
      <c r="T18" s="139">
        <f t="shared" si="17"/>
        <v>1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1064</v>
      </c>
      <c r="G19" s="260">
        <f>SUM(G20:G21)</f>
        <v>984</v>
      </c>
      <c r="H19" s="261">
        <f t="shared" si="11"/>
        <v>80</v>
      </c>
      <c r="I19" s="262">
        <f t="shared" si="12"/>
        <v>8.1300813008130079E-2</v>
      </c>
      <c r="J19" s="263">
        <f>SUM(J20:J21)</f>
        <v>312</v>
      </c>
      <c r="K19" s="264">
        <f>SUM(K20:K21)</f>
        <v>281</v>
      </c>
      <c r="L19" s="265">
        <f t="shared" si="13"/>
        <v>31</v>
      </c>
      <c r="M19" s="266">
        <f t="shared" si="14"/>
        <v>0.1103202846975089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1034</v>
      </c>
      <c r="G20" s="123">
        <v>959</v>
      </c>
      <c r="H20" s="124">
        <f>IF(ISERROR(F20-G20),"n/a",F20-G20)</f>
        <v>75</v>
      </c>
      <c r="I20" s="125">
        <f>IF(ISERROR(H20/G20),"n/a",(H20/G20))</f>
        <v>7.8206465067778938E-2</v>
      </c>
      <c r="J20" s="126">
        <v>301</v>
      </c>
      <c r="K20" s="127">
        <v>276</v>
      </c>
      <c r="L20" s="128">
        <f>IF(ISERROR(J20-K20),"n/a",J20-K20)</f>
        <v>25</v>
      </c>
      <c r="M20" s="129">
        <f>IF(ISERROR(L20/K20),"n/a",(L20/K20))</f>
        <v>9.0579710144927536E-2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11</v>
      </c>
      <c r="K21" s="127">
        <v>5</v>
      </c>
      <c r="L21" s="128">
        <f>IF(ISERROR(J21-K21),"n/a",J21-K21)</f>
        <v>6</v>
      </c>
      <c r="M21" s="129">
        <f>IF(ISERROR(L21/K21),"n/a",(L21/K21))</f>
        <v>1.2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25</v>
      </c>
      <c r="K22" s="197">
        <f>K23</f>
        <v>27</v>
      </c>
      <c r="L22" s="112">
        <f>IF(ISERROR(J22-K22),"n/a",J22-K22)</f>
        <v>-2</v>
      </c>
      <c r="M22" s="113">
        <f>IF(ISERROR(L22/K22),"n/a",(L22/K22))</f>
        <v>-7.407407407407407E-2</v>
      </c>
      <c r="N22" s="198">
        <f>N23</f>
        <v>1</v>
      </c>
      <c r="O22" s="199">
        <f>O23</f>
        <v>0</v>
      </c>
      <c r="P22" s="114">
        <f>IF(ISERROR(N22-O22),"n/a",N22-O22)</f>
        <v>1</v>
      </c>
      <c r="Q22" s="294" t="str">
        <f>IF(ISERROR(P22/O22),"n/a",(P22/O22))</f>
        <v>n/a</v>
      </c>
      <c r="R22" s="200">
        <f>R23</f>
        <v>1</v>
      </c>
      <c r="S22" s="201">
        <f>S23</f>
        <v>0</v>
      </c>
      <c r="T22" s="142">
        <f>IF(ISERROR(R22-S22),"n/a",R22-S22)</f>
        <v>1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25</v>
      </c>
      <c r="K23" s="127">
        <v>27</v>
      </c>
      <c r="L23" s="128">
        <f>IF(ISERROR(J23-K23),"n/a",J23-K23)</f>
        <v>-2</v>
      </c>
      <c r="M23" s="129">
        <f>IF(ISERROR(L23/K23),"n/a",(L23/K23))</f>
        <v>-7.407407407407407E-2</v>
      </c>
      <c r="N23" s="143">
        <v>1</v>
      </c>
      <c r="O23" s="144">
        <v>0</v>
      </c>
      <c r="P23" s="145">
        <f>IF(ISERROR(N23-O23),"n/a",N23-O23)</f>
        <v>1</v>
      </c>
      <c r="Q23" s="295" t="str">
        <f>IF(ISERROR(P23/O23),"n/a",(P23/O23))</f>
        <v>n/a</v>
      </c>
      <c r="R23" s="146">
        <v>1</v>
      </c>
      <c r="S23" s="147">
        <v>0</v>
      </c>
      <c r="T23" s="148">
        <f>IF(ISERROR(R23-S23),"n/a",R23-S23)</f>
        <v>1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22192</v>
      </c>
      <c r="G26" s="69">
        <f>G27+G34</f>
        <v>21296</v>
      </c>
      <c r="H26" s="70">
        <f t="shared" ref="H26:H33" si="35">IF(ISERROR(F26-G26),"n/a",F26-G26)</f>
        <v>896</v>
      </c>
      <c r="I26" s="71">
        <f t="shared" ref="I26:I33" si="36">IF(ISERROR(H26/G26),"n/a",(H26/G26))</f>
        <v>4.2073628850488355E-2</v>
      </c>
      <c r="J26" s="72">
        <f>J27+J34</f>
        <v>3808</v>
      </c>
      <c r="K26" s="73">
        <f>K27+K34</f>
        <v>3805</v>
      </c>
      <c r="L26" s="74">
        <f t="shared" ref="L26:L33" si="37">IF(ISERROR(J26-K26),"n/a",J26-K26)</f>
        <v>3</v>
      </c>
      <c r="M26" s="75">
        <f t="shared" ref="M26:M33" si="38">IF(ISERROR(L26/K26),"n/a",(L26/K26))</f>
        <v>7.8843626806833109E-4</v>
      </c>
      <c r="N26" s="76">
        <f>N27+N34</f>
        <v>2470</v>
      </c>
      <c r="O26" s="77">
        <f>O27+O34</f>
        <v>2332</v>
      </c>
      <c r="P26" s="78">
        <f t="shared" ref="P26:P33" si="39">IF(ISERROR(N26-O26),"n/a",N26-O26)</f>
        <v>138</v>
      </c>
      <c r="Q26" s="292">
        <f t="shared" ref="Q26:Q33" si="40">IF(ISERROR(P26/O26),"n/a",(P26/O26))</f>
        <v>5.9176672384219552E-2</v>
      </c>
      <c r="R26" s="136">
        <f>R27+R34</f>
        <v>1114</v>
      </c>
      <c r="S26" s="138">
        <f>S27+S34</f>
        <v>940</v>
      </c>
      <c r="T26" s="139">
        <f t="shared" ref="T26:T33" si="41">IF(ISERROR(R26-S26),"n/a",R26-S26)</f>
        <v>174</v>
      </c>
      <c r="U26" s="204">
        <f t="shared" ref="U26:U33" si="42">IF(ISERROR(T26/S26),"n/a",(T26/S26))</f>
        <v>0.18510638297872339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16711</v>
      </c>
      <c r="G27" s="69">
        <f>G28+G32+G30</f>
        <v>15826</v>
      </c>
      <c r="H27" s="70">
        <f t="shared" si="35"/>
        <v>885</v>
      </c>
      <c r="I27" s="71">
        <f t="shared" si="36"/>
        <v>5.592063692657652E-2</v>
      </c>
      <c r="J27" s="72">
        <f>J28+J32+J30</f>
        <v>2586</v>
      </c>
      <c r="K27" s="73">
        <f>K28+K32+K30</f>
        <v>2510</v>
      </c>
      <c r="L27" s="74">
        <f t="shared" si="37"/>
        <v>76</v>
      </c>
      <c r="M27" s="75">
        <f t="shared" si="38"/>
        <v>3.0278884462151396E-2</v>
      </c>
      <c r="N27" s="76">
        <f>N28+N32+N30</f>
        <v>2468</v>
      </c>
      <c r="O27" s="77">
        <f>O28+O32+O30</f>
        <v>2332</v>
      </c>
      <c r="P27" s="78">
        <f t="shared" si="39"/>
        <v>136</v>
      </c>
      <c r="Q27" s="292">
        <f t="shared" si="40"/>
        <v>5.8319039451114926E-2</v>
      </c>
      <c r="R27" s="136">
        <f>R28+R32+R30</f>
        <v>1112</v>
      </c>
      <c r="S27" s="138">
        <f>S28+S32+S30</f>
        <v>940</v>
      </c>
      <c r="T27" s="139">
        <f t="shared" si="41"/>
        <v>172</v>
      </c>
      <c r="U27" s="204">
        <f t="shared" si="42"/>
        <v>0.18297872340425531</v>
      </c>
      <c r="V27" s="300"/>
    </row>
    <row r="28" spans="1:22" ht="27.75" customHeight="1" x14ac:dyDescent="0.2">
      <c r="A28" s="192" t="s">
        <v>31</v>
      </c>
      <c r="B28" s="106">
        <f>B29</f>
        <v>21673</v>
      </c>
      <c r="C28" s="107">
        <f>C29</f>
        <v>20788</v>
      </c>
      <c r="D28" s="108">
        <f t="shared" ref="D28" si="43">IF(ISERROR(B28-C28),"n/a",B28-C28)</f>
        <v>885</v>
      </c>
      <c r="E28" s="109">
        <f t="shared" ref="E28" si="44">IF(ISERROR(D28/C28),"n/a",(D28/C28))</f>
        <v>4.2572638060419471E-2</v>
      </c>
      <c r="F28" s="194">
        <f>F29</f>
        <v>13520</v>
      </c>
      <c r="G28" s="195">
        <f>G29</f>
        <v>13357</v>
      </c>
      <c r="H28" s="110">
        <f t="shared" ref="H28" si="45">IF(ISERROR(F28-G28),"n/a",F28-G28)</f>
        <v>163</v>
      </c>
      <c r="I28" s="111">
        <f t="shared" ref="I28" si="46">IF(ISERROR(H28/G28),"n/a",(H28/G28))</f>
        <v>1.2203339073145168E-2</v>
      </c>
      <c r="J28" s="196">
        <f>J29</f>
        <v>2430</v>
      </c>
      <c r="K28" s="197">
        <f>K29</f>
        <v>2397</v>
      </c>
      <c r="L28" s="112">
        <f t="shared" ref="L28" si="47">IF(ISERROR(J28-K28),"n/a",J28-K28)</f>
        <v>33</v>
      </c>
      <c r="M28" s="113">
        <f t="shared" ref="M28" si="48">IF(ISERROR(L28/K28),"n/a",(L28/K28))</f>
        <v>1.3767209011264081E-2</v>
      </c>
      <c r="N28" s="198">
        <f>N29</f>
        <v>2353</v>
      </c>
      <c r="O28" s="199">
        <f>O29</f>
        <v>2262</v>
      </c>
      <c r="P28" s="114">
        <f t="shared" ref="P28" si="49">IF(ISERROR(N28-O28),"n/a",N28-O28)</f>
        <v>91</v>
      </c>
      <c r="Q28" s="294">
        <f t="shared" ref="Q28" si="50">IF(ISERROR(P28/O28),"n/a",(P28/O28))</f>
        <v>4.0229885057471264E-2</v>
      </c>
      <c r="R28" s="200">
        <f>R29</f>
        <v>1104</v>
      </c>
      <c r="S28" s="201">
        <f>S29</f>
        <v>932</v>
      </c>
      <c r="T28" s="142">
        <f t="shared" ref="T28" si="51">IF(ISERROR(R28-S28),"n/a",R28-S28)</f>
        <v>172</v>
      </c>
      <c r="U28" s="206">
        <f t="shared" ref="U28" si="52">IF(ISERROR(T28/S28),"n/a",(T28/S28))</f>
        <v>0.18454935622317598</v>
      </c>
    </row>
    <row r="29" spans="1:22" ht="12.75" customHeight="1" x14ac:dyDescent="0.2">
      <c r="A29" s="41" t="s">
        <v>20</v>
      </c>
      <c r="B29" s="268">
        <v>21673</v>
      </c>
      <c r="C29" s="269">
        <v>20788</v>
      </c>
      <c r="D29" s="270">
        <f t="shared" ref="D29" si="53">IF(ISERROR(B29-C29),"n/a",B29-C29)</f>
        <v>885</v>
      </c>
      <c r="E29" s="271">
        <f t="shared" ref="E29" si="54">IF(ISERROR(D29/C29),"n/a",(D29/C29))</f>
        <v>4.2572638060419471E-2</v>
      </c>
      <c r="F29" s="272">
        <v>13520</v>
      </c>
      <c r="G29" s="273">
        <v>13357</v>
      </c>
      <c r="H29" s="274">
        <f t="shared" ref="H29" si="55">IF(ISERROR(F29-G29),"n/a",F29-G29)</f>
        <v>163</v>
      </c>
      <c r="I29" s="275">
        <f t="shared" ref="I29" si="56">IF(ISERROR(H29/G29),"n/a",(H29/G29))</f>
        <v>1.2203339073145168E-2</v>
      </c>
      <c r="J29" s="276">
        <v>2430</v>
      </c>
      <c r="K29" s="277">
        <v>2397</v>
      </c>
      <c r="L29" s="278">
        <f t="shared" ref="L29" si="57">IF(ISERROR(J29-K29),"n/a",J29-K29)</f>
        <v>33</v>
      </c>
      <c r="M29" s="279">
        <f t="shared" ref="M29" si="58">IF(ISERROR(L29/K29),"n/a",(L29/K29))</f>
        <v>1.3767209011264081E-2</v>
      </c>
      <c r="N29" s="309">
        <v>2353</v>
      </c>
      <c r="O29" s="322">
        <v>2262</v>
      </c>
      <c r="P29" s="323">
        <f t="shared" ref="P29" si="59">IF(ISERROR(N29-O29),"n/a",N29-O29)</f>
        <v>91</v>
      </c>
      <c r="Q29" s="324">
        <f t="shared" ref="Q29" si="60">IF(ISERROR(P29/O29),"n/a",(P29/O29))</f>
        <v>4.0229885057471264E-2</v>
      </c>
      <c r="R29" s="310">
        <v>1104</v>
      </c>
      <c r="S29" s="325">
        <v>932</v>
      </c>
      <c r="T29" s="326">
        <f t="shared" ref="T29" si="61">IF(ISERROR(R29-S29),"n/a",R29-S29)</f>
        <v>172</v>
      </c>
      <c r="U29" s="327">
        <f t="shared" ref="U29" si="62">IF(ISERROR(T29/S29),"n/a",(T29/S29))</f>
        <v>0.18454935622317598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126</v>
      </c>
      <c r="K30" s="197">
        <f>K31</f>
        <v>96</v>
      </c>
      <c r="L30" s="112">
        <f t="shared" si="37"/>
        <v>30</v>
      </c>
      <c r="M30" s="113">
        <f t="shared" si="38"/>
        <v>0.3125</v>
      </c>
      <c r="N30" s="198">
        <f>N31</f>
        <v>88</v>
      </c>
      <c r="O30" s="199">
        <f>O31</f>
        <v>57</v>
      </c>
      <c r="P30" s="114">
        <f t="shared" si="39"/>
        <v>31</v>
      </c>
      <c r="Q30" s="294">
        <f t="shared" si="40"/>
        <v>0.54385964912280704</v>
      </c>
      <c r="R30" s="200">
        <f>R31</f>
        <v>2</v>
      </c>
      <c r="S30" s="201">
        <f>S31</f>
        <v>5</v>
      </c>
      <c r="T30" s="142">
        <f t="shared" si="41"/>
        <v>-3</v>
      </c>
      <c r="U30" s="206">
        <f t="shared" si="42"/>
        <v>-0.6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126</v>
      </c>
      <c r="K31" s="127">
        <v>96</v>
      </c>
      <c r="L31" s="128">
        <f t="shared" si="37"/>
        <v>30</v>
      </c>
      <c r="M31" s="129">
        <f t="shared" si="38"/>
        <v>0.3125</v>
      </c>
      <c r="N31" s="143">
        <v>88</v>
      </c>
      <c r="O31" s="144">
        <v>57</v>
      </c>
      <c r="P31" s="145">
        <f t="shared" si="39"/>
        <v>31</v>
      </c>
      <c r="Q31" s="295">
        <f t="shared" si="40"/>
        <v>0.54385964912280704</v>
      </c>
      <c r="R31" s="146">
        <v>2</v>
      </c>
      <c r="S31" s="147">
        <v>5</v>
      </c>
      <c r="T31" s="148">
        <f t="shared" si="41"/>
        <v>-3</v>
      </c>
      <c r="U31" s="207">
        <f t="shared" si="42"/>
        <v>-0.6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30</v>
      </c>
      <c r="K32" s="197">
        <f>K33</f>
        <v>17</v>
      </c>
      <c r="L32" s="112">
        <f t="shared" si="37"/>
        <v>13</v>
      </c>
      <c r="M32" s="113">
        <f t="shared" si="38"/>
        <v>0.76470588235294112</v>
      </c>
      <c r="N32" s="198">
        <f>N33</f>
        <v>27</v>
      </c>
      <c r="O32" s="199">
        <f>O33</f>
        <v>13</v>
      </c>
      <c r="P32" s="114">
        <f t="shared" si="39"/>
        <v>14</v>
      </c>
      <c r="Q32" s="294">
        <f t="shared" si="40"/>
        <v>1.0769230769230769</v>
      </c>
      <c r="R32" s="200">
        <f>R33</f>
        <v>6</v>
      </c>
      <c r="S32" s="201">
        <f>S33</f>
        <v>3</v>
      </c>
      <c r="T32" s="142">
        <f t="shared" si="41"/>
        <v>3</v>
      </c>
      <c r="U32" s="206">
        <f t="shared" si="42"/>
        <v>1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30</v>
      </c>
      <c r="K33" s="127">
        <v>17</v>
      </c>
      <c r="L33" s="128">
        <f t="shared" si="37"/>
        <v>13</v>
      </c>
      <c r="M33" s="129">
        <f t="shared" si="38"/>
        <v>0.76470588235294112</v>
      </c>
      <c r="N33" s="143">
        <v>27</v>
      </c>
      <c r="O33" s="144">
        <v>13</v>
      </c>
      <c r="P33" s="145">
        <f t="shared" si="39"/>
        <v>14</v>
      </c>
      <c r="Q33" s="295">
        <f t="shared" si="40"/>
        <v>1.0769230769230769</v>
      </c>
      <c r="R33" s="146">
        <v>6</v>
      </c>
      <c r="S33" s="147">
        <v>3</v>
      </c>
      <c r="T33" s="148">
        <f t="shared" si="41"/>
        <v>3</v>
      </c>
      <c r="U33" s="207">
        <f t="shared" si="42"/>
        <v>1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5481</v>
      </c>
      <c r="G34" s="69">
        <f>G35+G40+G38</f>
        <v>5470</v>
      </c>
      <c r="H34" s="70">
        <f t="shared" ref="H34" si="65">IF(ISERROR(F34-G34),"n/a",F34-G34)</f>
        <v>11</v>
      </c>
      <c r="I34" s="71">
        <f t="shared" ref="I34" si="66">IF(ISERROR(H34/G34),"n/a",(H34/G34))</f>
        <v>2.0109689213893968E-3</v>
      </c>
      <c r="J34" s="72">
        <f>J35+J40+J38</f>
        <v>1222</v>
      </c>
      <c r="K34" s="73">
        <f>K35+K40+K38</f>
        <v>1295</v>
      </c>
      <c r="L34" s="74">
        <f t="shared" ref="L34" si="67">IF(ISERROR(J34-K34),"n/a",J34-K34)</f>
        <v>-73</v>
      </c>
      <c r="M34" s="75">
        <f t="shared" ref="M34" si="68">IF(ISERROR(L34/K34),"n/a",(L34/K34))</f>
        <v>-5.6370656370656372E-2</v>
      </c>
      <c r="N34" s="76">
        <f>N35+N40+N38</f>
        <v>2</v>
      </c>
      <c r="O34" s="77">
        <f>O35+O40+O38</f>
        <v>0</v>
      </c>
      <c r="P34" s="78">
        <f t="shared" ref="P34" si="69">IF(ISERROR(N34-O34),"n/a",N34-O34)</f>
        <v>2</v>
      </c>
      <c r="Q34" s="292" t="str">
        <f t="shared" ref="Q34" si="70">IF(ISERROR(P34/O34),"n/a",(P34/O34))</f>
        <v>n/a</v>
      </c>
      <c r="R34" s="136">
        <f>R35+R40+R38</f>
        <v>2</v>
      </c>
      <c r="S34" s="138">
        <f>S35+S40+S38</f>
        <v>0</v>
      </c>
      <c r="T34" s="139">
        <f t="shared" ref="T34" si="71">IF(ISERROR(R34-S34),"n/a",R34-S34)</f>
        <v>2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4741</v>
      </c>
      <c r="G35" s="250">
        <f>SUM(G36:G37)</f>
        <v>4625</v>
      </c>
      <c r="H35" s="251">
        <f t="shared" ref="H35:H41" si="75">IF(ISERROR(F35-G35),"n/a",F35-G35)</f>
        <v>116</v>
      </c>
      <c r="I35" s="252">
        <f t="shared" ref="I35:I41" si="76">IF(ISERROR(H35/G35),"n/a",(H35/G35))</f>
        <v>2.5081081081081081E-2</v>
      </c>
      <c r="J35" s="253">
        <f>SUM(J36:J37)</f>
        <v>1124</v>
      </c>
      <c r="K35" s="254">
        <f>SUM(K36:K37)</f>
        <v>1172</v>
      </c>
      <c r="L35" s="255">
        <f t="shared" ref="L35:L40" si="77">IF(ISERROR(J35-K35),"n/a",J35-K35)</f>
        <v>-48</v>
      </c>
      <c r="M35" s="256">
        <f t="shared" ref="M35:M41" si="78">IF(ISERROR(L35/K35),"n/a",(L35/K35))</f>
        <v>-4.0955631399317405E-2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4673</v>
      </c>
      <c r="G36" s="273">
        <v>4529</v>
      </c>
      <c r="H36" s="274">
        <f>IF(ISERROR(F36-G36),"n/a",F36-G36)</f>
        <v>144</v>
      </c>
      <c r="I36" s="275">
        <f>IF(ISERROR(H36/G36),"n/a",(H36/G36))</f>
        <v>3.1795098255685585E-2</v>
      </c>
      <c r="J36" s="276">
        <v>1112</v>
      </c>
      <c r="K36" s="277">
        <v>1148</v>
      </c>
      <c r="L36" s="278">
        <f>IF(ISERROR(J36-K36),"n/a",J36-K36)</f>
        <v>-36</v>
      </c>
      <c r="M36" s="279">
        <f>IF(ISERROR(L36/K36),"n/a",(L36/K36))</f>
        <v>-3.1358885017421602E-2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12</v>
      </c>
      <c r="K37" s="127">
        <v>24</v>
      </c>
      <c r="L37" s="128">
        <f>IF(ISERROR(J37-K37),"n/a",J37-K37)</f>
        <v>-12</v>
      </c>
      <c r="M37" s="129">
        <f>IF(ISERROR(L37/K37),"n/a",(L37/K37))</f>
        <v>-0.5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87</v>
      </c>
      <c r="K38" s="197">
        <f>K39</f>
        <v>116</v>
      </c>
      <c r="L38" s="112">
        <f>IF(ISERROR(J38-K38),"n/a",J38-K38)</f>
        <v>-29</v>
      </c>
      <c r="M38" s="113">
        <f>IF(ISERROR(L38/K38),"n/a",(L38/K38))</f>
        <v>-0.25</v>
      </c>
      <c r="N38" s="198">
        <f>N39</f>
        <v>2</v>
      </c>
      <c r="O38" s="199">
        <f>O39</f>
        <v>0</v>
      </c>
      <c r="P38" s="114">
        <f>IF(ISERROR(N38-O38),"n/a",N38-O38)</f>
        <v>2</v>
      </c>
      <c r="Q38" s="294" t="str">
        <f>IF(ISERROR(P38/O38),"n/a",(P38/O38))</f>
        <v>n/a</v>
      </c>
      <c r="R38" s="200">
        <f>R39</f>
        <v>2</v>
      </c>
      <c r="S38" s="201">
        <f>S39</f>
        <v>0</v>
      </c>
      <c r="T38" s="142">
        <f>IF(ISERROR(R38-S38),"n/a",R38-S38)</f>
        <v>2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87</v>
      </c>
      <c r="K39" s="127">
        <v>116</v>
      </c>
      <c r="L39" s="128">
        <f>IF(ISERROR(J39-K39),"n/a",J39-K39)</f>
        <v>-29</v>
      </c>
      <c r="M39" s="129">
        <f>IF(ISERROR(L39/K39),"n/a",(L39/K39))</f>
        <v>-0.25</v>
      </c>
      <c r="N39" s="143">
        <v>2</v>
      </c>
      <c r="O39" s="144">
        <v>0</v>
      </c>
      <c r="P39" s="145">
        <f>IF(ISERROR(N39-O39),"n/a",N39-O39)</f>
        <v>2</v>
      </c>
      <c r="Q39" s="295" t="str">
        <f>IF(ISERROR(P39/O39),"n/a",(P39/O39))</f>
        <v>n/a</v>
      </c>
      <c r="R39" s="146">
        <v>2</v>
      </c>
      <c r="S39" s="147">
        <v>0</v>
      </c>
      <c r="T39" s="148">
        <f>IF(ISERROR(R39-S39),"n/a",R39-S39)</f>
        <v>2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11</v>
      </c>
      <c r="K40" s="197">
        <f>K41</f>
        <v>7</v>
      </c>
      <c r="L40" s="112">
        <f t="shared" si="77"/>
        <v>4</v>
      </c>
      <c r="M40" s="113">
        <f t="shared" si="78"/>
        <v>0.5714285714285714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11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12487</v>
      </c>
      <c r="G42" s="69">
        <f>G43+G50</f>
        <v>12334</v>
      </c>
      <c r="H42" s="70">
        <f t="shared" ref="H42:H57" si="89">IF(ISERROR(F42-G42),"n/a",F42-G42)</f>
        <v>153</v>
      </c>
      <c r="I42" s="71">
        <f t="shared" ref="I42:I57" si="90">IF(ISERROR(H42/G42),"n/a",(H42/G42))</f>
        <v>1.2404734879195719E-2</v>
      </c>
      <c r="J42" s="72">
        <f>J43+J50</f>
        <v>2301</v>
      </c>
      <c r="K42" s="73">
        <f>K43+K50</f>
        <v>2333</v>
      </c>
      <c r="L42" s="74">
        <f t="shared" ref="L42:L56" si="91">IF(ISERROR(J42-K42),"n/a",J42-K42)</f>
        <v>-32</v>
      </c>
      <c r="M42" s="75">
        <f t="shared" ref="M42:M57" si="92">IF(ISERROR(L42/K42),"n/a",(L42/K42))</f>
        <v>-1.3716245177882554E-2</v>
      </c>
      <c r="N42" s="76">
        <f>N43+N50</f>
        <v>1794</v>
      </c>
      <c r="O42" s="77">
        <f>O43+O50</f>
        <v>1788</v>
      </c>
      <c r="P42" s="78">
        <f t="shared" ref="P42:P57" si="93">IF(ISERROR(N42-O42),"n/a",N42-O42)</f>
        <v>6</v>
      </c>
      <c r="Q42" s="292">
        <f t="shared" ref="Q42:Q57" si="94">IF(ISERROR(P42/O42),"n/a",(P42/O42))</f>
        <v>3.3557046979865771E-3</v>
      </c>
      <c r="R42" s="136">
        <f>R43+R50</f>
        <v>792</v>
      </c>
      <c r="S42" s="138">
        <f>S43+S50</f>
        <v>724</v>
      </c>
      <c r="T42" s="139">
        <f t="shared" ref="T42:T57" si="95">IF(ISERROR(R42-S42),"n/a",R42-S42)</f>
        <v>68</v>
      </c>
      <c r="U42" s="204">
        <f t="shared" ref="U42:U57" si="96">IF(ISERROR(T42/S42),"n/a",(T42/S42))</f>
        <v>9.3922651933701654E-2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10812</v>
      </c>
      <c r="G43" s="69">
        <f>G44+G48+G46</f>
        <v>10677</v>
      </c>
      <c r="H43" s="70">
        <f t="shared" si="89"/>
        <v>135</v>
      </c>
      <c r="I43" s="71">
        <f t="shared" si="90"/>
        <v>1.2644001123911211E-2</v>
      </c>
      <c r="J43" s="72">
        <f>J44+J48+J46</f>
        <v>1865</v>
      </c>
      <c r="K43" s="73">
        <f>K44+K48+K46</f>
        <v>1882</v>
      </c>
      <c r="L43" s="74">
        <f t="shared" si="91"/>
        <v>-17</v>
      </c>
      <c r="M43" s="75">
        <f t="shared" si="92"/>
        <v>-9.0329436769394263E-3</v>
      </c>
      <c r="N43" s="76">
        <f>N44+N48+N46</f>
        <v>1794</v>
      </c>
      <c r="O43" s="77">
        <f>O44+O48+O46</f>
        <v>1788</v>
      </c>
      <c r="P43" s="78">
        <f t="shared" si="93"/>
        <v>6</v>
      </c>
      <c r="Q43" s="292">
        <f t="shared" si="94"/>
        <v>3.3557046979865771E-3</v>
      </c>
      <c r="R43" s="136">
        <f>R44+R48+R46</f>
        <v>792</v>
      </c>
      <c r="S43" s="138">
        <f>S44+S48+S46</f>
        <v>724</v>
      </c>
      <c r="T43" s="139">
        <f t="shared" si="95"/>
        <v>68</v>
      </c>
      <c r="U43" s="204">
        <f t="shared" si="96"/>
        <v>9.3922651933701654E-2</v>
      </c>
      <c r="V43" s="300"/>
    </row>
    <row r="44" spans="1:22" ht="27.75" customHeight="1" x14ac:dyDescent="0.2">
      <c r="A44" s="192" t="s">
        <v>31</v>
      </c>
      <c r="B44" s="91">
        <f>B45</f>
        <v>12812</v>
      </c>
      <c r="C44" s="93">
        <f>C45</f>
        <v>13126</v>
      </c>
      <c r="D44" s="93">
        <f t="shared" si="87"/>
        <v>-314</v>
      </c>
      <c r="E44" s="94">
        <f t="shared" si="88"/>
        <v>-2.3921986896236477E-2</v>
      </c>
      <c r="F44" s="95">
        <f>F45</f>
        <v>9593</v>
      </c>
      <c r="G44" s="97">
        <f>G45</f>
        <v>9636</v>
      </c>
      <c r="H44" s="97">
        <f t="shared" si="89"/>
        <v>-43</v>
      </c>
      <c r="I44" s="98">
        <f t="shared" si="90"/>
        <v>-4.4624325446243254E-3</v>
      </c>
      <c r="J44" s="99">
        <f>J45</f>
        <v>1823</v>
      </c>
      <c r="K44" s="101">
        <f>K45</f>
        <v>1842</v>
      </c>
      <c r="L44" s="101">
        <f t="shared" si="91"/>
        <v>-19</v>
      </c>
      <c r="M44" s="102">
        <f t="shared" si="92"/>
        <v>-1.0314875135722041E-2</v>
      </c>
      <c r="N44" s="103">
        <f>N45</f>
        <v>1763</v>
      </c>
      <c r="O44" s="286">
        <f>O45</f>
        <v>1759</v>
      </c>
      <c r="P44" s="105">
        <f t="shared" si="93"/>
        <v>4</v>
      </c>
      <c r="Q44" s="293">
        <f t="shared" si="94"/>
        <v>2.2740193291642978E-3</v>
      </c>
      <c r="R44" s="137">
        <f>R45</f>
        <v>787</v>
      </c>
      <c r="S44" s="141">
        <f>S45</f>
        <v>718</v>
      </c>
      <c r="T44" s="141">
        <f t="shared" si="95"/>
        <v>69</v>
      </c>
      <c r="U44" s="205">
        <f t="shared" si="96"/>
        <v>9.610027855153204E-2</v>
      </c>
    </row>
    <row r="45" spans="1:22" ht="12.75" customHeight="1" x14ac:dyDescent="0.2">
      <c r="A45" s="41" t="s">
        <v>20</v>
      </c>
      <c r="B45" s="268">
        <v>12812</v>
      </c>
      <c r="C45" s="269">
        <v>13126</v>
      </c>
      <c r="D45" s="202">
        <f t="shared" ref="D45" si="97">IF(ISERROR(B45-C45),"n/a",B45-C45)</f>
        <v>-314</v>
      </c>
      <c r="E45" s="267">
        <f t="shared" ref="E45" si="98">IF(ISERROR(D45/C45),"n/a",(D45/C45))</f>
        <v>-2.3921986896236477E-2</v>
      </c>
      <c r="F45" s="308">
        <v>9593</v>
      </c>
      <c r="G45" s="304">
        <v>9636</v>
      </c>
      <c r="H45" s="304">
        <f t="shared" ref="H45" si="99">IF(ISERROR(F45-G45),"n/a",F45-G45)</f>
        <v>-43</v>
      </c>
      <c r="I45" s="305">
        <f t="shared" ref="I45" si="100">IF(ISERROR(H45/G45),"n/a",(H45/G45))</f>
        <v>-4.4624325446243254E-3</v>
      </c>
      <c r="J45" s="276">
        <v>1823</v>
      </c>
      <c r="K45" s="306">
        <v>1842</v>
      </c>
      <c r="L45" s="306">
        <f t="shared" ref="L45" si="101">IF(ISERROR(J45-K45),"n/a",J45-K45)</f>
        <v>-19</v>
      </c>
      <c r="M45" s="307">
        <f t="shared" ref="M45" si="102">IF(ISERROR(L45/K45),"n/a",(L45/K45))</f>
        <v>-1.0314875135722041E-2</v>
      </c>
      <c r="N45" s="309">
        <v>1763</v>
      </c>
      <c r="O45" s="286">
        <v>1759</v>
      </c>
      <c r="P45" s="286">
        <f t="shared" ref="P45" si="103">IF(ISERROR(N45-O45),"n/a",N45-O45)</f>
        <v>4</v>
      </c>
      <c r="Q45" s="296">
        <f t="shared" ref="Q45" si="104">IF(ISERROR(P45/O45),"n/a",(P45/O45))</f>
        <v>2.2740193291642978E-3</v>
      </c>
      <c r="R45" s="310">
        <v>787</v>
      </c>
      <c r="S45" s="289">
        <v>718</v>
      </c>
      <c r="T45" s="289">
        <f t="shared" ref="T45" si="105">IF(ISERROR(R45-S45),"n/a",R45-S45)</f>
        <v>69</v>
      </c>
      <c r="U45" s="290">
        <f t="shared" ref="U45" si="106">IF(ISERROR(T45/S45),"n/a",(T45/S45))</f>
        <v>9.610027855153204E-2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734</v>
      </c>
      <c r="H46" s="110">
        <f>IF(ISERROR(F46-G46),"n/a",F46-G46)</f>
        <v>-6</v>
      </c>
      <c r="I46" s="111">
        <f>IF(ISERROR(H46/G46),"n/a",(H46/G46))</f>
        <v>-8.1743869209809257E-3</v>
      </c>
      <c r="J46" s="196">
        <f>J47</f>
        <v>28</v>
      </c>
      <c r="K46" s="197">
        <f>K47</f>
        <v>27</v>
      </c>
      <c r="L46" s="112">
        <f>IF(ISERROR(J46-K46),"n/a",J46-K46)</f>
        <v>1</v>
      </c>
      <c r="M46" s="113">
        <f>IF(ISERROR(L46/K46),"n/a",(L46/K46))</f>
        <v>3.7037037037037035E-2</v>
      </c>
      <c r="N46" s="198">
        <f>N47</f>
        <v>20</v>
      </c>
      <c r="O46" s="199">
        <f>O47</f>
        <v>18</v>
      </c>
      <c r="P46" s="114">
        <f>IF(ISERROR(N46-O46),"n/a",N46-O46)</f>
        <v>2</v>
      </c>
      <c r="Q46" s="294">
        <f>IF(ISERROR(P46/O46),"n/a",(P46/O46))</f>
        <v>0.1111111111111111</v>
      </c>
      <c r="R46" s="200">
        <f>R47</f>
        <v>2</v>
      </c>
      <c r="S46" s="201">
        <f>S47</f>
        <v>5</v>
      </c>
      <c r="T46" s="142">
        <f>IF(ISERROR(R46-S46),"n/a",R46-S46)</f>
        <v>-3</v>
      </c>
      <c r="U46" s="206">
        <f>IF(ISERROR(T46/S46),"n/a",(T46/S46))</f>
        <v>-0.6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734</v>
      </c>
      <c r="H47" s="124">
        <f>IF(ISERROR(F47-G47),"n/a",F47-G47)</f>
        <v>-6</v>
      </c>
      <c r="I47" s="125">
        <f>IF(ISERROR(H47/G47),"n/a",(H47/G47))</f>
        <v>-8.1743869209809257E-3</v>
      </c>
      <c r="J47" s="126">
        <v>28</v>
      </c>
      <c r="K47" s="127">
        <v>27</v>
      </c>
      <c r="L47" s="128">
        <f>IF(ISERROR(J47-K47),"n/a",J47-K47)</f>
        <v>1</v>
      </c>
      <c r="M47" s="129">
        <f>IF(ISERROR(L47/K47),"n/a",(L47/K47))</f>
        <v>3.7037037037037035E-2</v>
      </c>
      <c r="N47" s="143">
        <v>20</v>
      </c>
      <c r="O47" s="144">
        <v>18</v>
      </c>
      <c r="P47" s="145">
        <f>IF(ISERROR(N47-O47),"n/a",N47-O47)</f>
        <v>2</v>
      </c>
      <c r="Q47" s="295">
        <f>IF(ISERROR(P47/O47),"n/a",(P47/O47))</f>
        <v>0.1111111111111111</v>
      </c>
      <c r="R47" s="146">
        <v>2</v>
      </c>
      <c r="S47" s="147">
        <v>5</v>
      </c>
      <c r="T47" s="148">
        <f>IF(ISERROR(R47-S47),"n/a",R47-S47)</f>
        <v>-3</v>
      </c>
      <c r="U47" s="207">
        <f>IF(ISERROR(T47/S47),"n/a",(T47/S47))</f>
        <v>-0.6</v>
      </c>
      <c r="V47" s="301"/>
    </row>
    <row r="48" spans="1:22" ht="27.75" customHeight="1" x14ac:dyDescent="0.2">
      <c r="A48" s="193" t="s">
        <v>33</v>
      </c>
      <c r="B48" s="106">
        <f>B49</f>
        <v>564</v>
      </c>
      <c r="C48" s="107">
        <f>C49</f>
        <v>386</v>
      </c>
      <c r="D48" s="108">
        <f t="shared" si="87"/>
        <v>178</v>
      </c>
      <c r="E48" s="109">
        <f t="shared" si="88"/>
        <v>0.46113989637305697</v>
      </c>
      <c r="F48" s="194">
        <f>F49</f>
        <v>491</v>
      </c>
      <c r="G48" s="195">
        <f>G49</f>
        <v>307</v>
      </c>
      <c r="H48" s="110">
        <f t="shared" si="89"/>
        <v>184</v>
      </c>
      <c r="I48" s="111">
        <f t="shared" si="90"/>
        <v>0.59934853420195444</v>
      </c>
      <c r="J48" s="196">
        <f>J49</f>
        <v>14</v>
      </c>
      <c r="K48" s="197">
        <f>K49</f>
        <v>13</v>
      </c>
      <c r="L48" s="112">
        <f t="shared" si="91"/>
        <v>1</v>
      </c>
      <c r="M48" s="113">
        <f t="shared" si="92"/>
        <v>7.6923076923076927E-2</v>
      </c>
      <c r="N48" s="198">
        <f>N49</f>
        <v>11</v>
      </c>
      <c r="O48" s="199">
        <f>O49</f>
        <v>11</v>
      </c>
      <c r="P48" s="114">
        <f t="shared" si="93"/>
        <v>0</v>
      </c>
      <c r="Q48" s="294">
        <f t="shared" si="94"/>
        <v>0</v>
      </c>
      <c r="R48" s="200">
        <f>R49</f>
        <v>3</v>
      </c>
      <c r="S48" s="201">
        <f>S49</f>
        <v>1</v>
      </c>
      <c r="T48" s="142">
        <f t="shared" si="95"/>
        <v>2</v>
      </c>
      <c r="U48" s="206">
        <f t="shared" si="96"/>
        <v>2</v>
      </c>
    </row>
    <row r="49" spans="1:22" s="82" customFormat="1" ht="13.5" thickBot="1" x14ac:dyDescent="0.25">
      <c r="A49" s="41" t="s">
        <v>20</v>
      </c>
      <c r="B49" s="118">
        <v>564</v>
      </c>
      <c r="C49" s="119">
        <v>386</v>
      </c>
      <c r="D49" s="120">
        <f t="shared" si="87"/>
        <v>178</v>
      </c>
      <c r="E49" s="121">
        <f t="shared" si="88"/>
        <v>0.46113989637305697</v>
      </c>
      <c r="F49" s="122">
        <v>491</v>
      </c>
      <c r="G49" s="123">
        <v>307</v>
      </c>
      <c r="H49" s="124">
        <f t="shared" si="89"/>
        <v>184</v>
      </c>
      <c r="I49" s="125">
        <f t="shared" si="90"/>
        <v>0.59934853420195444</v>
      </c>
      <c r="J49" s="126">
        <v>14</v>
      </c>
      <c r="K49" s="127">
        <v>13</v>
      </c>
      <c r="L49" s="128">
        <f t="shared" si="91"/>
        <v>1</v>
      </c>
      <c r="M49" s="129">
        <f t="shared" si="92"/>
        <v>7.6923076923076927E-2</v>
      </c>
      <c r="N49" s="143">
        <v>11</v>
      </c>
      <c r="O49" s="144">
        <v>11</v>
      </c>
      <c r="P49" s="145">
        <f t="shared" si="93"/>
        <v>0</v>
      </c>
      <c r="Q49" s="295">
        <f t="shared" si="94"/>
        <v>0</v>
      </c>
      <c r="R49" s="146">
        <v>3</v>
      </c>
      <c r="S49" s="147">
        <v>1</v>
      </c>
      <c r="T49" s="148">
        <f t="shared" si="95"/>
        <v>2</v>
      </c>
      <c r="U49" s="207">
        <f t="shared" si="96"/>
        <v>2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1657</v>
      </c>
      <c r="H50" s="70">
        <f t="shared" si="89"/>
        <v>18</v>
      </c>
      <c r="I50" s="71">
        <f t="shared" si="90"/>
        <v>1.0863005431502716E-2</v>
      </c>
      <c r="J50" s="72">
        <f>J51+J56+J54</f>
        <v>436</v>
      </c>
      <c r="K50" s="73">
        <f>K51+K56+K54</f>
        <v>451</v>
      </c>
      <c r="L50" s="74">
        <f t="shared" si="91"/>
        <v>-15</v>
      </c>
      <c r="M50" s="75">
        <f t="shared" si="92"/>
        <v>-3.325942350332594E-2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1554</v>
      </c>
      <c r="H51" s="97">
        <f t="shared" si="89"/>
        <v>23</v>
      </c>
      <c r="I51" s="98">
        <f t="shared" si="90"/>
        <v>1.4800514800514801E-2</v>
      </c>
      <c r="J51" s="99">
        <f>SUM(J52:J53)</f>
        <v>426</v>
      </c>
      <c r="K51" s="100">
        <f>SUM(K52:K53)</f>
        <v>437</v>
      </c>
      <c r="L51" s="101">
        <f t="shared" si="91"/>
        <v>-11</v>
      </c>
      <c r="M51" s="102">
        <f t="shared" si="92"/>
        <v>-2.5171624713958809E-2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1522</v>
      </c>
      <c r="H52" s="274">
        <f>IF(ISERROR(F52-G52),"n/a",F52-G52)</f>
        <v>20</v>
      </c>
      <c r="I52" s="275">
        <f>IF(ISERROR(H52/G52),"n/a",(H52/G52))</f>
        <v>1.3140604467805518E-2</v>
      </c>
      <c r="J52" s="276">
        <v>413</v>
      </c>
      <c r="K52" s="277">
        <v>431</v>
      </c>
      <c r="L52" s="278">
        <f>IF(ISERROR(J52-K52),"n/a",J52-K52)</f>
        <v>-18</v>
      </c>
      <c r="M52" s="279">
        <f>IF(ISERROR(L52/K52),"n/a",(L52/K52))</f>
        <v>-4.1763341067285381E-2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13</v>
      </c>
      <c r="K53" s="127">
        <v>6</v>
      </c>
      <c r="L53" s="128">
        <f>IF(ISERROR(J53-K53),"n/a",J53-K53)</f>
        <v>7</v>
      </c>
      <c r="M53" s="129">
        <f>IF(ISERROR(L53/K53),"n/a",(L53/K53))</f>
        <v>1.1666666666666667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898</v>
      </c>
      <c r="G58" s="69">
        <f>G59+G66</f>
        <v>735</v>
      </c>
      <c r="H58" s="70">
        <f t="shared" ref="H58:H61" si="113">IF(ISERROR(F58-G58),"n/a",F58-G58)</f>
        <v>163</v>
      </c>
      <c r="I58" s="71">
        <f t="shared" ref="I58:I61" si="114">IF(ISERROR(H58/G58),"n/a",(H58/G58))</f>
        <v>0.22176870748299321</v>
      </c>
      <c r="J58" s="72">
        <f>J59+J66</f>
        <v>165</v>
      </c>
      <c r="K58" s="73">
        <f>K59+K66</f>
        <v>152</v>
      </c>
      <c r="L58" s="74">
        <f t="shared" ref="L58:L61" si="115">IF(ISERROR(J58-K58),"n/a",J58-K58)</f>
        <v>13</v>
      </c>
      <c r="M58" s="75">
        <f t="shared" ref="M58:M61" si="116">IF(ISERROR(L58/K58),"n/a",(L58/K58))</f>
        <v>8.5526315789473686E-2</v>
      </c>
      <c r="N58" s="76">
        <f>N59+N66</f>
        <v>122</v>
      </c>
      <c r="O58" s="77">
        <f>O59+O66</f>
        <v>97</v>
      </c>
      <c r="P58" s="78">
        <f t="shared" ref="P58:P61" si="117">IF(ISERROR(N58-O58),"n/a",N58-O58)</f>
        <v>25</v>
      </c>
      <c r="Q58" s="292">
        <f t="shared" ref="Q58:Q61" si="118">IF(ISERROR(P58/O58),"n/a",(P58/O58))</f>
        <v>0.25773195876288657</v>
      </c>
      <c r="R58" s="136">
        <f>R59+R66</f>
        <v>66</v>
      </c>
      <c r="S58" s="138">
        <f>S59+S66</f>
        <v>47</v>
      </c>
      <c r="T58" s="139">
        <f t="shared" ref="T58:T61" si="119">IF(ISERROR(R58-S58),"n/a",R58-S58)</f>
        <v>19</v>
      </c>
      <c r="U58" s="204">
        <f t="shared" ref="U58:U61" si="120">IF(ISERROR(T58/S58),"n/a",(T58/S58))</f>
        <v>0.40425531914893614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748</v>
      </c>
      <c r="G59" s="69">
        <f>G60+G64+G62</f>
        <v>598</v>
      </c>
      <c r="H59" s="70">
        <f t="shared" si="113"/>
        <v>150</v>
      </c>
      <c r="I59" s="71">
        <f t="shared" si="114"/>
        <v>0.25083612040133779</v>
      </c>
      <c r="J59" s="72">
        <f>J60+J64+J62</f>
        <v>123</v>
      </c>
      <c r="K59" s="73">
        <f>K60+K64+K62</f>
        <v>103</v>
      </c>
      <c r="L59" s="74">
        <f t="shared" si="115"/>
        <v>20</v>
      </c>
      <c r="M59" s="75">
        <f t="shared" si="116"/>
        <v>0.1941747572815534</v>
      </c>
      <c r="N59" s="76">
        <f>N60+N64+N62</f>
        <v>122</v>
      </c>
      <c r="O59" s="77">
        <f>O60+O64+O62</f>
        <v>97</v>
      </c>
      <c r="P59" s="78">
        <f t="shared" si="117"/>
        <v>25</v>
      </c>
      <c r="Q59" s="292">
        <f t="shared" si="118"/>
        <v>0.25773195876288657</v>
      </c>
      <c r="R59" s="136">
        <f>R60+R64+R62</f>
        <v>66</v>
      </c>
      <c r="S59" s="138">
        <f>S60+S64+S62</f>
        <v>47</v>
      </c>
      <c r="T59" s="139">
        <f t="shared" si="119"/>
        <v>19</v>
      </c>
      <c r="U59" s="204">
        <f t="shared" si="120"/>
        <v>0.40425531914893614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665</v>
      </c>
      <c r="G60" s="97">
        <f>G61</f>
        <v>541</v>
      </c>
      <c r="H60" s="97">
        <f t="shared" si="113"/>
        <v>124</v>
      </c>
      <c r="I60" s="98">
        <f t="shared" si="114"/>
        <v>0.22920517560073936</v>
      </c>
      <c r="J60" s="99">
        <f>J61</f>
        <v>116</v>
      </c>
      <c r="K60" s="101">
        <f>K61</f>
        <v>99</v>
      </c>
      <c r="L60" s="101">
        <f t="shared" si="115"/>
        <v>17</v>
      </c>
      <c r="M60" s="102">
        <f t="shared" si="116"/>
        <v>0.17171717171717171</v>
      </c>
      <c r="N60" s="103">
        <f>N61</f>
        <v>115</v>
      </c>
      <c r="O60" s="286">
        <f>O61</f>
        <v>93</v>
      </c>
      <c r="P60" s="105">
        <f t="shared" si="117"/>
        <v>22</v>
      </c>
      <c r="Q60" s="293">
        <f t="shared" si="118"/>
        <v>0.23655913978494625</v>
      </c>
      <c r="R60" s="137">
        <f>R61</f>
        <v>66</v>
      </c>
      <c r="S60" s="141">
        <f>S61</f>
        <v>46</v>
      </c>
      <c r="T60" s="141">
        <f t="shared" si="119"/>
        <v>20</v>
      </c>
      <c r="U60" s="205">
        <f t="shared" si="120"/>
        <v>0.43478260869565216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665</v>
      </c>
      <c r="G61" s="304">
        <v>541</v>
      </c>
      <c r="H61" s="304">
        <f t="shared" si="113"/>
        <v>124</v>
      </c>
      <c r="I61" s="305">
        <f t="shared" si="114"/>
        <v>0.22920517560073936</v>
      </c>
      <c r="J61" s="276">
        <v>116</v>
      </c>
      <c r="K61" s="306">
        <v>99</v>
      </c>
      <c r="L61" s="306">
        <f t="shared" si="115"/>
        <v>17</v>
      </c>
      <c r="M61" s="307">
        <f t="shared" si="116"/>
        <v>0.17171717171717171</v>
      </c>
      <c r="N61" s="309">
        <v>115</v>
      </c>
      <c r="O61" s="286">
        <v>93</v>
      </c>
      <c r="P61" s="286">
        <f t="shared" si="117"/>
        <v>22</v>
      </c>
      <c r="Q61" s="296">
        <f t="shared" si="118"/>
        <v>0.23655913978494625</v>
      </c>
      <c r="R61" s="310">
        <v>66</v>
      </c>
      <c r="S61" s="289">
        <v>46</v>
      </c>
      <c r="T61" s="289">
        <f t="shared" si="119"/>
        <v>20</v>
      </c>
      <c r="U61" s="290">
        <f t="shared" si="120"/>
        <v>0.43478260869565216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6</v>
      </c>
      <c r="O62" s="199">
        <f>O63</f>
        <v>3</v>
      </c>
      <c r="P62" s="114">
        <f>IF(ISERROR(N62-O62),"n/a",N62-O62)</f>
        <v>3</v>
      </c>
      <c r="Q62" s="294">
        <f>IF(ISERROR(P62/O62),"n/a",(P62/O62))</f>
        <v>1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6</v>
      </c>
      <c r="O63" s="144">
        <v>3</v>
      </c>
      <c r="P63" s="145">
        <f>IF(ISERROR(N63-O63),"n/a",N63-O63)</f>
        <v>3</v>
      </c>
      <c r="Q63" s="295">
        <f>IF(ISERROR(P63/O63),"n/a",(P63/O63))</f>
        <v>1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0</v>
      </c>
      <c r="S64" s="201">
        <f>S65</f>
        <v>1</v>
      </c>
      <c r="T64" s="142">
        <f t="shared" ref="T64:T69" si="129">IF(ISERROR(R64-S64),"n/a",R64-S64)</f>
        <v>-1</v>
      </c>
      <c r="U64" s="206">
        <f t="shared" ref="U64:U69" si="130">IF(ISERROR(T64/S64),"n/a",(T64/S64))</f>
        <v>-1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0</v>
      </c>
      <c r="S65" s="147">
        <v>1</v>
      </c>
      <c r="T65" s="148">
        <f t="shared" si="129"/>
        <v>-1</v>
      </c>
      <c r="U65" s="207">
        <f t="shared" si="130"/>
        <v>-1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150</v>
      </c>
      <c r="G66" s="69">
        <f>G67+G72+G70</f>
        <v>137</v>
      </c>
      <c r="H66" s="70">
        <f t="shared" si="123"/>
        <v>13</v>
      </c>
      <c r="I66" s="71">
        <f t="shared" si="124"/>
        <v>9.4890510948905105E-2</v>
      </c>
      <c r="J66" s="72">
        <f>J67+J72+J70</f>
        <v>42</v>
      </c>
      <c r="K66" s="73">
        <f>K67+K72+K70</f>
        <v>49</v>
      </c>
      <c r="L66" s="74">
        <f t="shared" si="125"/>
        <v>-7</v>
      </c>
      <c r="M66" s="75">
        <f t="shared" si="126"/>
        <v>-0.14285714285714285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143</v>
      </c>
      <c r="G67" s="96">
        <f>SUM(G68:G69)</f>
        <v>118</v>
      </c>
      <c r="H67" s="97">
        <f t="shared" si="123"/>
        <v>25</v>
      </c>
      <c r="I67" s="98">
        <f t="shared" si="124"/>
        <v>0.21186440677966101</v>
      </c>
      <c r="J67" s="99">
        <f>SUM(J68:J69)</f>
        <v>40</v>
      </c>
      <c r="K67" s="100">
        <f>SUM(K68:K69)</f>
        <v>46</v>
      </c>
      <c r="L67" s="101">
        <f t="shared" si="125"/>
        <v>-6</v>
      </c>
      <c r="M67" s="102">
        <f t="shared" si="126"/>
        <v>-0.13043478260869565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140</v>
      </c>
      <c r="G68" s="273">
        <v>115</v>
      </c>
      <c r="H68" s="274">
        <f>IF(ISERROR(F68-G68),"n/a",F68-G68)</f>
        <v>25</v>
      </c>
      <c r="I68" s="275">
        <f>IF(ISERROR(H68/G68),"n/a",(H68/G68))</f>
        <v>0.21739130434782608</v>
      </c>
      <c r="J68" s="276">
        <v>39</v>
      </c>
      <c r="K68" s="277">
        <v>46</v>
      </c>
      <c r="L68" s="278">
        <f>IF(ISERROR(J68-K68),"n/a",J68-K68)</f>
        <v>-7</v>
      </c>
      <c r="M68" s="279">
        <f>IF(ISERROR(L68/K68),"n/a",(L68/K68))</f>
        <v>-0.15217391304347827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858</v>
      </c>
      <c r="G74" s="69">
        <f>SUM(G75:G75)</f>
        <v>827</v>
      </c>
      <c r="H74" s="70">
        <f>IF(ISERROR(F74-G74),"n/a",F74-G74)</f>
        <v>31</v>
      </c>
      <c r="I74" s="71">
        <f>IF(ISERROR(H74/G74),"n/a",(H74/G74))</f>
        <v>3.7484885126964934E-2</v>
      </c>
      <c r="J74" s="72">
        <f>SUM(J75:J75)</f>
        <v>294</v>
      </c>
      <c r="K74" s="73">
        <f>SUM(K75:K75)</f>
        <v>270</v>
      </c>
      <c r="L74" s="74">
        <f>IF(ISERROR(J74-K74),"n/a",J74-K74)</f>
        <v>24</v>
      </c>
      <c r="M74" s="75">
        <f>IF(ISERROR(L74/K74),"n/a",(L74/K74))</f>
        <v>8.8888888888888892E-2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858</v>
      </c>
      <c r="G75" s="69">
        <f>G76+G81+G79</f>
        <v>827</v>
      </c>
      <c r="H75" s="70">
        <f t="shared" ref="H75:H86" si="143">IF(ISERROR(F75-G75),"n/a",F75-G75)</f>
        <v>31</v>
      </c>
      <c r="I75" s="71">
        <f t="shared" ref="I75:I86" si="144">IF(ISERROR(H75/G75),"n/a",(H75/G75))</f>
        <v>3.7484885126964934E-2</v>
      </c>
      <c r="J75" s="72">
        <f>J76+J81+J79</f>
        <v>294</v>
      </c>
      <c r="K75" s="73">
        <f>K76+K81+K79</f>
        <v>270</v>
      </c>
      <c r="L75" s="74">
        <f t="shared" ref="L75:L86" si="145">IF(ISERROR(J75-K75),"n/a",J75-K75)</f>
        <v>24</v>
      </c>
      <c r="M75" s="75">
        <f t="shared" ref="M75:M86" si="146">IF(ISERROR(L75/K75),"n/a",(L75/K75))</f>
        <v>8.8888888888888892E-2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785</v>
      </c>
      <c r="G76" s="96">
        <f>SUM(G77:G78)</f>
        <v>717</v>
      </c>
      <c r="H76" s="97">
        <f t="shared" si="143"/>
        <v>68</v>
      </c>
      <c r="I76" s="98">
        <f t="shared" si="144"/>
        <v>9.4839609483960946E-2</v>
      </c>
      <c r="J76" s="99">
        <f>SUM(J77:J78)</f>
        <v>282</v>
      </c>
      <c r="K76" s="100">
        <f>SUM(K77:K78)</f>
        <v>252</v>
      </c>
      <c r="L76" s="101">
        <f t="shared" si="145"/>
        <v>30</v>
      </c>
      <c r="M76" s="102">
        <f t="shared" si="146"/>
        <v>0.11904761904761904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779</v>
      </c>
      <c r="G77" s="273">
        <v>709</v>
      </c>
      <c r="H77" s="274">
        <f>IF(ISERROR(F77-G77),"n/a",F77-G77)</f>
        <v>70</v>
      </c>
      <c r="I77" s="275">
        <f>IF(ISERROR(H77/G77),"n/a",(H77/G77))</f>
        <v>9.8730606488011283E-2</v>
      </c>
      <c r="J77" s="276">
        <v>281</v>
      </c>
      <c r="K77" s="277">
        <v>250</v>
      </c>
      <c r="L77" s="278">
        <f>IF(ISERROR(J77-K77),"n/a",J77-K77)</f>
        <v>31</v>
      </c>
      <c r="M77" s="279">
        <f>IF(ISERROR(L77/K77),"n/a",(L77/K77))</f>
        <v>0.124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1</v>
      </c>
      <c r="K78" s="241">
        <v>2</v>
      </c>
      <c r="L78" s="242">
        <f>IF(ISERROR(J78-K78),"n/a",J78-K78)</f>
        <v>-1</v>
      </c>
      <c r="M78" s="243">
        <f>IF(ISERROR(L78/K78),"n/a",(L78/K78))</f>
        <v>-0.5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17</v>
      </c>
      <c r="L79" s="112">
        <f>IF(ISERROR(J79-K79),"n/a",J79-K79)</f>
        <v>-5</v>
      </c>
      <c r="M79" s="113">
        <f>IF(ISERROR(L79/K79),"n/a",(L79/K79))</f>
        <v>-0.29411764705882354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17</v>
      </c>
      <c r="L80" s="128">
        <f>IF(ISERROR(J80-K80),"n/a",J80-K80)</f>
        <v>-5</v>
      </c>
      <c r="M80" s="129">
        <f>IF(ISERROR(L80/K80),"n/a",(L80/K80))</f>
        <v>-0.29411764705882354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368</v>
      </c>
      <c r="G83" s="69">
        <f>G84+G91</f>
        <v>285</v>
      </c>
      <c r="H83" s="70">
        <f t="shared" si="143"/>
        <v>83</v>
      </c>
      <c r="I83" s="71">
        <f t="shared" si="144"/>
        <v>0.29122807017543861</v>
      </c>
      <c r="J83" s="72">
        <f>J84+J91</f>
        <v>71</v>
      </c>
      <c r="K83" s="73">
        <f>K84+K91</f>
        <v>55</v>
      </c>
      <c r="L83" s="74">
        <f t="shared" si="145"/>
        <v>16</v>
      </c>
      <c r="M83" s="75">
        <f t="shared" si="146"/>
        <v>0.29090909090909089</v>
      </c>
      <c r="N83" s="76">
        <f>N84+N91</f>
        <v>42</v>
      </c>
      <c r="O83" s="77">
        <f>O84+O91</f>
        <v>40</v>
      </c>
      <c r="P83" s="78">
        <f t="shared" si="147"/>
        <v>2</v>
      </c>
      <c r="Q83" s="292">
        <f t="shared" si="148"/>
        <v>0.05</v>
      </c>
      <c r="R83" s="136">
        <f>R84+R91</f>
        <v>19</v>
      </c>
      <c r="S83" s="138">
        <f>S84+S91</f>
        <v>12</v>
      </c>
      <c r="T83" s="139">
        <f t="shared" si="149"/>
        <v>7</v>
      </c>
      <c r="U83" s="204">
        <f t="shared" si="150"/>
        <v>0.58333333333333337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267</v>
      </c>
      <c r="G84" s="69">
        <f>G85+G89+G87</f>
        <v>197</v>
      </c>
      <c r="H84" s="70">
        <f t="shared" si="143"/>
        <v>70</v>
      </c>
      <c r="I84" s="71">
        <f t="shared" si="144"/>
        <v>0.35532994923857869</v>
      </c>
      <c r="J84" s="72">
        <f>J85+J89+J87</f>
        <v>45</v>
      </c>
      <c r="K84" s="73">
        <f>K85+K89+K87</f>
        <v>40</v>
      </c>
      <c r="L84" s="74">
        <f t="shared" si="145"/>
        <v>5</v>
      </c>
      <c r="M84" s="75">
        <f t="shared" si="146"/>
        <v>0.125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19</v>
      </c>
      <c r="S84" s="138">
        <f>S85+S89+S87</f>
        <v>12</v>
      </c>
      <c r="T84" s="139">
        <f t="shared" si="149"/>
        <v>7</v>
      </c>
      <c r="U84" s="204">
        <f t="shared" si="150"/>
        <v>0.58333333333333337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243</v>
      </c>
      <c r="G85" s="97">
        <f>G86</f>
        <v>187</v>
      </c>
      <c r="H85" s="97">
        <f t="shared" si="143"/>
        <v>56</v>
      </c>
      <c r="I85" s="98">
        <f t="shared" si="144"/>
        <v>0.29946524064171121</v>
      </c>
      <c r="J85" s="99">
        <f>J86</f>
        <v>44</v>
      </c>
      <c r="K85" s="101">
        <f>K86</f>
        <v>40</v>
      </c>
      <c r="L85" s="101">
        <f t="shared" si="145"/>
        <v>4</v>
      </c>
      <c r="M85" s="102">
        <f t="shared" si="146"/>
        <v>0.1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19</v>
      </c>
      <c r="S85" s="141">
        <f>S86</f>
        <v>12</v>
      </c>
      <c r="T85" s="141">
        <f t="shared" si="149"/>
        <v>7</v>
      </c>
      <c r="U85" s="205">
        <f t="shared" si="150"/>
        <v>0.58333333333333337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243</v>
      </c>
      <c r="G86" s="304">
        <v>187</v>
      </c>
      <c r="H86" s="304">
        <f t="shared" si="143"/>
        <v>56</v>
      </c>
      <c r="I86" s="305">
        <f t="shared" si="144"/>
        <v>0.29946524064171121</v>
      </c>
      <c r="J86" s="276">
        <v>44</v>
      </c>
      <c r="K86" s="306">
        <v>40</v>
      </c>
      <c r="L86" s="306">
        <f t="shared" si="145"/>
        <v>4</v>
      </c>
      <c r="M86" s="307">
        <f t="shared" si="146"/>
        <v>0.1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19</v>
      </c>
      <c r="S86" s="289">
        <v>12</v>
      </c>
      <c r="T86" s="289">
        <f t="shared" si="149"/>
        <v>7</v>
      </c>
      <c r="U86" s="290">
        <f t="shared" si="150"/>
        <v>0.58333333333333337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26</v>
      </c>
      <c r="K91" s="73">
        <f>K92+K97+K95</f>
        <v>15</v>
      </c>
      <c r="L91" s="74">
        <f t="shared" si="159"/>
        <v>11</v>
      </c>
      <c r="M91" s="75">
        <f t="shared" si="160"/>
        <v>0.73333333333333328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26</v>
      </c>
      <c r="K92" s="100">
        <f>SUM(K93:K94)</f>
        <v>15</v>
      </c>
      <c r="L92" s="101">
        <f t="shared" si="159"/>
        <v>11</v>
      </c>
      <c r="M92" s="102">
        <f t="shared" si="160"/>
        <v>0.73333333333333328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25</v>
      </c>
      <c r="K93" s="277">
        <v>15</v>
      </c>
      <c r="L93" s="278">
        <f>IF(ISERROR(J93-K93),"n/a",J93-K93)</f>
        <v>10</v>
      </c>
      <c r="M93" s="279">
        <f>IF(ISERROR(L93/K93),"n/a",(L93/K93))</f>
        <v>0.66666666666666663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August 20,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8/20/21</v>
      </c>
      <c r="C8" s="349" t="str">
        <f>Summary!C7</f>
        <v>as of 8/20/20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0.64125186550785707</v>
      </c>
      <c r="C10" s="10">
        <f>IF(ISERROR(Summary!C48/Summary!C10),"n/a",Summary!C48/Summary!C10)</f>
        <v>0.65589362389768691</v>
      </c>
      <c r="D10" s="12">
        <f>IF(ISERROR(B10-C10),"n/a",B10-C10)</f>
        <v>-1.464175838982984E-2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0.20572934492436171</v>
      </c>
      <c r="C11" s="10">
        <f>IF(ISERROR(Summary!C67/Summary!C48),"n/a",Summary!C67/Summary!C48)</f>
        <v>0.22395466704209488</v>
      </c>
      <c r="D11" s="12">
        <f>IF(ISERROR(B11-C11),"n/a",B11-C11)</f>
        <v>-1.8225322117733173E-2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0.17372852351290299</v>
      </c>
      <c r="C12" s="10">
        <f>IF(ISERROR(Summary!C110/Summary!C48),"n/a",Summary!C110/Summary!C48)</f>
        <v>0.16873152189215823</v>
      </c>
      <c r="D12" s="12">
        <f>IF(ISERROR(B12-C12),"n/a",B12-C12)</f>
        <v>4.9970016207447621E-3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0.84445183829645654</v>
      </c>
      <c r="C13" s="10">
        <f>IF(ISERROR(Summary!C110/Summary!C67),"n/a",Summary!C110/Summary!C67)</f>
        <v>0.75341819896275342</v>
      </c>
      <c r="D13" s="12">
        <f>IF(ISERROR(B13-C13),"n/a",B13-C13)</f>
        <v>9.103363933370312E-2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0.45685579196217496</v>
      </c>
      <c r="C14" s="10">
        <f>IF(ISERROR(Summary!C129/Summary!C110), "n/a",Summary!C129/Summary!C110)</f>
        <v>0.41176470588235292</v>
      </c>
      <c r="D14" s="12">
        <f>IF(ISERROR(B14-C14),"n/a",B14-C14)</f>
        <v>4.509108607982204E-2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0.84130342784595857</v>
      </c>
      <c r="C16" s="10">
        <f>IF(ISERROR(Summary!C53/Summary!C15),"n/a",Summary!C53/Summary!C15)</f>
        <v>0.76501650165016499</v>
      </c>
      <c r="D16" s="12">
        <f>IF(ISERROR(B16-C16),"n/a",B16-C16)</f>
        <v>7.6286926195793581E-2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4.124748490945674E-2</v>
      </c>
      <c r="C17" s="10">
        <f>IF(ISERROR(Summary!C72/Summary!C53),"n/a",Summary!C72/Summary!C53)</f>
        <v>6.0396893874029335E-2</v>
      </c>
      <c r="D17" s="12">
        <f>IF(ISERROR(B17-C17),"n/a",B17-C17)</f>
        <v>-1.9149408964572595E-2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2.4144869215291749E-2</v>
      </c>
      <c r="C18" s="10">
        <f>IF(ISERROR(Summary!C115/Summary!C53),"n/a",Summary!C115/Summary!C53)</f>
        <v>2.9335634167385678E-2</v>
      </c>
      <c r="D18" s="12">
        <f>IF(ISERROR(B18-C18),"n/a",B18-C18)</f>
        <v>-5.1907649520939285E-3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0.58536585365853655</v>
      </c>
      <c r="C19" s="10">
        <f>IF(ISERROR(Summary!C115/Summary!C72),"n/a",Summary!C115/Summary!C72)</f>
        <v>0.48571428571428571</v>
      </c>
      <c r="D19" s="12">
        <f>IF(ISERROR(B19-C19),"n/a",B19-C19)</f>
        <v>9.9651567944250841E-2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0.20833333333333334</v>
      </c>
      <c r="C20" s="10">
        <f>IF(ISERROR(Summary!C134/Summary!C115), "n/a",Summary!C134/Summary!C115)</f>
        <v>0.14705882352941177</v>
      </c>
      <c r="D20" s="12">
        <f>IF(ISERROR(B20-C20),"n/a",B20-C20)</f>
        <v>6.1274509803921573E-2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0.70984568572049556</v>
      </c>
      <c r="D22" s="12">
        <f>IF(ISERROR(B22-C22),"n/a",B22-C22)</f>
        <v>4.2681694228956846E-2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8.0220453153704838E-2</v>
      </c>
      <c r="D23" s="12">
        <f>IF(ISERROR(B23-C23),"n/a",B23-C23)</f>
        <v>-2.1348108363244828E-3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3.8902882731598094E-2</v>
      </c>
      <c r="C24" s="10">
        <f>IF(ISERROR(Summary!C113/Summary!C51),"n/a",Summary!C113/Summary!C51)</f>
        <v>3.2149418248622171E-2</v>
      </c>
      <c r="D24" s="12">
        <f>IF(ISERROR(B24-C24),"n/a",B24-C24)</f>
        <v>6.7534644829759238E-3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0.49820788530465948</v>
      </c>
      <c r="C25" s="10">
        <f>IF(ISERROR(Summary!C113/Summary!C70),"n/a",Summary!C113/Summary!C70)</f>
        <v>0.40076335877862596</v>
      </c>
      <c r="D25" s="12">
        <f>IF(ISERROR(B25-C25),"n/a",B25-C25)</f>
        <v>9.7444526526033526E-2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5.7553956834532377E-2</v>
      </c>
      <c r="C26" s="10">
        <f>IF(ISERROR(Summary!C132/Summary!C113), "n/a",Summary!C132/Summary!C113)</f>
        <v>0.11428571428571428</v>
      </c>
      <c r="D26" s="12">
        <f>IF(ISERROR(B26-C26),"n/a",B26-C26)</f>
        <v>-5.6731757451181905E-2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0.66025628856193641</v>
      </c>
      <c r="C28" s="10">
        <f>IF(ISERROR(Summary!C47/Summary!C9),"n/a",Summary!C47/Summary!C9)</f>
        <v>0.66425941659586518</v>
      </c>
      <c r="D28" s="12">
        <f>IF(ISERROR(B28-C28),"n/a",B28-C28)</f>
        <v>-4.0031280339287711E-3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0.18321400845337704</v>
      </c>
      <c r="C29" s="10">
        <f>IF(ISERROR(Summary!C66/Summary!C47),"n/a",Summary!C66/Summary!C47)</f>
        <v>0.20388586046228341</v>
      </c>
      <c r="D29" s="12">
        <f>IF(ISERROR(B29-C29),"n/a",B29-C29)</f>
        <v>-2.0671852008906366E-2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0.15132695017108025</v>
      </c>
      <c r="C30" s="10">
        <f>IF(ISERROR(Summary!C109/Summary!C47),"n/a",Summary!C109/Summary!C47)</f>
        <v>0.15022687821664585</v>
      </c>
      <c r="D30" s="12">
        <f>IF(ISERROR(B30-C30),"n/a",B30-C30)</f>
        <v>1.1000719544344006E-3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0.82595731324544885</v>
      </c>
      <c r="C31" s="10">
        <f>IF(ISERROR(Summary!C109/Summary!C66),"n/a",Summary!C109/Summary!C66)</f>
        <v>0.73681852128454073</v>
      </c>
      <c r="D31" s="12">
        <f>IF(ISERROR(B31-C31),"n/a",B31-C31)</f>
        <v>8.9138791960908126E-2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0.44404332129963897</v>
      </c>
      <c r="C32" s="11">
        <f>IF(ISERROR(Summary!C128/Summary!C109), "n/a",Summary!C128/Summary!C109)</f>
        <v>0.40360835191566996</v>
      </c>
      <c r="D32" s="13">
        <f>IF(ISERROR(B32-C32),"n/a",B32-C32)</f>
        <v>4.0434969383969011E-2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8/20/21</v>
      </c>
      <c r="C36" s="349" t="str">
        <f>Summary!C7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0.63590888102201015</v>
      </c>
      <c r="C39" s="10">
        <f>IF(ISERROR(Summary!C56/Summary!C18),"n/a",Summary!C56/Summary!C18)</f>
        <v>0.65673994193280794</v>
      </c>
      <c r="D39" s="12">
        <f>IF(ISERROR(B39-C39),"n/a",B39-C39)</f>
        <v>-2.0831060910797783E-2</v>
      </c>
    </row>
    <row r="40" spans="1:4" ht="15" x14ac:dyDescent="0.2">
      <c r="A40" s="14" t="s">
        <v>14</v>
      </c>
      <c r="B40" s="10">
        <f>IF(ISERROR(Summary!B75/Summary!B56),"n/a",Summary!B75/Summary!B56)</f>
        <v>0.2882730243253056</v>
      </c>
      <c r="C40" s="10">
        <f>IF(ISERROR(Summary!C75/Summary!C56),"n/a",Summary!C75/Summary!C56)</f>
        <v>0.30756599722116962</v>
      </c>
      <c r="D40" s="12">
        <f>IF(ISERROR(B40-C40),"n/a",B40-C40)</f>
        <v>-1.9292972895864013E-2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0.19352014010507881</v>
      </c>
      <c r="D58" s="12">
        <f>IF(ISERROR(B58-C58),"n/a",B58-C58)</f>
        <v>-2.2937913343076766E-2</v>
      </c>
    </row>
    <row r="59" spans="1:4" ht="15" x14ac:dyDescent="0.2">
      <c r="A59" s="14" t="s">
        <v>15</v>
      </c>
      <c r="B59" s="10">
        <f>IF(ISERROR(Summary!B121/Summary!B59),"n/a",Summary!B121/Summary!B59)</f>
        <v>3.0643513789581204E-3</v>
      </c>
      <c r="C59" s="10">
        <f>IF(ISERROR(Summary!C121/Summary!C59),"n/a",Summary!C121/Summary!C59)</f>
        <v>0</v>
      </c>
      <c r="D59" s="12">
        <f>IF(ISERROR(B59-C59),"n/a",B59-C59)</f>
        <v>3.0643513789581204E-3</v>
      </c>
    </row>
    <row r="60" spans="1:4" ht="15" x14ac:dyDescent="0.2">
      <c r="A60" s="14" t="s">
        <v>16</v>
      </c>
      <c r="B60" s="10">
        <f>IF(ISERROR(Summary!B121/Summary!B78),"n/a",Summary!B121/Summary!B78)</f>
        <v>1.7964071856287425E-2</v>
      </c>
      <c r="C60" s="10">
        <f>IF(ISERROR(Summary!C121/Summary!C78),"n/a",Summary!C121/Summary!C78)</f>
        <v>0</v>
      </c>
      <c r="D60" s="12">
        <f>IF(ISERROR(B60-C60),"n/a",B60-C60)</f>
        <v>1.7964071856287425E-2</v>
      </c>
    </row>
    <row r="61" spans="1:4" ht="15" x14ac:dyDescent="0.2">
      <c r="A61" s="14" t="s">
        <v>17</v>
      </c>
      <c r="B61" s="10">
        <f>IF(ISERROR(Summary!B140/Summary!B121), "n/a",Summary!B140/Summary!B121)</f>
        <v>1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0.64012738853503182</v>
      </c>
      <c r="C63" s="10">
        <f>IF(ISERROR(Summary!C54/Summary!C16),"n/a",Summary!C54/Summary!C16)</f>
        <v>0.66068759342301941</v>
      </c>
      <c r="D63" s="12">
        <f>IF(ISERROR(B63-C63),"n/a",B63-C63)</f>
        <v>-2.0560204887987599E-2</v>
      </c>
    </row>
    <row r="64" spans="1:4" ht="15" x14ac:dyDescent="0.2">
      <c r="A64" s="14" t="s">
        <v>14</v>
      </c>
      <c r="B64" s="10">
        <f>IF(ISERROR(Summary!B73/Summary!B54),"n/a",Summary!B73/Summary!B54)</f>
        <v>0.27627818355033346</v>
      </c>
      <c r="C64" s="10">
        <f>IF(ISERROR(Summary!C73/Summary!C54),"n/a",Summary!C73/Summary!C54)</f>
        <v>0.29228614522732171</v>
      </c>
      <c r="D64" s="12">
        <f>IF(ISERROR(B64-C64),"n/a",B64-C64)</f>
        <v>-1.6007961676988258E-2</v>
      </c>
    </row>
    <row r="65" spans="1:4" ht="15" x14ac:dyDescent="0.2">
      <c r="A65" s="14" t="s">
        <v>15</v>
      </c>
      <c r="B65" s="10">
        <f>IF(ISERROR(Summary!B116/Summary!B54),"n/a",Summary!B116/Summary!B54)</f>
        <v>3.1756113051762465E-4</v>
      </c>
      <c r="C65" s="10">
        <f>IF(ISERROR(Summary!C116/Summary!C54),"n/a",Summary!C116/Summary!C54)</f>
        <v>0</v>
      </c>
      <c r="D65" s="12">
        <f>IF(ISERROR(B65-C65),"n/a",B65-C65)</f>
        <v>3.1756113051762465E-4</v>
      </c>
    </row>
    <row r="66" spans="1:4" ht="15" x14ac:dyDescent="0.2">
      <c r="A66" s="14" t="s">
        <v>16</v>
      </c>
      <c r="B66" s="10">
        <f>IF(ISERROR(Summary!B116/Summary!B73),"n/a",Summary!B116/Summary!B73)</f>
        <v>1.1494252873563218E-3</v>
      </c>
      <c r="C66" s="10">
        <f>IF(ISERROR(Summary!C116/Summary!C73),"n/a",Summary!C116/Summary!C73)</f>
        <v>0</v>
      </c>
      <c r="D66" s="12">
        <f>IF(ISERROR(B66-C66),"n/a",B66-C66)</f>
        <v>1.1494252873563218E-3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1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August 20,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0.55672917161167812</v>
      </c>
      <c r="D11" s="12">
        <f>IF(ISERROR(B11-C11),"n/a",B11-C11)</f>
        <v>-3.0503979226096933E-2</v>
      </c>
    </row>
    <row r="12" spans="1:5" ht="15" x14ac:dyDescent="0.2">
      <c r="A12" s="14" t="s">
        <v>14</v>
      </c>
      <c r="B12" s="10">
        <f>IF(ISERROR(College!J13/College!F13),"n/a",College!J13/College!F13)</f>
        <v>0.15932268616509523</v>
      </c>
      <c r="C12" s="10">
        <f>IF(ISERROR(College!K13/College!G13),"n/a",College!K13/College!G13)</f>
        <v>0.14154764442549564</v>
      </c>
      <c r="D12" s="12">
        <f>IF(ISERROR(B12-C12),"n/a",B12-C12)</f>
        <v>1.7775041739599595E-2</v>
      </c>
    </row>
    <row r="13" spans="1:5" ht="15" x14ac:dyDescent="0.2">
      <c r="A13" s="14" t="s">
        <v>15</v>
      </c>
      <c r="B13" s="10">
        <f>IF(ISERROR(College!N13/College!F13),"n/a",College!N13/College!F13)</f>
        <v>0.15470463729074466</v>
      </c>
      <c r="C13" s="10">
        <f>IF(ISERROR(College!O13/College!G13),"n/a",College!O13/College!G13)</f>
        <v>0.13643146450650182</v>
      </c>
      <c r="D13" s="12">
        <f>IF(ISERROR(B13-C13),"n/a",B13-C13)</f>
        <v>1.8273172784242842E-2</v>
      </c>
    </row>
    <row r="14" spans="1:5" ht="15" x14ac:dyDescent="0.2">
      <c r="A14" s="14" t="s">
        <v>16</v>
      </c>
      <c r="B14" s="10">
        <f>IF(ISERROR(College!N13/College!J13),"n/a",College!N13/College!J13)</f>
        <v>0.97101449275362317</v>
      </c>
      <c r="C14" s="10">
        <f>IF(ISERROR(College!O13/College!K13),"n/a",College!O13/College!K13)</f>
        <v>0.96385542168674698</v>
      </c>
      <c r="D14" s="12">
        <f>IF(ISERROR(B14-C14),"n/a",B14-C14)</f>
        <v>7.1590710668761881E-3</v>
      </c>
    </row>
    <row r="15" spans="1:5" ht="15" x14ac:dyDescent="0.2">
      <c r="A15" s="14" t="s">
        <v>17</v>
      </c>
      <c r="B15" s="10">
        <f>IF(ISERROR(College!R13/College!N13), "n/a",College!R13/College!N13)</f>
        <v>0.42661691542288555</v>
      </c>
      <c r="C15" s="10">
        <f>IF(ISERROR(College!S13/College!O13), "n/a",College!S13/College!O13)</f>
        <v>0.41562500000000002</v>
      </c>
      <c r="D15" s="12">
        <f>IF(ISERROR(B15-C15),"n/a",B15-C15)</f>
        <v>1.0991915422885523E-2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5.5084745762711863E-2</v>
      </c>
      <c r="D18" s="12">
        <f>IF(ISERROR(B18-C18),"n/a",B18-C18)</f>
        <v>-2.7376937198480125E-2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3.8135593220338986E-2</v>
      </c>
      <c r="D19" s="12">
        <f>IF(ISERROR(B19-C19),"n/a",B19-C19)</f>
        <v>-1.546556803142211E-2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0.69230769230769229</v>
      </c>
      <c r="D20" s="12">
        <f>IF(ISERROR(B20-C20),"n/a",B20-C20)</f>
        <v>0.12587412587412594</v>
      </c>
    </row>
    <row r="21" spans="1:4" ht="15" x14ac:dyDescent="0.2">
      <c r="A21" s="14" t="s">
        <v>17</v>
      </c>
      <c r="B21" s="10">
        <f>IF(ISERROR(College!R17/College!N17), "n/a",College!R17/College!N17)</f>
        <v>0.1111111111111111</v>
      </c>
      <c r="C21" s="10">
        <f>IF(ISERROR(College!S17/College!O17), "n/a",College!S17/College!O17)</f>
        <v>0</v>
      </c>
      <c r="D21" s="12">
        <f>IF(ISERROR(B21-C21),"n/a",B21-C21)</f>
        <v>0.1111111111111111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4.6367851622874809E-2</v>
      </c>
      <c r="C24" s="10">
        <f>IF(ISERROR(College!K15/College!G15),"n/a",College!K15/College!G15)</f>
        <v>6.699346405228758E-2</v>
      </c>
      <c r="D24" s="12">
        <f>IF(ISERROR(B24-C24),"n/a",B24-C24)</f>
        <v>-2.0625612429412771E-2</v>
      </c>
    </row>
    <row r="25" spans="1:4" ht="15" x14ac:dyDescent="0.2">
      <c r="A25" s="14" t="s">
        <v>15</v>
      </c>
      <c r="B25" s="10">
        <f>IF(ISERROR(College!N15/College!F15),"n/a",College!N15/College!F15)</f>
        <v>3.7094281298299843E-2</v>
      </c>
      <c r="C25" s="10">
        <f>IF(ISERROR(College!O15/College!G15),"n/a",College!O15/College!G15)</f>
        <v>4.4117647058823532E-2</v>
      </c>
      <c r="D25" s="12">
        <f>IF(ISERROR(B25-C25),"n/a",B25-C25)</f>
        <v>-7.0233657605236893E-3</v>
      </c>
    </row>
    <row r="26" spans="1:4" ht="15" x14ac:dyDescent="0.2">
      <c r="A26" s="14" t="s">
        <v>16</v>
      </c>
      <c r="B26" s="10">
        <f>IF(ISERROR(College!N15/College!J15),"n/a",College!N15/College!J15)</f>
        <v>0.8</v>
      </c>
      <c r="C26" s="10">
        <f>IF(ISERROR(College!O15/College!K15),"n/a",College!O15/College!K15)</f>
        <v>0.65853658536585369</v>
      </c>
      <c r="D26" s="12">
        <f>IF(ISERROR(B26-C26),"n/a",B26-C26)</f>
        <v>0.14146341463414636</v>
      </c>
    </row>
    <row r="27" spans="1:4" ht="15" x14ac:dyDescent="0.2">
      <c r="A27" s="14" t="s">
        <v>17</v>
      </c>
      <c r="B27" s="10">
        <f>IF(ISERROR(College!R15/College!N15), "n/a",College!R15/College!N15)</f>
        <v>0.16666666666666666</v>
      </c>
      <c r="C27" s="10">
        <f>IF(ISERROR(College!S15/College!O15), "n/a",College!S15/College!O15)</f>
        <v>7.407407407407407E-2</v>
      </c>
      <c r="D27" s="12">
        <f>IF(ISERROR(B27-C27),"n/a",B27-C27)</f>
        <v>9.2592592592592587E-2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0.58182773109243702</v>
      </c>
      <c r="D29" s="12">
        <f>IF(ISERROR(B29-C29),"n/a",B29-C29)</f>
        <v>-2.7318624028909722E-2</v>
      </c>
    </row>
    <row r="30" spans="1:4" ht="15" x14ac:dyDescent="0.2">
      <c r="A30" s="14" t="s">
        <v>14</v>
      </c>
      <c r="B30" s="10">
        <f>IF(ISERROR(College!J11/College!F11),"n/a",College!J11/College!F11)</f>
        <v>0.13924050632911392</v>
      </c>
      <c r="C30" s="10">
        <f>IF(ISERROR(College!K11/College!G11),"n/a",College!K11/College!G11)</f>
        <v>0.12962628633327317</v>
      </c>
      <c r="D30" s="12">
        <f>IF(ISERROR(B30-C30),"n/a",B30-C30)</f>
        <v>9.6142199958407504E-3</v>
      </c>
    </row>
    <row r="31" spans="1:4" ht="15" x14ac:dyDescent="0.2">
      <c r="A31" s="14" t="s">
        <v>15</v>
      </c>
      <c r="B31" s="10">
        <f>IF(ISERROR(College!N11/College!F11),"n/a",College!N11/College!F11)</f>
        <v>0.13411312289697164</v>
      </c>
      <c r="C31" s="10">
        <f>IF(ISERROR(College!O11/College!G11),"n/a",College!O11/College!G11)</f>
        <v>0.12204369019678642</v>
      </c>
      <c r="D31" s="12">
        <f>IF(ISERROR(B31-C31),"n/a",B31-C31)</f>
        <v>1.206943270018522E-2</v>
      </c>
    </row>
    <row r="32" spans="1:4" ht="15" x14ac:dyDescent="0.2">
      <c r="A32" s="14" t="s">
        <v>16</v>
      </c>
      <c r="B32" s="10">
        <f>IF(ISERROR(College!N11/College!J11),"n/a",College!N11/College!J11)</f>
        <v>0.96317606444188719</v>
      </c>
      <c r="C32" s="10">
        <f>IF(ISERROR(College!O11/College!K11),"n/a",College!O11/College!K11)</f>
        <v>0.9415041782729805</v>
      </c>
      <c r="D32" s="12">
        <f>IF(ISERROR(B32-C32),"n/a",B32-C32)</f>
        <v>2.1671886168906696E-2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0.4157706093189964</v>
      </c>
      <c r="C33" s="11">
        <f>IF(ISERROR(College!S11/College!O11), "n/a",College!S11/College!O11)</f>
        <v>0.39644970414201186</v>
      </c>
      <c r="D33" s="13">
        <f>IF(ISERROR(B33-C33),"n/a",B33-C33)</f>
        <v>1.9320905176984537E-2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0.40676632572777338</v>
      </c>
      <c r="C39" s="10">
        <f>IF(ISERROR(College!G20/College!C20),"n/a",College!G20/College!C20)</f>
        <v>0.4175010883761428</v>
      </c>
      <c r="D39" s="12">
        <f>IF(ISERROR(B39-C39),"n/a",B39-C39)</f>
        <v>-1.0734762648369423E-2</v>
      </c>
    </row>
    <row r="40" spans="1:4" ht="15" x14ac:dyDescent="0.2">
      <c r="A40" s="14" t="s">
        <v>14</v>
      </c>
      <c r="B40" s="10">
        <f>IF(ISERROR(College!J20/College!F20),"n/a",College!J20/College!F20)</f>
        <v>0.29110251450676983</v>
      </c>
      <c r="C40" s="10">
        <f>IF(ISERROR(College!K20/College!G20),"n/a",College!K20/College!G20)</f>
        <v>0.28779979144942647</v>
      </c>
      <c r="D40" s="12">
        <f>IF(ISERROR(B40-C40),"n/a",B40-C40)</f>
        <v>3.3027230573433597E-3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</v>
      </c>
      <c r="D46" s="12">
        <f t="shared" si="0"/>
        <v>0.16666666666666663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0.22727272727272727</v>
      </c>
      <c r="C58" s="10">
        <f>IF(ISERROR(College!K23/College!G23),"n/a",College!K23/College!G23)</f>
        <v>0.24107142857142858</v>
      </c>
      <c r="D58" s="12">
        <f>IF(ISERROR(B58-C58),"n/a",B58-C58)</f>
        <v>-1.379870129870131E-2</v>
      </c>
    </row>
    <row r="59" spans="1:4" ht="15" x14ac:dyDescent="0.2">
      <c r="A59" s="14" t="s">
        <v>15</v>
      </c>
      <c r="B59" s="10">
        <f>IF(ISERROR(College!N23/College!F23),"n/a",College!N23/College!F23)</f>
        <v>9.0909090909090905E-3</v>
      </c>
      <c r="C59" s="10">
        <f>IF(ISERROR(College!O23/College!G23),"n/a",College!O23/College!G23)</f>
        <v>0</v>
      </c>
      <c r="D59" s="12">
        <f>IF(ISERROR(B59-C59),"n/a",B59-C59)</f>
        <v>9.0909090909090905E-3</v>
      </c>
    </row>
    <row r="60" spans="1:4" ht="15" x14ac:dyDescent="0.2">
      <c r="A60" s="14" t="s">
        <v>16</v>
      </c>
      <c r="B60" s="10">
        <f>IF(ISERROR(College!N23/College!J23),"n/a",College!N23/College!J23)</f>
        <v>0.04</v>
      </c>
      <c r="C60" s="10">
        <f>IF(ISERROR(College!O23/College!K23),"n/a",College!O23/College!K23)</f>
        <v>0</v>
      </c>
      <c r="D60" s="12">
        <f>IF(ISERROR(B60-C60),"n/a",B60-C60)</f>
        <v>0.04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0.40913811007268952</v>
      </c>
      <c r="C63" s="10">
        <f>IF(ISERROR(College!G18/College!C18),"n/a",College!G18/College!C18)</f>
        <v>0.41180866965620327</v>
      </c>
      <c r="D63" s="12">
        <f>IF(ISERROR(B63-C63),"n/a",B63-C63)</f>
        <v>-2.6705595835137541E-3</v>
      </c>
    </row>
    <row r="64" spans="1:4" ht="15" x14ac:dyDescent="0.2">
      <c r="A64" s="14" t="s">
        <v>14</v>
      </c>
      <c r="B64" s="10">
        <f>IF(ISERROR(College!J18/College!F18),"n/a",College!J18/College!F18)</f>
        <v>0.28680203045685282</v>
      </c>
      <c r="C64" s="10">
        <f>IF(ISERROR(College!K18/College!G18),"n/a",College!K18/College!G18)</f>
        <v>0.2813067150635209</v>
      </c>
      <c r="D64" s="12">
        <f>IF(ISERROR(B64-C64),"n/a",B64-C64)</f>
        <v>5.4953153933319232E-3</v>
      </c>
    </row>
    <row r="65" spans="1:4" ht="15" x14ac:dyDescent="0.2">
      <c r="A65" s="14" t="s">
        <v>15</v>
      </c>
      <c r="B65" s="10">
        <f>IF(ISERROR(College!N18/College!F18),"n/a",College!N18/College!F18)</f>
        <v>8.4602368866328254E-4</v>
      </c>
      <c r="C65" s="10">
        <f>IF(ISERROR(College!O18/College!G18),"n/a",College!O18/College!G18)</f>
        <v>0</v>
      </c>
      <c r="D65" s="12">
        <f>IF(ISERROR(B65-C65),"n/a",B65-C65)</f>
        <v>8.4602368866328254E-4</v>
      </c>
    </row>
    <row r="66" spans="1:4" ht="15" x14ac:dyDescent="0.2">
      <c r="A66" s="14" t="s">
        <v>16</v>
      </c>
      <c r="B66" s="10">
        <f>IF(ISERROR(College!N18/College!J18),"n/a",College!N18/College!J18)</f>
        <v>2.9498525073746312E-3</v>
      </c>
      <c r="C66" s="10">
        <f>IF(ISERROR(College!O18/College!K18),"n/a",College!O18/College!K18)</f>
        <v>0</v>
      </c>
      <c r="D66" s="12">
        <f>IF(ISERROR(B66-C66),"n/a",B66-C66)</f>
        <v>2.9498525073746312E-3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1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August 20,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0.62381765330134265</v>
      </c>
      <c r="C11" s="10">
        <f>IF(ISERROR(College!G29/College!C29),"n/a",College!G29/College!C29)</f>
        <v>0.64253415431979988</v>
      </c>
      <c r="D11" s="12">
        <f>IF(ISERROR(B11-C11),"n/a",B11-C11)</f>
        <v>-1.8716501018457232E-2</v>
      </c>
    </row>
    <row r="12" spans="1:19" ht="15" x14ac:dyDescent="0.2">
      <c r="A12" s="14" t="s">
        <v>14</v>
      </c>
      <c r="B12" s="10">
        <f>IF(ISERROR(College!J29/College!F29),"n/a",College!J29/College!F29)</f>
        <v>0.17973372781065089</v>
      </c>
      <c r="C12" s="10">
        <f>IF(ISERROR(College!K29/College!G29),"n/a",College!K29/College!G29)</f>
        <v>0.17945646477502433</v>
      </c>
      <c r="D12" s="12">
        <f>IF(ISERROR(B12-C12),"n/a",B12-C12)</f>
        <v>2.7726303562655708E-4</v>
      </c>
    </row>
    <row r="13" spans="1:19" ht="15" x14ac:dyDescent="0.2">
      <c r="A13" s="14" t="s">
        <v>15</v>
      </c>
      <c r="B13" s="10">
        <f>IF(ISERROR(College!N29/College!F29),"n/a",College!N29/College!F29)</f>
        <v>0.17403846153846153</v>
      </c>
      <c r="C13" s="10">
        <f>IF(ISERROR(College!O29/College!G29),"n/a",College!O29/College!G29)</f>
        <v>0.16934940480646851</v>
      </c>
      <c r="D13" s="12">
        <f>IF(ISERROR(B13-C13),"n/a",B13-C13)</f>
        <v>4.6890567319930188E-3</v>
      </c>
    </row>
    <row r="14" spans="1:19" ht="15" x14ac:dyDescent="0.2">
      <c r="A14" s="14" t="s">
        <v>16</v>
      </c>
      <c r="B14" s="10">
        <f>IF(ISERROR(College!N29/College!J29),"n/a",College!N29/College!J29)</f>
        <v>0.96831275720164611</v>
      </c>
      <c r="C14" s="10">
        <f>IF(ISERROR(College!O29/College!K29),"n/a",College!O29/College!K29)</f>
        <v>0.94367959949937419</v>
      </c>
      <c r="D14" s="12">
        <f>IF(ISERROR(B14-C14),"n/a",B14-C14)</f>
        <v>2.4633157702271924E-2</v>
      </c>
    </row>
    <row r="15" spans="1:19" ht="15" x14ac:dyDescent="0.2">
      <c r="A15" s="14" t="s">
        <v>17</v>
      </c>
      <c r="B15" s="10">
        <f>IF(ISERROR(College!R29/College!N29), "n/a",College!R29/College!N29)</f>
        <v>0.46918827029324267</v>
      </c>
      <c r="C15" s="10">
        <f>IF(ISERROR(College!S29/College!O29), "n/a",College!S29/College!O29)</f>
        <v>0.41202475685234308</v>
      </c>
      <c r="D15" s="12">
        <f>IF(ISERROR(B15-C15),"n/a",B15-C15)</f>
        <v>5.7163513440899594E-2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2.8248587570621469E-2</v>
      </c>
      <c r="C18" s="10">
        <f>IF(ISERROR(College!K33/College!G33),"n/a",College!K33/College!G33)</f>
        <v>2.823920265780731E-2</v>
      </c>
      <c r="D18" s="12">
        <f>IF(ISERROR(B18-C18),"n/a",B18-C18)</f>
        <v>9.3849128141587634E-6</v>
      </c>
    </row>
    <row r="19" spans="1:4" ht="15" x14ac:dyDescent="0.2">
      <c r="A19" s="14" t="s">
        <v>15</v>
      </c>
      <c r="B19" s="10">
        <f>IF(ISERROR(College!N33/College!F33),"n/a",College!N33/College!F33)</f>
        <v>2.5423728813559324E-2</v>
      </c>
      <c r="C19" s="10">
        <f>IF(ISERROR(College!O33/College!G33),"n/a",College!O33/College!G33)</f>
        <v>2.1594684385382059E-2</v>
      </c>
      <c r="D19" s="12">
        <f>IF(ISERROR(B19-C19),"n/a",B19-C19)</f>
        <v>3.8290444281772647E-3</v>
      </c>
    </row>
    <row r="20" spans="1:4" ht="15" x14ac:dyDescent="0.2">
      <c r="A20" s="14" t="s">
        <v>16</v>
      </c>
      <c r="B20" s="10">
        <f>IF(ISERROR(College!N33/College!J33),"n/a",College!N33/College!J33)</f>
        <v>0.9</v>
      </c>
      <c r="C20" s="10">
        <f>IF(ISERROR(College!O33/College!K33),"n/a",College!O33/College!K33)</f>
        <v>0.76470588235294112</v>
      </c>
      <c r="D20" s="12">
        <f>IF(ISERROR(B20-C20),"n/a",B20-C20)</f>
        <v>0.1352941176470589</v>
      </c>
    </row>
    <row r="21" spans="1:4" ht="15" x14ac:dyDescent="0.2">
      <c r="A21" s="14" t="s">
        <v>17</v>
      </c>
      <c r="B21" s="10">
        <f>IF(ISERROR(College!R33/College!N33), "n/a",College!R33/College!N33)</f>
        <v>0.22222222222222221</v>
      </c>
      <c r="C21" s="10">
        <f>IF(ISERROR(College!S33/College!O33), "n/a",College!S33/College!O33)</f>
        <v>0.23076923076923078</v>
      </c>
      <c r="D21" s="12">
        <f>IF(ISERROR(B21-C21),"n/a",B21-C21)</f>
        <v>-8.5470085470085722E-3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5.9182714889619542E-2</v>
      </c>
      <c r="C24" s="10">
        <f>IF(ISERROR(College!K31/College!G31),"n/a",College!K31/College!G31)</f>
        <v>5.1419389394750936E-2</v>
      </c>
      <c r="D24" s="12">
        <f>IF(ISERROR(B24-C24),"n/a",B24-C24)</f>
        <v>7.7633254948686059E-3</v>
      </c>
    </row>
    <row r="25" spans="1:4" ht="15" x14ac:dyDescent="0.2">
      <c r="A25" s="14" t="s">
        <v>15</v>
      </c>
      <c r="B25" s="10">
        <f>IF(ISERROR(College!N31/College!F31),"n/a",College!N31/College!F31)</f>
        <v>4.133395960544857E-2</v>
      </c>
      <c r="C25" s="10">
        <f>IF(ISERROR(College!O31/College!G31),"n/a",College!O31/College!G31)</f>
        <v>3.053026245313337E-2</v>
      </c>
      <c r="D25" s="12">
        <f>IF(ISERROR(B25-C25),"n/a",B25-C25)</f>
        <v>1.08036971523152E-2</v>
      </c>
    </row>
    <row r="26" spans="1:4" ht="15" x14ac:dyDescent="0.2">
      <c r="A26" s="14" t="s">
        <v>16</v>
      </c>
      <c r="B26" s="10">
        <f>IF(ISERROR(College!N31/College!J31),"n/a",College!N31/College!J31)</f>
        <v>0.69841269841269837</v>
      </c>
      <c r="C26" s="10">
        <f>IF(ISERROR(College!O31/College!K31),"n/a",College!O31/College!K31)</f>
        <v>0.59375</v>
      </c>
      <c r="D26" s="12">
        <f>IF(ISERROR(B26-C26),"n/a",B26-C26)</f>
        <v>0.10466269841269837</v>
      </c>
    </row>
    <row r="27" spans="1:4" ht="15" x14ac:dyDescent="0.2">
      <c r="A27" s="14" t="s">
        <v>17</v>
      </c>
      <c r="B27" s="10">
        <f>IF(ISERROR(College!R31/College!N31), "n/a",College!R31/College!N31)</f>
        <v>2.2727272727272728E-2</v>
      </c>
      <c r="C27" s="10">
        <f>IF(ISERROR(College!S31/College!O31), "n/a",College!S31/College!O31)</f>
        <v>8.771929824561403E-2</v>
      </c>
      <c r="D27" s="12">
        <f>IF(ISERROR(B27-C27),"n/a",B27-C27)</f>
        <v>-6.4992025518341295E-2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0.64786384430487709</v>
      </c>
      <c r="C29" s="10">
        <f>IF(ISERROR(College!G27/College!C27),"n/a",College!G27/College!C27)</f>
        <v>0.65071337527239836</v>
      </c>
      <c r="D29" s="12">
        <f>IF(ISERROR(B29-C29),"n/a",B29-C29)</f>
        <v>-2.8495309675212743E-3</v>
      </c>
    </row>
    <row r="30" spans="1:4" ht="15" x14ac:dyDescent="0.2">
      <c r="A30" s="14" t="s">
        <v>14</v>
      </c>
      <c r="B30" s="10">
        <f>IF(ISERROR(College!J27/College!F27),"n/a",College!J27/College!F27)</f>
        <v>0.15474836933756209</v>
      </c>
      <c r="C30" s="10">
        <f>IF(ISERROR(College!K27/College!G27),"n/a",College!K27/College!G27)</f>
        <v>0.15859977252622268</v>
      </c>
      <c r="D30" s="12">
        <f>IF(ISERROR(B30-C30),"n/a",B30-C30)</f>
        <v>-3.8514031886605904E-3</v>
      </c>
    </row>
    <row r="31" spans="1:4" ht="15" x14ac:dyDescent="0.2">
      <c r="A31" s="14" t="s">
        <v>15</v>
      </c>
      <c r="B31" s="10">
        <f>IF(ISERROR(College!N27/College!F27),"n/a",College!N27/College!F27)</f>
        <v>0.14768715217521394</v>
      </c>
      <c r="C31" s="10">
        <f>IF(ISERROR(College!O27/College!G27),"n/a",College!O27/College!G27)</f>
        <v>0.14735245798053836</v>
      </c>
      <c r="D31" s="12">
        <f>IF(ISERROR(B31-C31),"n/a",B31-C31)</f>
        <v>3.3469419467557771E-4</v>
      </c>
    </row>
    <row r="32" spans="1:4" ht="15" x14ac:dyDescent="0.2">
      <c r="A32" s="14" t="s">
        <v>16</v>
      </c>
      <c r="B32" s="10">
        <f>IF(ISERROR(College!N27/College!J27),"n/a",College!N27/College!J27)</f>
        <v>0.95436968290796598</v>
      </c>
      <c r="C32" s="10">
        <f>IF(ISERROR(College!O27/College!K27),"n/a",College!O27/College!K27)</f>
        <v>0.92908366533864539</v>
      </c>
      <c r="D32" s="12">
        <f>IF(ISERROR(B32-C32),"n/a",B32-C32)</f>
        <v>2.5286017569320585E-2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0.45056726094003241</v>
      </c>
      <c r="C33" s="11">
        <f>IF(ISERROR(College!S27/College!O27), "n/a",College!S27/College!O27)</f>
        <v>0.40308747855917665</v>
      </c>
      <c r="D33" s="13">
        <f>IF(ISERROR(B33-C33),"n/a",B33-C33)</f>
        <v>4.7479782380855762E-2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0.79703223605662632</v>
      </c>
      <c r="C39" s="10">
        <f>IF(ISERROR(College!G36/College!C36),"n/a",College!G36/College!C36)</f>
        <v>0.79693823684673593</v>
      </c>
      <c r="D39" s="12">
        <f>IF(ISERROR(B39-C39),"n/a",B39-C39)</f>
        <v>9.399920989039412E-5</v>
      </c>
    </row>
    <row r="40" spans="1:4" ht="15" x14ac:dyDescent="0.2">
      <c r="A40" s="14" t="s">
        <v>14</v>
      </c>
      <c r="B40" s="10">
        <f>IF(ISERROR(College!J36/College!F36),"n/a",College!J36/College!F36)</f>
        <v>0.23796276481917397</v>
      </c>
      <c r="C40" s="10">
        <f>IF(ISERROR(College!K36/College!G36),"n/a",College!K36/College!G36)</f>
        <v>0.25347758887171562</v>
      </c>
      <c r="D40" s="12">
        <f>IF(ISERROR(B40-C40),"n/a",B40-C40)</f>
        <v>-1.5514824052541648E-2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0.17647058823529413</v>
      </c>
      <c r="C46" s="10">
        <f>IF(ISERROR(College!K37/College!G37),"n/a",College!K37/College!G37)</f>
        <v>0.25</v>
      </c>
      <c r="D46" s="12">
        <f>IF(ISERROR(B46-C46),"n/a",B46-C46)</f>
        <v>-7.3529411764705871E-2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0.18421052631578946</v>
      </c>
      <c r="D52" s="12">
        <f>IF(ISERROR(B52-C52),"n/a",B52-C52)</f>
        <v>5.4919908466819239E-2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0.99569583931133432</v>
      </c>
      <c r="C57" s="10">
        <f>IF(ISERROR(College!G39/College!C39),"n/a",College!G39/College!C39)</f>
        <v>0.99506781750924789</v>
      </c>
      <c r="D57" s="12">
        <f>IF(ISERROR(B57-C57),"n/a",B57-C57)</f>
        <v>6.2802180208643144E-4</v>
      </c>
    </row>
    <row r="58" spans="1:4" ht="15" x14ac:dyDescent="0.2">
      <c r="A58" s="14" t="s">
        <v>14</v>
      </c>
      <c r="B58" s="10">
        <f>IF(ISERROR(College!J39/College!F39),"n/a",College!J39/College!F39)</f>
        <v>0.12536023054755044</v>
      </c>
      <c r="C58" s="10">
        <f>IF(ISERROR(College!K39/College!G39),"n/a",College!K39/College!G39)</f>
        <v>0.14374225526641884</v>
      </c>
      <c r="D58" s="12">
        <f>IF(ISERROR(B58-C58),"n/a",B58-C58)</f>
        <v>-1.8382024718868406E-2</v>
      </c>
    </row>
    <row r="59" spans="1:4" ht="15" x14ac:dyDescent="0.2">
      <c r="A59" s="14" t="s">
        <v>15</v>
      </c>
      <c r="B59" s="10">
        <f>IF(ISERROR(College!N39/College!F39),"n/a",College!N39/College!F39)</f>
        <v>2.881844380403458E-3</v>
      </c>
      <c r="C59" s="10">
        <f>IF(ISERROR(College!O39/College!G39),"n/a",College!O39/College!G39)</f>
        <v>0</v>
      </c>
      <c r="D59" s="12">
        <f>IF(ISERROR(B59-C59),"n/a",B59-C59)</f>
        <v>2.881844380403458E-3</v>
      </c>
    </row>
    <row r="60" spans="1:4" ht="15" x14ac:dyDescent="0.2">
      <c r="A60" s="14" t="s">
        <v>16</v>
      </c>
      <c r="B60" s="10">
        <f>IF(ISERROR(College!N39/College!J39),"n/a",College!N39/College!J39)</f>
        <v>2.2988505747126436E-2</v>
      </c>
      <c r="C60" s="10">
        <f>IF(ISERROR(College!O39/College!K39),"n/a",College!O39/College!K39)</f>
        <v>0</v>
      </c>
      <c r="D60" s="12">
        <f>IF(ISERROR(B60-C60),"n/a",B60-C60)</f>
        <v>2.2988505747126436E-2</v>
      </c>
    </row>
    <row r="61" spans="1:4" ht="15" x14ac:dyDescent="0.2">
      <c r="A61" s="14" t="s">
        <v>17</v>
      </c>
      <c r="B61" s="10">
        <f>IF(ISERROR(College!R39/College!N39), "n/a",College!R39/College!N39)</f>
        <v>1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0.81489741302408569</v>
      </c>
      <c r="C63" s="10">
        <f>IF(ISERROR(College!G34/College!C34),"n/a",College!G34/College!C34)</f>
        <v>0.81763826606875933</v>
      </c>
      <c r="D63" s="12">
        <f>IF(ISERROR(B63-C63),"n/a",B63-C63)</f>
        <v>-2.7408530446736412E-3</v>
      </c>
    </row>
    <row r="64" spans="1:4" ht="15" x14ac:dyDescent="0.2">
      <c r="A64" s="14" t="s">
        <v>14</v>
      </c>
      <c r="B64" s="10">
        <f>IF(ISERROR(College!J34/College!F34),"n/a",College!J34/College!F34)</f>
        <v>0.22295201605546433</v>
      </c>
      <c r="C64" s="10">
        <f>IF(ISERROR(College!K34/College!G34),"n/a",College!K34/College!G34)</f>
        <v>0.23674588665447899</v>
      </c>
      <c r="D64" s="12">
        <f>IF(ISERROR(B64-C64),"n/a",B64-C64)</f>
        <v>-1.3793870599014657E-2</v>
      </c>
    </row>
    <row r="65" spans="1:4" ht="15" x14ac:dyDescent="0.2">
      <c r="A65" s="14" t="s">
        <v>15</v>
      </c>
      <c r="B65" s="10">
        <f>IF(ISERROR(College!N34/College!F34),"n/a",College!N34/College!F34)</f>
        <v>3.6489691662105453E-4</v>
      </c>
      <c r="C65" s="10">
        <f>IF(ISERROR(College!O34/College!G34),"n/a",College!O34/College!G34)</f>
        <v>0</v>
      </c>
      <c r="D65" s="12">
        <f>IF(ISERROR(B65-C65),"n/a",B65-C65)</f>
        <v>3.6489691662105453E-4</v>
      </c>
    </row>
    <row r="66" spans="1:4" ht="15" x14ac:dyDescent="0.2">
      <c r="A66" s="14" t="s">
        <v>16</v>
      </c>
      <c r="B66" s="10">
        <f>IF(ISERROR(College!N34/College!J34),"n/a",College!N34/College!J34)</f>
        <v>1.6366612111292963E-3</v>
      </c>
      <c r="C66" s="10">
        <f>IF(ISERROR(College!O34/College!K34),"n/a",College!O34/College!K34)</f>
        <v>0</v>
      </c>
      <c r="D66" s="12">
        <f>IF(ISERROR(B66-C66),"n/a",B66-C66)</f>
        <v>1.6366612111292963E-3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1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0.74875117077739617</v>
      </c>
      <c r="C11" s="10">
        <f>IF(ISERROR(College!G45/College!C45),"n/a",College!G45/College!C45)</f>
        <v>0.73411549596221237</v>
      </c>
      <c r="D11" s="12">
        <f>IF(ISERROR(B11-C11),"n/a",B11-C11)</f>
        <v>1.4635674815183797E-2</v>
      </c>
    </row>
    <row r="12" spans="1:4" ht="15" x14ac:dyDescent="0.2">
      <c r="A12" s="14" t="s">
        <v>14</v>
      </c>
      <c r="B12" s="10">
        <f>IF(ISERROR(College!J45/College!F45),"n/a",College!J45/College!F45)</f>
        <v>0.19003440008339414</v>
      </c>
      <c r="C12" s="10">
        <f>IF(ISERROR(College!K45/College!G45),"n/a",College!K45/College!G45)</f>
        <v>0.19115815691158156</v>
      </c>
      <c r="D12" s="12">
        <f>IF(ISERROR(B12-C12),"n/a",B12-C12)</f>
        <v>-1.1237568281874111E-3</v>
      </c>
    </row>
    <row r="13" spans="1:4" ht="15" x14ac:dyDescent="0.2">
      <c r="A13" s="14" t="s">
        <v>15</v>
      </c>
      <c r="B13" s="10">
        <f>IF(ISERROR(College!N45/College!F45),"n/a",College!N45/College!F45)</f>
        <v>0.18377983946627749</v>
      </c>
      <c r="C13" s="10">
        <f>IF(ISERROR(College!O45/College!G45),"n/a",College!O45/College!G45)</f>
        <v>0.18254462432544624</v>
      </c>
      <c r="D13" s="12">
        <f>IF(ISERROR(B13-C13),"n/a",B13-C13)</f>
        <v>1.2352151408312473E-3</v>
      </c>
    </row>
    <row r="14" spans="1:4" ht="15" x14ac:dyDescent="0.2">
      <c r="A14" s="14" t="s">
        <v>16</v>
      </c>
      <c r="B14" s="10">
        <f>IF(ISERROR(College!N45/College!J45),"n/a",College!N45/College!J45)</f>
        <v>0.96708721886999449</v>
      </c>
      <c r="C14" s="10">
        <f>IF(ISERROR(College!O45/College!K45),"n/a",College!O45/College!K45)</f>
        <v>0.9549402823018458</v>
      </c>
      <c r="D14" s="12">
        <f>IF(ISERROR(B14-C14),"n/a",B14-C14)</f>
        <v>1.2146936568148692E-2</v>
      </c>
    </row>
    <row r="15" spans="1:4" ht="15" x14ac:dyDescent="0.2">
      <c r="A15" s="14" t="s">
        <v>17</v>
      </c>
      <c r="B15" s="10">
        <f>IF(ISERROR(College!R45/College!N45), "n/a",College!R45/College!N45)</f>
        <v>0.44639818491208166</v>
      </c>
      <c r="C15" s="10">
        <f>IF(ISERROR(College!S45/College!O45), "n/a",College!S45/College!O45)</f>
        <v>0.4081864695849915</v>
      </c>
      <c r="D15" s="12">
        <f>IF(ISERROR(B15-C15),"n/a",B15-C15)</f>
        <v>3.8211715327090168E-2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0.87056737588652477</v>
      </c>
      <c r="C17" s="10">
        <f>IF(ISERROR(College!G49/College!C49),"n/a",College!G49/College!C49)</f>
        <v>0.79533678756476689</v>
      </c>
      <c r="D17" s="12">
        <f>IF(ISERROR(B17-C17),"n/a",B17-C17)</f>
        <v>7.5230588321757885E-2</v>
      </c>
    </row>
    <row r="18" spans="1:4" ht="15" x14ac:dyDescent="0.2">
      <c r="A18" s="14" t="s">
        <v>14</v>
      </c>
      <c r="B18" s="10">
        <f>IF(ISERROR(College!J49/College!F49),"n/a",College!J49/College!F49)</f>
        <v>2.8513238289205704E-2</v>
      </c>
      <c r="C18" s="10">
        <f>IF(ISERROR(College!K49/College!G49),"n/a",College!K49/College!G49)</f>
        <v>4.2345276872964167E-2</v>
      </c>
      <c r="D18" s="12">
        <f>IF(ISERROR(B18-C18),"n/a",B18-C18)</f>
        <v>-1.3832038583758463E-2</v>
      </c>
    </row>
    <row r="19" spans="1:4" ht="15" x14ac:dyDescent="0.2">
      <c r="A19" s="14" t="s">
        <v>15</v>
      </c>
      <c r="B19" s="10">
        <f>IF(ISERROR(College!N49/College!F49),"n/a",College!N49/College!F49)</f>
        <v>2.2403258655804479E-2</v>
      </c>
      <c r="C19" s="10">
        <f>IF(ISERROR(College!O49/College!G49),"n/a",College!O49/College!G49)</f>
        <v>3.5830618892508145E-2</v>
      </c>
      <c r="D19" s="12">
        <f>IF(ISERROR(B19-C19),"n/a",B19-C19)</f>
        <v>-1.3427360236703666E-2</v>
      </c>
    </row>
    <row r="20" spans="1:4" ht="15" x14ac:dyDescent="0.2">
      <c r="A20" s="14" t="s">
        <v>16</v>
      </c>
      <c r="B20" s="10">
        <f>IF(ISERROR(College!N49/College!J49),"n/a",College!N49/College!J49)</f>
        <v>0.7857142857142857</v>
      </c>
      <c r="C20" s="10">
        <f>IF(ISERROR(College!O49/College!K49),"n/a",College!O49/College!K49)</f>
        <v>0.84615384615384615</v>
      </c>
      <c r="D20" s="12">
        <f>IF(ISERROR(B20-C20),"n/a",B20-C20)</f>
        <v>-6.0439560439560447E-2</v>
      </c>
    </row>
    <row r="21" spans="1:4" ht="15" x14ac:dyDescent="0.2">
      <c r="A21" s="14" t="s">
        <v>17</v>
      </c>
      <c r="B21" s="10">
        <f>IF(ISERROR(College!R49/College!N49), "n/a",College!R49/College!N49)</f>
        <v>0.27272727272727271</v>
      </c>
      <c r="C21" s="10">
        <f>IF(ISERROR(College!S49/College!O49), "n/a",College!S49/College!O49)</f>
        <v>9.0909090909090912E-2</v>
      </c>
      <c r="D21" s="12">
        <f>IF(ISERROR(B21-C21),"n/a",B21-C21)</f>
        <v>0.1818181818181818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0.7196078431372549</v>
      </c>
      <c r="D23" s="12">
        <f>IF(ISERROR(B23-C23),"n/a",B23-C23)</f>
        <v>7.4285286633737457E-2</v>
      </c>
    </row>
    <row r="24" spans="1:4" ht="15" x14ac:dyDescent="0.2">
      <c r="A24" s="14" t="s">
        <v>14</v>
      </c>
      <c r="B24" s="10">
        <f>IF(ISERROR(College!J47/College!F47),"n/a",College!J47/College!F47)</f>
        <v>3.8461538461538464E-2</v>
      </c>
      <c r="C24" s="10">
        <f>IF(ISERROR(College!K47/College!G47),"n/a",College!K47/College!G47)</f>
        <v>3.6784741144414171E-2</v>
      </c>
      <c r="D24" s="12">
        <f>IF(ISERROR(B24-C24),"n/a",B24-C24)</f>
        <v>1.6767973171242928E-3</v>
      </c>
    </row>
    <row r="25" spans="1:4" ht="15" x14ac:dyDescent="0.2">
      <c r="A25" s="14" t="s">
        <v>15</v>
      </c>
      <c r="B25" s="10">
        <f>IF(ISERROR(College!N47/College!F47),"n/a",College!N47/College!F47)</f>
        <v>2.7472527472527472E-2</v>
      </c>
      <c r="C25" s="10">
        <f>IF(ISERROR(College!O47/College!G47),"n/a",College!O47/College!G47)</f>
        <v>2.4523160762942781E-2</v>
      </c>
      <c r="D25" s="12">
        <f>IF(ISERROR(B25-C25),"n/a",B25-C25)</f>
        <v>2.9493667095846915E-3</v>
      </c>
    </row>
    <row r="26" spans="1:4" ht="15" x14ac:dyDescent="0.2">
      <c r="A26" s="14" t="s">
        <v>16</v>
      </c>
      <c r="B26" s="10">
        <f>IF(ISERROR(College!N47/College!J47),"n/a",College!N47/College!J47)</f>
        <v>0.7142857142857143</v>
      </c>
      <c r="C26" s="10">
        <f>IF(ISERROR(College!O47/College!K47),"n/a",College!O47/College!K47)</f>
        <v>0.66666666666666663</v>
      </c>
      <c r="D26" s="12">
        <f>IF(ISERROR(B26-C26),"n/a",B26-C26)</f>
        <v>4.7619047619047672E-2</v>
      </c>
    </row>
    <row r="27" spans="1:4" ht="15" x14ac:dyDescent="0.2">
      <c r="A27" s="14" t="s">
        <v>17</v>
      </c>
      <c r="B27" s="10">
        <f>IF(ISERROR(College!R47/College!N47), "n/a",College!R47/College!N47)</f>
        <v>0.1</v>
      </c>
      <c r="C27" s="10">
        <f>IF(ISERROR(College!S47/College!O47), "n/a",College!S47/College!O47)</f>
        <v>0.27777777777777779</v>
      </c>
      <c r="D27" s="12">
        <f>IF(ISERROR(B27-C27),"n/a",B27-C27)</f>
        <v>-0.17777777777777778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0.75645420835373955</v>
      </c>
      <c r="C29" s="10">
        <f>IF(ISERROR(College!G43/College!C43),"n/a",College!G43/College!C43)</f>
        <v>0.73472336911643266</v>
      </c>
      <c r="D29" s="12">
        <f>IF(ISERROR(B29-C29),"n/a",B29-C29)</f>
        <v>2.1730839237306898E-2</v>
      </c>
    </row>
    <row r="30" spans="1:4" ht="15" x14ac:dyDescent="0.2">
      <c r="A30" s="14" t="s">
        <v>14</v>
      </c>
      <c r="B30" s="10">
        <f>IF(ISERROR(College!J43/College!F43),"n/a",College!J43/College!F43)</f>
        <v>0.17249352571217166</v>
      </c>
      <c r="C30" s="10">
        <f>IF(ISERROR(College!K43/College!G43),"n/a",College!K43/College!G43)</f>
        <v>0.17626674159408073</v>
      </c>
      <c r="D30" s="12">
        <f>IF(ISERROR(B30-C30),"n/a",B30-C30)</f>
        <v>-3.77321588190907E-3</v>
      </c>
    </row>
    <row r="31" spans="1:4" ht="15" x14ac:dyDescent="0.2">
      <c r="A31" s="14" t="s">
        <v>15</v>
      </c>
      <c r="B31" s="10">
        <f>IF(ISERROR(College!N43/College!F43),"n/a",College!N43/College!F43)</f>
        <v>0.16592674805771365</v>
      </c>
      <c r="C31" s="10">
        <f>IF(ISERROR(College!O43/College!G43),"n/a",College!O43/College!G43)</f>
        <v>0.16746277044113514</v>
      </c>
      <c r="D31" s="12">
        <f>IF(ISERROR(B31-C31),"n/a",B31-C31)</f>
        <v>-1.536022383421487E-3</v>
      </c>
    </row>
    <row r="32" spans="1:4" ht="15" x14ac:dyDescent="0.2">
      <c r="A32" s="14" t="s">
        <v>16</v>
      </c>
      <c r="B32" s="10">
        <f>IF(ISERROR(College!N43/College!J43),"n/a",College!N43/College!J43)</f>
        <v>0.96193029490616622</v>
      </c>
      <c r="C32" s="10">
        <f>IF(ISERROR(College!O43/College!K43),"n/a",College!O43/College!K43)</f>
        <v>0.95005313496280552</v>
      </c>
      <c r="D32" s="12">
        <f>IF(ISERROR(B32-C32),"n/a",B32-C32)</f>
        <v>1.1877159943360693E-2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0.4414715719063545</v>
      </c>
      <c r="C33" s="11">
        <f>IF(ISERROR(College!S43/College!O43), "n/a",College!S43/College!O43)</f>
        <v>0.40492170022371365</v>
      </c>
      <c r="D33" s="13">
        <f>IF(ISERROR(B33-C33),"n/a",B33-C33)</f>
        <v>3.6549871682640844E-2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0.64057239057239057</v>
      </c>
      <c r="D39" s="12">
        <f>IF(ISERROR(B39-C39),"n/a",B39-C39)</f>
        <v>-2.5984905518584234E-2</v>
      </c>
    </row>
    <row r="40" spans="1:4" ht="15" x14ac:dyDescent="0.2">
      <c r="A40" s="14" t="s">
        <v>14</v>
      </c>
      <c r="B40" s="10">
        <f>IF(ISERROR(College!J52/College!F52),"n/a",College!J52/College!F52)</f>
        <v>0.26783398184176394</v>
      </c>
      <c r="C40" s="10">
        <f>IF(ISERROR(College!K52/College!G52),"n/a",College!K52/College!G52)</f>
        <v>0.28318002628120892</v>
      </c>
      <c r="D40" s="12">
        <f>IF(ISERROR(B40-C40),"n/a",B40-C40)</f>
        <v>-1.5346044439444984E-2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0.37142857142857144</v>
      </c>
      <c r="C46" s="10">
        <f>IF(ISERROR(College!K53/College!G53),"n/a",College!K53/College!G53)</f>
        <v>0.1875</v>
      </c>
      <c r="D46" s="12">
        <f>IF(ISERROR(B46-C46),"n/a",B46-C46)</f>
        <v>0.18392857142857144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0.63051750380517502</v>
      </c>
      <c r="D63" s="12">
        <f>IF(ISERROR(B63-C63),"n/a",B63-C63)</f>
        <v>-2.6913900201571361E-2</v>
      </c>
    </row>
    <row r="64" spans="1:4" ht="15" x14ac:dyDescent="0.2">
      <c r="A64" s="14" t="s">
        <v>14</v>
      </c>
      <c r="B64" s="10">
        <f>IF(ISERROR(College!J50/College!F50),"n/a",College!J50/College!F50)</f>
        <v>0.26029850746268657</v>
      </c>
      <c r="C64" s="10">
        <f>IF(ISERROR(College!K50/College!G50),"n/a",College!K50/College!G50)</f>
        <v>0.27217863608931803</v>
      </c>
      <c r="D64" s="12">
        <f>IF(ISERROR(B64-C64),"n/a",B64-C64)</f>
        <v>-1.1880128626631459E-2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0.7204767063921993</v>
      </c>
      <c r="C11" s="10">
        <f>IF(ISERROR(College!G61/College!C61),"n/a",College!G61/College!C61)</f>
        <v>0.68567807351077315</v>
      </c>
      <c r="D11" s="12">
        <f>IF(ISERROR(B11-C11),"n/a",B11-C11)</f>
        <v>3.479863288142615E-2</v>
      </c>
    </row>
    <row r="12" spans="1:4" ht="15" x14ac:dyDescent="0.2">
      <c r="A12" s="14" t="s">
        <v>14</v>
      </c>
      <c r="B12" s="10">
        <f>IF(ISERROR(College!J61/College!F61),"n/a",College!J61/College!F61)</f>
        <v>0.17443609022556392</v>
      </c>
      <c r="C12" s="10">
        <f>IF(ISERROR(College!K61/College!G61),"n/a",College!K61/College!G61)</f>
        <v>0.18299445471349354</v>
      </c>
      <c r="D12" s="12">
        <f>IF(ISERROR(B12-C12),"n/a",B12-C12)</f>
        <v>-8.5583644879296261E-3</v>
      </c>
    </row>
    <row r="13" spans="1:4" ht="15" x14ac:dyDescent="0.2">
      <c r="A13" s="14" t="s">
        <v>15</v>
      </c>
      <c r="B13" s="10">
        <f>IF(ISERROR(College!N61/College!F61),"n/a",College!N61/College!F61)</f>
        <v>0.17293233082706766</v>
      </c>
      <c r="C13" s="10">
        <f>IF(ISERROR(College!O61/College!G61),"n/a",College!O61/College!G61)</f>
        <v>0.17190388170055454</v>
      </c>
      <c r="D13" s="12">
        <f>IF(ISERROR(B13-C13),"n/a",B13-C13)</f>
        <v>1.0284491265131201E-3</v>
      </c>
    </row>
    <row r="14" spans="1:4" ht="15" x14ac:dyDescent="0.2">
      <c r="A14" s="14" t="s">
        <v>16</v>
      </c>
      <c r="B14" s="10">
        <f>IF(ISERROR(College!N61/College!J61),"n/a",College!N61/College!J61)</f>
        <v>0.99137931034482762</v>
      </c>
      <c r="C14" s="10">
        <f>IF(ISERROR(College!O61/College!K61),"n/a",College!O61/College!K61)</f>
        <v>0.93939393939393945</v>
      </c>
      <c r="D14" s="12">
        <f>IF(ISERROR(B14-C14),"n/a",B14-C14)</f>
        <v>5.1985370950888177E-2</v>
      </c>
    </row>
    <row r="15" spans="1:4" ht="15" x14ac:dyDescent="0.2">
      <c r="A15" s="14" t="s">
        <v>17</v>
      </c>
      <c r="B15" s="10">
        <f>IF(ISERROR(College!R61/College!N61), "n/a",College!R61/College!N61)</f>
        <v>0.57391304347826089</v>
      </c>
      <c r="C15" s="10">
        <f>IF(ISERROR(College!S61/College!O61), "n/a",College!S61/College!O61)</f>
        <v>0.4946236559139785</v>
      </c>
      <c r="D15" s="12">
        <f>IF(ISERROR(B15-C15),"n/a",B15-C15)</f>
        <v>7.9289387564282388E-2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>
        <f>IF(ISERROR(College!S65/College!O65), "n/a",College!S65/College!O65)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6.25E-2</v>
      </c>
      <c r="D25" s="12">
        <f>IF(ISERROR(B25-C25),"n/a",B25-C25)</f>
        <v>4.4642857142857137E-2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0.73333333333333328</v>
      </c>
      <c r="C29" s="10">
        <f>IF(ISERROR(College!G59/College!C59),"n/a",College!G59/College!C59)</f>
        <v>0.69615832363213037</v>
      </c>
      <c r="D29" s="12">
        <f>IF(ISERROR(B29-C29),"n/a",B29-C29)</f>
        <v>3.717500970120291E-2</v>
      </c>
    </row>
    <row r="30" spans="1:4" ht="15" x14ac:dyDescent="0.2">
      <c r="A30" s="14" t="s">
        <v>14</v>
      </c>
      <c r="B30" s="10">
        <f>IF(ISERROR(College!J59/College!F59),"n/a",College!J59/College!F59)</f>
        <v>0.16443850267379678</v>
      </c>
      <c r="C30" s="10">
        <f>IF(ISERROR(College!K59/College!G59),"n/a",College!K59/College!G59)</f>
        <v>0.17224080267558528</v>
      </c>
      <c r="D30" s="12">
        <f>IF(ISERROR(B30-C30),"n/a",B30-C30)</f>
        <v>-7.802300001788498E-3</v>
      </c>
    </row>
    <row r="31" spans="1:4" ht="15" x14ac:dyDescent="0.2">
      <c r="A31" s="14" t="s">
        <v>15</v>
      </c>
      <c r="B31" s="10">
        <f>IF(ISERROR(College!N59/College!F59),"n/a",College!N59/College!F59)</f>
        <v>0.16310160427807488</v>
      </c>
      <c r="C31" s="10">
        <f>IF(ISERROR(College!O59/College!G59),"n/a",College!O59/College!G59)</f>
        <v>0.16220735785953178</v>
      </c>
      <c r="D31" s="12">
        <f>IF(ISERROR(B31-C31),"n/a",B31-C31)</f>
        <v>8.9424641854310427E-4</v>
      </c>
    </row>
    <row r="32" spans="1:4" ht="15" x14ac:dyDescent="0.2">
      <c r="A32" s="14" t="s">
        <v>16</v>
      </c>
      <c r="B32" s="10">
        <f>IF(ISERROR(College!N59/College!J59),"n/a",College!N59/College!J59)</f>
        <v>0.99186991869918695</v>
      </c>
      <c r="C32" s="10">
        <f>IF(ISERROR(College!O59/College!K59),"n/a",College!O59/College!K59)</f>
        <v>0.94174757281553401</v>
      </c>
      <c r="D32" s="12">
        <f>IF(ISERROR(B32-C32),"n/a",B32-C32)</f>
        <v>5.0122345883652941E-2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0.54098360655737709</v>
      </c>
      <c r="C33" s="11">
        <f>IF(ISERROR(College!S59/College!O59), "n/a",College!S59/College!O59)</f>
        <v>0.4845360824742268</v>
      </c>
      <c r="D33" s="13">
        <f>IF(ISERROR(B33-C33),"n/a",B33-C33)</f>
        <v>5.6447524083150291E-2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0.89171974522292996</v>
      </c>
      <c r="C39" s="10">
        <f>IF(ISERROR(College!G68/College!C68),"n/a",College!G68/College!C68)</f>
        <v>1.0176991150442478</v>
      </c>
      <c r="D39" s="12">
        <f>IF(ISERROR(B39-C39),"n/a",B39-C39)</f>
        <v>-0.12597936982131785</v>
      </c>
    </row>
    <row r="40" spans="1:4" ht="15" x14ac:dyDescent="0.2">
      <c r="A40" s="14" t="s">
        <v>14</v>
      </c>
      <c r="B40" s="10">
        <f>IF(ISERROR(College!J68/College!F68),"n/a",College!J68/College!F68)</f>
        <v>0.27857142857142858</v>
      </c>
      <c r="C40" s="10">
        <f>IF(ISERROR(College!K68/College!G68),"n/a",College!K68/College!G68)</f>
        <v>0.4</v>
      </c>
      <c r="D40" s="12">
        <f>IF(ISERROR(B40-C40),"n/a",B40-C40)</f>
        <v>-0.12142857142857144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0.8928571428571429</v>
      </c>
      <c r="C63" s="10">
        <f>IF(ISERROR(College!G66/College!C66),"n/a",College!G66/College!C66)</f>
        <v>1.0148148148148148</v>
      </c>
      <c r="D63" s="12">
        <f>IF(ISERROR(B63-C63),"n/a",B63-C63)</f>
        <v>-0.12195767195767193</v>
      </c>
    </row>
    <row r="64" spans="1:4" ht="15" x14ac:dyDescent="0.2">
      <c r="A64" s="14" t="s">
        <v>14</v>
      </c>
      <c r="B64" s="10">
        <f>IF(ISERROR(College!J66/College!F66),"n/a",College!J66/College!F66)</f>
        <v>0.28000000000000003</v>
      </c>
      <c r="C64" s="10">
        <f>IF(ISERROR(College!K66/College!G66),"n/a",College!K66/College!G66)</f>
        <v>0.35766423357664234</v>
      </c>
      <c r="D64" s="12">
        <f>IF(ISERROR(B64-C64),"n/a",B64-C64)</f>
        <v>-7.7664233576642316E-2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8/20/21</v>
      </c>
      <c r="C9" s="349" t="str">
        <f>(Summary!C7)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0.42778693025809994</v>
      </c>
      <c r="C12" s="10">
        <f>IF(ISERROR(College!G77/College!C77),"n/a",College!G77/College!C77)</f>
        <v>0.47298198799199465</v>
      </c>
      <c r="D12" s="12">
        <f>IF(ISERROR(B12-C12),"n/a",B12-C12)</f>
        <v>-4.5195057733894706E-2</v>
      </c>
    </row>
    <row r="13" spans="1:4" ht="15" x14ac:dyDescent="0.2">
      <c r="A13" s="14" t="s">
        <v>14</v>
      </c>
      <c r="B13" s="10">
        <f>IF(ISERROR(College!J77/College!F77),"n/a",College!J77/College!F77)</f>
        <v>0.36071887034659822</v>
      </c>
      <c r="C13" s="10">
        <f>IF(ISERROR(College!K77/College!G77),"n/a",College!K77/College!G77)</f>
        <v>0.35260930888575459</v>
      </c>
      <c r="D13" s="12">
        <f>IF(ISERROR(B13-C13),"n/a",B13-C13)</f>
        <v>8.1095614608436284E-3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0.25</v>
      </c>
      <c r="D19" s="12">
        <f>IF(ISERROR(B19-C19),"n/a",B19-C19)</f>
        <v>-8.3333333333333343E-2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0.16346153846153846</v>
      </c>
      <c r="D31" s="12">
        <f>IF(ISERROR(B31-C31),"n/a",B31-C31)</f>
        <v>3.2051282051281937E-3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0.41131351869606902</v>
      </c>
      <c r="C36" s="10">
        <f>IF(ISERROR(College!G75/College!C75),"n/a",College!G75/College!C75)</f>
        <v>0.4529025191675794</v>
      </c>
      <c r="D36" s="12">
        <f>IF(ISERROR(B36-C36),"n/a",B36-C36)</f>
        <v>-4.1589000471510373E-2</v>
      </c>
    </row>
    <row r="37" spans="1:4" ht="15" x14ac:dyDescent="0.2">
      <c r="A37" s="14" t="s">
        <v>14</v>
      </c>
      <c r="B37" s="10">
        <f>IF(ISERROR(College!J75/College!F75),"n/a",College!J75/College!F75)</f>
        <v>0.34265734265734266</v>
      </c>
      <c r="C37" s="10">
        <f>IF(ISERROR(College!K75/College!G75),"n/a",College!K75/College!G75)</f>
        <v>0.32648125755743651</v>
      </c>
      <c r="D37" s="12">
        <f>IF(ISERROR(B37-C37),"n/a",B37-C37)</f>
        <v>1.6176085099906146E-2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0.86785714285714288</v>
      </c>
      <c r="C11" s="10">
        <f>IF(ISERROR(College!G86/College!C86),"n/a",College!G86/College!C86)</f>
        <v>0.98941798941798942</v>
      </c>
      <c r="D11" s="12">
        <f>IF(ISERROR(B11-C11),"n/a",B11-C11)</f>
        <v>-0.12156084656084654</v>
      </c>
    </row>
    <row r="12" spans="1:4" ht="15" x14ac:dyDescent="0.2">
      <c r="A12" s="14" t="s">
        <v>14</v>
      </c>
      <c r="B12" s="10">
        <f>IF(ISERROR(College!J86/College!F86),"n/a",College!J86/College!F86)</f>
        <v>0.18106995884773663</v>
      </c>
      <c r="C12" s="10">
        <f>IF(ISERROR(College!K86/College!G86),"n/a",College!K86/College!G86)</f>
        <v>0.21390374331550802</v>
      </c>
      <c r="D12" s="12">
        <f>IF(ISERROR(B12-C12),"n/a",B12-C12)</f>
        <v>-3.2833784467771382E-2</v>
      </c>
    </row>
    <row r="13" spans="1:4" ht="15" x14ac:dyDescent="0.2">
      <c r="A13" s="14" t="s">
        <v>15</v>
      </c>
      <c r="B13" s="10">
        <f>IF(ISERROR(College!N86/College!F86),"n/a",College!N86/College!F86)</f>
        <v>0.16872427983539096</v>
      </c>
      <c r="C13" s="10">
        <f>IF(ISERROR(College!O86/College!G86),"n/a",College!O86/College!G86)</f>
        <v>0.21390374331550802</v>
      </c>
      <c r="D13" s="12">
        <f>IF(ISERROR(B13-C13),"n/a",B13-C13)</f>
        <v>-4.517946348011706E-2</v>
      </c>
    </row>
    <row r="14" spans="1:4" ht="15" x14ac:dyDescent="0.2">
      <c r="A14" s="14" t="s">
        <v>16</v>
      </c>
      <c r="B14" s="10">
        <f>IF(ISERROR(College!N86/College!J86),"n/a",College!N86/College!J86)</f>
        <v>0.93181818181818177</v>
      </c>
      <c r="C14" s="10">
        <f>IF(ISERROR(College!O86/College!K86),"n/a",College!O86/College!K86)</f>
        <v>1</v>
      </c>
      <c r="D14" s="12">
        <f>IF(ISERROR(B14-C14),"n/a",B14-C14)</f>
        <v>-6.8181818181818232E-2</v>
      </c>
    </row>
    <row r="15" spans="1:4" ht="15" x14ac:dyDescent="0.2">
      <c r="A15" s="14" t="s">
        <v>17</v>
      </c>
      <c r="B15" s="10">
        <f>IF(ISERROR(College!R86/College!N86), "n/a",College!R86/College!N86)</f>
        <v>0.46341463414634149</v>
      </c>
      <c r="C15" s="10">
        <f>IF(ISERROR(College!S86/College!O86), "n/a",College!S86/College!O86)</f>
        <v>0.3</v>
      </c>
      <c r="D15" s="12">
        <f>IF(ISERROR(B15-C15),"n/a",B15-C15)</f>
        <v>0.1634146341463415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0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0.85303514376996803</v>
      </c>
      <c r="C29" s="10">
        <f>IF(ISERROR(College!G84/College!C84),"n/a",College!G84/College!C84)</f>
        <v>0.97524752475247523</v>
      </c>
      <c r="D29" s="12">
        <f>IF(ISERROR(B29-C29),"n/a",B29-C29)</f>
        <v>-0.1222123809825072</v>
      </c>
    </row>
    <row r="30" spans="1:4" ht="15" x14ac:dyDescent="0.2">
      <c r="A30" s="14" t="s">
        <v>14</v>
      </c>
      <c r="B30" s="10">
        <f>IF(ISERROR(College!J84/College!F84),"n/a",College!J84/College!F84)</f>
        <v>0.16853932584269662</v>
      </c>
      <c r="C30" s="10">
        <f>IF(ISERROR(College!K84/College!G84),"n/a",College!K84/College!G84)</f>
        <v>0.20304568527918782</v>
      </c>
      <c r="D30" s="12">
        <f>IF(ISERROR(B30-C30),"n/a",B30-C30)</f>
        <v>-3.4506359436491191E-2</v>
      </c>
    </row>
    <row r="31" spans="1:4" ht="15" x14ac:dyDescent="0.2">
      <c r="A31" s="14" t="s">
        <v>15</v>
      </c>
      <c r="B31" s="10">
        <f>IF(ISERROR(College!N84/College!F84),"n/a",College!N84/College!F84)</f>
        <v>0.15730337078651685</v>
      </c>
      <c r="C31" s="10">
        <f>IF(ISERROR(College!O84/College!G84),"n/a",College!O84/College!G84)</f>
        <v>0.20304568527918782</v>
      </c>
      <c r="D31" s="12">
        <f>IF(ISERROR(B31-C31),"n/a",B31-C31)</f>
        <v>-4.5742314492670966E-2</v>
      </c>
    </row>
    <row r="32" spans="1:4" ht="15" x14ac:dyDescent="0.2">
      <c r="A32" s="14" t="s">
        <v>16</v>
      </c>
      <c r="B32" s="10">
        <f>IF(ISERROR(College!N84/College!J84),"n/a",College!N84/College!J84)</f>
        <v>0.93333333333333335</v>
      </c>
      <c r="C32" s="10">
        <f>IF(ISERROR(College!O84/College!K84),"n/a",College!O84/College!K84)</f>
        <v>1</v>
      </c>
      <c r="D32" s="12">
        <f>IF(ISERROR(B32-C32),"n/a",B32-C32)</f>
        <v>-6.6666666666666652E-2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0.45238095238095238</v>
      </c>
      <c r="C33" s="11">
        <f>IF(ISERROR(College!S84/College!O84), "n/a",College!S84/College!O84)</f>
        <v>0.3</v>
      </c>
      <c r="D33" s="13">
        <f>IF(ISERROR(B33-C33),"n/a",B33-C33)</f>
        <v>0.15238095238095239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0.26315789473684209</v>
      </c>
      <c r="C40" s="10">
        <f>IF(ISERROR(College!K93/College!G93),"n/a",College!K93/College!G93)</f>
        <v>0.18292682926829268</v>
      </c>
      <c r="D40" s="12">
        <f>IF(ISERROR(B40-C40),"n/a",B40-C40)</f>
        <v>8.0231065468549412E-2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0.25742574257425743</v>
      </c>
      <c r="C64" s="10">
        <f>IF(ISERROR(College!K91/College!G91),"n/a",College!K91/College!G91)</f>
        <v>0.17045454545454544</v>
      </c>
      <c r="D64" s="12">
        <f>IF(ISERROR(B64-C64),"n/a",B64-C64)</f>
        <v>8.697119711971199E-2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http://schemas.microsoft.com/office/infopath/2007/PartnerControls"/>
    <ds:schemaRef ds:uri="http://schemas.microsoft.com/office/2006/metadata/properties"/>
    <ds:schemaRef ds:uri="7b0d7e73-53c3-49f5-853f-2cb02a030650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2021-08-20T14:44:31Z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