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<sst xmlns="http://schemas.openxmlformats.org/spreadsheetml/2006/main" count="921" uniqueCount="90">
  <si>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</si>
  <si>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</si>
  <si>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</si>
  <si>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</si>
  <si>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</si>
  <si>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</si>
  <si>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</si>
  <si>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</si>
  <si>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</si>
  <si>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</si>
  <si>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</si>
  <si>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</si>
  <si>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</si>
  <si>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</si>
  <si>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</si>
  <si>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</si>
  <si>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</si>
  <si>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</si>
  <si>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</si>
  <si>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</si>
  <si>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</si>
  <si>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</si>
  <si>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</si>
  <si>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</si>
  <si>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</si>
  <si>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</si>
  <si>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</si>
  <si>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</si>
  <si>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</si>
  <si>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</si>
  <si>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</si>
  <si>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</si>
  <si>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</si>
  <si>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</si>
  <si>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</si>
  <si>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</si>
  <si>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</si>
  <si>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</si>
  <si>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</si>
  <si>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</si>
  <si>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</si>
  <si>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</si>
  <si>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</si>
  <si>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</si>
  <si>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</si>
  <si>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</si>
  <si>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</si>
  <si>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</si>
  <si>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</si>
  <si>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</si>
  <si>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</si>
  <si>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</si>
  <si>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</si>
  <si>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</si>
  <si>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</si>
  <si>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</si>
  <si>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</si>
  <si>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</si>
  <si>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</si>
  <si>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</si>
  <si>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</si>
  <si>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</si>
  <si>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</si>
  <si>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</si>
  <si>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</si>
  <si>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</si>
  <si>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</si>
  <si>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</si>
  <si>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</si>
  <si>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</si>
  <si>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</si>
  <si>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</si>
  <si>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</si>
  <si>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</si>
  <si>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</si>
  <si>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</si>
  <si>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</si>
  <si>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</si>
  <si>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</si>
  <si>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</si>
  <si>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CA Resident Transfer = 2000</t>
  </si>
  <si>
    <t>Nonresident Freshman = TBD</t>
  </si>
  <si>
    <t>Nonresident Transfer = TBD</t>
  </si>
  <si>
    <t>Winter 2022</t>
  </si>
  <si>
    <t>as of Friday, August 13, 2021</t>
  </si>
  <si>
    <t>Winter 2021</t>
  </si>
  <si>
    <t>as of 8/13/21</t>
  </si>
  <si>
    <t>as of 8/13/20</t>
  </si>
  <si>
    <t>Winter 2022 Enrollment Targets</t>
  </si>
  <si>
    <t>CA Resident Transfer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</si>
</sst>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83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84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83</v>
      </c>
      <c r="C6" s="184" t="s">
        <v>85</v>
      </c>
      <c r="D6" s="185"/>
      <c r="E6" s="186"/>
    </row>
    <row r="7" spans="1:7" ht="15" x14ac:dyDescent="0.25">
      <c r="A7" s="38"/>
      <c r="B7" s="187" t="s">
        <v>86</v>
      </c>
      <c r="C7" s="188" t="s">
        <v>87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24</v>
      </c>
      <c r="C9" s="84">
        <f>(C10+C14+C12)</f>
        <v>31</v>
      </c>
      <c r="D9" s="84">
        <f>IF(ISERROR(B9-C9),"n/a",B9-C9)</f>
        <v>-7</v>
      </c>
      <c r="E9" s="156">
        <f>IF(ISERROR(D9/C9),"n/a",(D9/C9))</f>
        <v>-0.22580645161290322</v>
      </c>
    </row>
    <row r="10" spans="1:7" x14ac:dyDescent="0.2">
      <c r="A10" s="157" t="s">
        <v>31</v>
      </c>
      <c r="B10" s="210">
        <f>B11</f>
        <v>1</v>
      </c>
      <c r="C10" s="210">
        <f>C11</f>
        <v>0</v>
      </c>
      <c r="D10" s="7">
        <f t="shared" ref="D10:D16" si="0">IF(ISERROR(B10-C10),"n/a",B10-C10)</f>
        <v>1</v>
      </c>
      <c r="E10" s="158" t="str">
        <f t="shared" ref="E10:E16" si="1">IF(ISERROR(D10/C10),"n/a",(D10/C10))</f>
        <v>n/a</v>
      </c>
    </row>
    <row r="11" spans="1:7" x14ac:dyDescent="0.2">
      <c r="A11" s="159" t="s">
        <v>32</v>
      </c>
      <c r="B11" s="280">
        <v>1</v>
      </c>
      <c r="C11" s="280">
        <v>0</v>
      </c>
      <c r="D11" s="282">
        <f t="shared" ref="D11" si="2">IF(ISERROR(B11-C11),"n/a",B11-C11)</f>
        <v>1</v>
      </c>
      <c r="E11" s="283" t="str">
        <f t="shared" ref="E11" si="3">IF(ISERROR(D11/C11),"n/a",(D11/C11))</f>
        <v>n/a</v>
      </c>
    </row>
    <row r="12" spans="1:7" x14ac:dyDescent="0.2">
      <c r="A12" s="157" t="s">
        <v>30</v>
      </c>
      <c r="B12" s="28">
        <f>B13</f>
        <v>23</v>
      </c>
      <c r="C12" s="210">
        <f>C13</f>
        <v>31</v>
      </c>
      <c r="D12" s="7">
        <f>IF(ISERROR(B12-C12),"n/a",B12-C12)</f>
        <v>-8</v>
      </c>
      <c r="E12" s="158">
        <f>IF(ISERROR(D12/C12),"n/a",(D12/C12))</f>
        <v>-0.25806451612903225</v>
      </c>
    </row>
    <row r="13" spans="1:7" x14ac:dyDescent="0.2">
      <c r="A13" s="159" t="s">
        <v>32</v>
      </c>
      <c r="B13" s="211">
        <v>23</v>
      </c>
      <c r="C13" s="211">
        <v>31</v>
      </c>
      <c r="D13" s="6">
        <f>IF(ISERROR(B13-C13),"n/a",B13-C13)</f>
        <v>-8</v>
      </c>
      <c r="E13" s="160">
        <f>IF(ISERROR(D13/C13),"n/a",(D13/C13))</f>
        <v>-0.25806451612903225</v>
      </c>
    </row>
    <row r="14" spans="1:7" x14ac:dyDescent="0.2">
      <c r="A14" s="157" t="s">
        <v>33</v>
      </c>
      <c r="B14" s="28">
        <f>B15</f>
        <v>0</v>
      </c>
      <c r="C14" s="28">
        <f>C15</f>
        <v>0</v>
      </c>
      <c r="D14" s="7">
        <f t="shared" si="0"/>
        <v>0</v>
      </c>
      <c r="E14" s="158" t="str">
        <f t="shared" si="1"/>
        <v>n/a</v>
      </c>
    </row>
    <row r="15" spans="1:7" x14ac:dyDescent="0.2">
      <c r="A15" s="159" t="s">
        <v>32</v>
      </c>
      <c r="B15" s="211">
        <v>0</v>
      </c>
      <c r="C15" s="211">
        <v>0</v>
      </c>
      <c r="D15" s="6">
        <v>0</v>
      </c>
      <c r="E15" s="160" t="str">
        <f t="shared" si="1"/>
        <v>n/a</v>
      </c>
    </row>
    <row r="16" spans="1:7" x14ac:dyDescent="0.2">
      <c r="A16" s="155" t="s">
        <v>8</v>
      </c>
      <c r="B16" s="84">
        <f>(B17+B23+B20)</f>
        <v>809</v>
      </c>
      <c r="C16" s="84">
        <f>(C17+C23+C20)</f>
        <v>1038</v>
      </c>
      <c r="D16" s="84">
        <f t="shared" si="0"/>
        <v>-229</v>
      </c>
      <c r="E16" s="156">
        <f t="shared" si="1"/>
        <v>-0.220616570327553</v>
      </c>
    </row>
    <row r="17" spans="1:5" x14ac:dyDescent="0.2">
      <c r="A17" s="157" t="s">
        <v>31</v>
      </c>
      <c r="B17" s="210">
        <f>SUM(B18:B19)</f>
        <v>745</v>
      </c>
      <c r="C17" s="210">
        <f>SUM(C18:C19)</f>
        <v>974</v>
      </c>
      <c r="D17" s="7">
        <f t="shared" ref="D17:D23" si="4">IF(ISERROR(B17-C17),"n/a",B17-C17)</f>
        <v>-229</v>
      </c>
      <c r="E17" s="158">
        <f t="shared" ref="E17:E24" si="5">IF(ISERROR(D17/C17),"n/a",(D17/C17))</f>
        <v>-0.23511293634496919</v>
      </c>
    </row>
    <row r="18" spans="1:5" x14ac:dyDescent="0.2">
      <c r="A18" s="159" t="s">
        <v>32</v>
      </c>
      <c r="B18" s="280">
        <v>745</v>
      </c>
      <c r="C18" s="281">
        <v>974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47</v>
      </c>
      <c r="C20" s="28">
        <f>C21+C22</f>
        <v>47</v>
      </c>
      <c r="D20" s="7">
        <f>IF(ISERROR(B20-C20),"n/a",B20-C20)</f>
        <v>0</v>
      </c>
      <c r="E20" s="158">
        <f>IF(ISERROR(D20/C20),"n/a",(D20/C20))</f>
        <v>0</v>
      </c>
    </row>
    <row r="21" spans="1:5" x14ac:dyDescent="0.2">
      <c r="A21" s="159" t="s">
        <v>32</v>
      </c>
      <c r="B21" s="211">
        <v>47</v>
      </c>
      <c r="C21" s="211">
        <v>47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17</v>
      </c>
      <c r="C23" s="28">
        <f>C24</f>
        <v>17</v>
      </c>
      <c r="D23" s="7">
        <f t="shared" si="4"/>
        <v>0</v>
      </c>
      <c r="E23" s="158">
        <f t="shared" si="5"/>
        <v>0</v>
      </c>
    </row>
    <row r="24" spans="1:5" x14ac:dyDescent="0.2">
      <c r="A24" s="159" t="s">
        <v>32</v>
      </c>
      <c r="B24" s="211">
        <v>17</v>
      </c>
      <c r="C24" s="211">
        <v>17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833</v>
      </c>
      <c r="C25" s="84">
        <f>(C9+C16)</f>
        <v>1069</v>
      </c>
      <c r="D25" s="84">
        <f>IF(ISERROR(B25-C25),"n/a",B25-C25)</f>
        <v>-236</v>
      </c>
      <c r="E25" s="156">
        <f>IF(ISERROR(D25/C25),"n/a",(D25/C25))</f>
        <v>-0.22076707202993451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23</v>
      </c>
      <c r="C28" s="84">
        <f>(C29+C33+C31)</f>
        <v>28</v>
      </c>
      <c r="D28" s="84">
        <f t="shared" ref="D28:D44" si="6">IF(ISERROR(B28-C28),"n/a",B28-C28)</f>
        <v>-5</v>
      </c>
      <c r="E28" s="156">
        <f t="shared" ref="E28:E44" si="7">IF(ISERROR(D28/C28),"n/a",(D28/C28))</f>
        <v>-0.17857142857142858</v>
      </c>
    </row>
    <row r="29" spans="1:5" x14ac:dyDescent="0.2">
      <c r="A29" s="157" t="s">
        <v>31</v>
      </c>
      <c r="B29" s="210">
        <f>B30</f>
        <v>1</v>
      </c>
      <c r="C29" s="210">
        <f>C30</f>
        <v>0</v>
      </c>
      <c r="D29" s="7">
        <f t="shared" si="6"/>
        <v>1</v>
      </c>
      <c r="E29" s="158" t="str">
        <f t="shared" si="7"/>
        <v>n/a</v>
      </c>
    </row>
    <row r="30" spans="1:5" x14ac:dyDescent="0.2">
      <c r="A30" s="159" t="s">
        <v>32</v>
      </c>
      <c r="B30" s="280">
        <v>1</v>
      </c>
      <c r="C30" s="280">
        <v>0</v>
      </c>
      <c r="D30" s="282">
        <f t="shared" ref="D30" si="8">IF(ISERROR(B30-C30),"n/a",B30-C30)</f>
        <v>1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22</v>
      </c>
      <c r="C31" s="28">
        <f>C32</f>
        <v>28</v>
      </c>
      <c r="D31" s="7">
        <f>IF(ISERROR(B31-C31),"n/a",B31-C31)</f>
        <v>-6</v>
      </c>
      <c r="E31" s="158">
        <f>IF(ISERROR(D31/C31),"n/a",(D31/C31))</f>
        <v>-0.21428571428571427</v>
      </c>
    </row>
    <row r="32" spans="1:5" x14ac:dyDescent="0.2">
      <c r="A32" s="159" t="s">
        <v>32</v>
      </c>
      <c r="B32" s="211">
        <v>22</v>
      </c>
      <c r="C32" s="211">
        <v>28</v>
      </c>
      <c r="D32" s="6">
        <f>IF(ISERROR(B32-C32),"n/a",B32-C32)</f>
        <v>-6</v>
      </c>
      <c r="E32" s="160">
        <f>IF(ISERROR(D32/C32),"n/a",(D32/C32))</f>
        <v>-0.21428571428571427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691</v>
      </c>
      <c r="C35" s="84">
        <f>(C36+C42+C39)</f>
        <v>1021</v>
      </c>
      <c r="D35" s="84">
        <f t="shared" si="6"/>
        <v>-330</v>
      </c>
      <c r="E35" s="156">
        <f t="shared" si="7"/>
        <v>-0.32321253672869737</v>
      </c>
    </row>
    <row r="36" spans="1:5" x14ac:dyDescent="0.2">
      <c r="A36" s="157" t="s">
        <v>31</v>
      </c>
      <c r="B36" s="210">
        <f>SUM(B37:B38)</f>
        <v>637</v>
      </c>
      <c r="C36" s="210">
        <f>SUM(C37:C38)</f>
        <v>959</v>
      </c>
      <c r="D36" s="7">
        <f t="shared" si="6"/>
        <v>-322</v>
      </c>
      <c r="E36" s="158">
        <f t="shared" si="7"/>
        <v>-0.33576642335766421</v>
      </c>
    </row>
    <row r="37" spans="1:5" x14ac:dyDescent="0.2">
      <c r="A37" s="159" t="s">
        <v>32</v>
      </c>
      <c r="B37" s="280">
        <v>637</v>
      </c>
      <c r="C37" s="281">
        <v>959</v>
      </c>
      <c r="D37" s="282">
        <f t="shared" si="6"/>
        <v>-322</v>
      </c>
      <c r="E37" s="283">
        <f t="shared" si="7"/>
        <v>-0.33576642335766421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42</v>
      </c>
      <c r="C39" s="28">
        <f>C40+C41</f>
        <v>46</v>
      </c>
      <c r="D39" s="7">
        <f>IF(ISERROR(B39-C39),"n/a",B39-C39)</f>
        <v>-4</v>
      </c>
      <c r="E39" s="158">
        <f>IF(ISERROR(D39/C39),"n/a",(D39/C39))</f>
        <v>-8.6956521739130432E-2</v>
      </c>
    </row>
    <row r="40" spans="1:5" x14ac:dyDescent="0.2">
      <c r="A40" s="159" t="s">
        <v>32</v>
      </c>
      <c r="B40" s="211">
        <v>42</v>
      </c>
      <c r="C40" s="211">
        <v>46</v>
      </c>
      <c r="D40" s="6">
        <f>IF(ISERROR(B40-C40),"n/a",B40-C40)</f>
        <v>-4</v>
      </c>
      <c r="E40" s="160">
        <f>IF(ISERROR(D40/C40),"n/a",(D40/C40))</f>
        <v>-8.6956521739130432E-2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12</v>
      </c>
      <c r="C42" s="28">
        <f>SUM(C43:C43)</f>
        <v>16</v>
      </c>
      <c r="D42" s="7">
        <f t="shared" si="6"/>
        <v>-4</v>
      </c>
      <c r="E42" s="158">
        <f t="shared" si="7"/>
        <v>-0.25</v>
      </c>
    </row>
    <row r="43" spans="1:5" x14ac:dyDescent="0.2">
      <c r="A43" s="159" t="s">
        <v>32</v>
      </c>
      <c r="B43" s="211">
        <v>12</v>
      </c>
      <c r="C43" s="211">
        <v>16</v>
      </c>
      <c r="D43" s="6">
        <f t="shared" si="6"/>
        <v>-4</v>
      </c>
      <c r="E43" s="160">
        <f t="shared" si="7"/>
        <v>-0.25</v>
      </c>
    </row>
    <row r="44" spans="1:5" x14ac:dyDescent="0.2">
      <c r="A44" s="161" t="s">
        <v>5</v>
      </c>
      <c r="B44" s="84">
        <f>(B28+B35)</f>
        <v>714</v>
      </c>
      <c r="C44" s="84">
        <f>(C28+C35)</f>
        <v>1049</v>
      </c>
      <c r="D44" s="84">
        <f t="shared" si="6"/>
        <v>-335</v>
      </c>
      <c r="E44" s="156">
        <f t="shared" si="7"/>
        <v>-0.31935176358436607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0</v>
      </c>
      <c r="C47" s="84">
        <f>(C48+C52+C50)</f>
        <v>0</v>
      </c>
      <c r="D47" s="84">
        <f t="shared" ref="D47:D53" si="10">IF(ISERROR(B47-C47),"n/a",B47-C47)</f>
        <v>0</v>
      </c>
      <c r="E47" s="156" t="str">
        <f t="shared" ref="E47:E53" si="11">IF(ISERROR(D47/C47),"n/a",(D47/C47))</f>
        <v>n/a</v>
      </c>
    </row>
    <row r="48" spans="1:5" x14ac:dyDescent="0.2">
      <c r="A48" s="157" t="s">
        <v>31</v>
      </c>
      <c r="B48" s="210">
        <f>B49</f>
        <v>0</v>
      </c>
      <c r="C48" s="210">
        <f>C49</f>
        <v>0</v>
      </c>
      <c r="D48" s="7">
        <f t="shared" si="10"/>
        <v>0</v>
      </c>
      <c r="E48" s="158" t="str">
        <f t="shared" si="11"/>
        <v>n/a</v>
      </c>
    </row>
    <row r="49" spans="1:5" x14ac:dyDescent="0.2">
      <c r="A49" s="159" t="s">
        <v>32</v>
      </c>
      <c r="B49" s="280">
        <v>0</v>
      </c>
      <c r="C49" s="280">
        <v>0</v>
      </c>
      <c r="D49" s="282">
        <f t="shared" ref="D49" si="12">IF(ISERROR(B49-C49),"n/a",B49-C49)</f>
        <v>0</v>
      </c>
      <c r="E49" s="283" t="str">
        <f t="shared" ref="E49" si="13">IF(ISERROR(D49/C49),"n/a",(D49/C49))</f>
        <v>n/a</v>
      </c>
    </row>
    <row r="50" spans="1:5" x14ac:dyDescent="0.2">
      <c r="A50" s="157" t="s">
        <v>30</v>
      </c>
      <c r="B50" s="28">
        <f>B51</f>
        <v>0</v>
      </c>
      <c r="C50" s="28">
        <f>C51</f>
        <v>0</v>
      </c>
      <c r="D50" s="7">
        <f>IF(ISERROR(B50-C50),"n/a",B50-C50)</f>
        <v>0</v>
      </c>
      <c r="E50" s="158" t="str">
        <f>IF(ISERROR(D50/C50),"n/a",(D50/C50))</f>
        <v>n/a</v>
      </c>
    </row>
    <row r="51" spans="1:5" x14ac:dyDescent="0.2">
      <c r="A51" s="159" t="s">
        <v>32</v>
      </c>
      <c r="B51" s="211">
        <v>0</v>
      </c>
      <c r="C51" s="211">
        <v>0</v>
      </c>
      <c r="D51" s="6">
        <f>IF(ISERROR(B51-C51),"n/a",B51-C51)</f>
        <v>0</v>
      </c>
      <c r="E51" s="160" t="str">
        <f>IF(ISERROR(D51/C51),"n/a",(D51/C51))</f>
        <v>n/a</v>
      </c>
    </row>
    <row r="52" spans="1:5" x14ac:dyDescent="0.2">
      <c r="A52" s="157" t="s">
        <v>33</v>
      </c>
      <c r="B52" s="28">
        <f>B53</f>
        <v>0</v>
      </c>
      <c r="C52" s="28">
        <f>C53</f>
        <v>0</v>
      </c>
      <c r="D52" s="7">
        <f t="shared" si="10"/>
        <v>0</v>
      </c>
      <c r="E52" s="158" t="str">
        <f t="shared" si="11"/>
        <v>n/a</v>
      </c>
    </row>
    <row r="53" spans="1:5" x14ac:dyDescent="0.2">
      <c r="A53" s="159" t="s">
        <v>32</v>
      </c>
      <c r="B53" s="211">
        <v>0</v>
      </c>
      <c r="C53" s="211">
        <v>0</v>
      </c>
      <c r="D53" s="6">
        <f t="shared" si="10"/>
        <v>0</v>
      </c>
      <c r="E53" s="160" t="str">
        <f t="shared" si="11"/>
        <v>n/a</v>
      </c>
    </row>
    <row r="54" spans="1:5" x14ac:dyDescent="0.2">
      <c r="A54" s="155" t="s">
        <v>8</v>
      </c>
      <c r="B54" s="84">
        <f>(B55+B61+B58)</f>
        <v>85</v>
      </c>
      <c r="C54" s="84">
        <f>(C55+C61+C58)</f>
        <v>0</v>
      </c>
      <c r="D54" s="84">
        <f t="shared" ref="D54:D63" si="14">IF(ISERROR(B54-C54),"n/a",B54-C54)</f>
        <v>85</v>
      </c>
      <c r="E54" s="156" t="str">
        <f t="shared" ref="E54:E63" si="15">IF(ISERROR(D54/C54),"n/a",(D54/C54))</f>
        <v>n/a</v>
      </c>
    </row>
    <row r="55" spans="1:5" x14ac:dyDescent="0.2">
      <c r="A55" s="157" t="s">
        <v>31</v>
      </c>
      <c r="B55" s="210">
        <f>SUM(B56:B57)</f>
        <v>80</v>
      </c>
      <c r="C55" s="210">
        <f>SUM(C56:C57)</f>
        <v>0</v>
      </c>
      <c r="D55" s="7">
        <f t="shared" si="14"/>
        <v>80</v>
      </c>
      <c r="E55" s="158" t="str">
        <f t="shared" si="15"/>
        <v>n/a</v>
      </c>
    </row>
    <row r="56" spans="1:5" x14ac:dyDescent="0.2">
      <c r="A56" s="159" t="s">
        <v>32</v>
      </c>
      <c r="B56" s="280">
        <v>80</v>
      </c>
      <c r="C56" s="280">
        <v>0</v>
      </c>
      <c r="D56" s="282">
        <f t="shared" si="14"/>
        <v>80</v>
      </c>
      <c r="E56" s="283" t="str">
        <f t="shared" si="15"/>
        <v>n/a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4</v>
      </c>
      <c r="C58" s="28">
        <f>C59+C60</f>
        <v>0</v>
      </c>
      <c r="D58" s="7">
        <f>IF(ISERROR(B58-C58),"n/a",B58-C58)</f>
        <v>4</v>
      </c>
      <c r="E58" s="158" t="str">
        <f>IF(ISERROR(D58/C58),"n/a",(D58/C58))</f>
        <v>n/a</v>
      </c>
    </row>
    <row r="59" spans="1:5" s="2" customFormat="1" x14ac:dyDescent="0.2">
      <c r="A59" s="159" t="s">
        <v>32</v>
      </c>
      <c r="B59" s="211">
        <v>4</v>
      </c>
      <c r="C59" s="211">
        <v>0</v>
      </c>
      <c r="D59" s="6">
        <f>IF(ISERROR(B59-C59),"n/a",B59-C59)</f>
        <v>4</v>
      </c>
      <c r="E59" s="160" t="str">
        <f>IF(ISERROR(D59/C59),"n/a",(D59/C59))</f>
        <v>n/a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1</v>
      </c>
      <c r="C61" s="28">
        <f>C62</f>
        <v>0</v>
      </c>
      <c r="D61" s="7">
        <f t="shared" si="14"/>
        <v>1</v>
      </c>
      <c r="E61" s="158" t="str">
        <f t="shared" si="15"/>
        <v>n/a</v>
      </c>
    </row>
    <row r="62" spans="1:5" s="2" customFormat="1" x14ac:dyDescent="0.2">
      <c r="A62" s="159" t="s">
        <v>32</v>
      </c>
      <c r="B62" s="211">
        <v>1</v>
      </c>
      <c r="C62" s="211">
        <v>0</v>
      </c>
      <c r="D62" s="6">
        <f t="shared" si="14"/>
        <v>1</v>
      </c>
      <c r="E62" s="160" t="str">
        <f t="shared" si="15"/>
        <v>n/a</v>
      </c>
    </row>
    <row r="63" spans="1:5" ht="15.75" customHeight="1" x14ac:dyDescent="0.2">
      <c r="A63" s="161" t="s">
        <v>5</v>
      </c>
      <c r="B63" s="84">
        <f>(B47+B54)</f>
        <v>85</v>
      </c>
      <c r="C63" s="84">
        <f>(C47+C54)</f>
        <v>0</v>
      </c>
      <c r="D63" s="84">
        <f t="shared" si="14"/>
        <v>85</v>
      </c>
      <c r="E63" s="156" t="str">
        <f t="shared" si="15"/>
        <v>n/a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hidden="1" customHeight="1" x14ac:dyDescent="0.25">
      <c r="A65" s="167" t="s">
        <v>19</v>
      </c>
      <c r="B65" s="33"/>
      <c r="C65" s="33"/>
      <c r="D65" s="26"/>
      <c r="E65" s="154"/>
    </row>
    <row r="66" spans="1:5" ht="14.25" hidden="1" customHeight="1" x14ac:dyDescent="0.2">
      <c r="A66" s="155" t="s">
        <v>7</v>
      </c>
      <c r="B66" s="84">
        <f>(B67+B71+B69)</f>
        <v>0</v>
      </c>
      <c r="C66" s="84">
        <f>(C67+C71+C69)</f>
        <v>0</v>
      </c>
      <c r="D66" s="84">
        <f t="shared" ref="D66:D82" si="16">IF(ISERROR(B66-C66),"n/a",B66-C66)</f>
        <v>0</v>
      </c>
      <c r="E66" s="156" t="str">
        <f t="shared" ref="E66:E82" si="17">IF(ISERROR(D66/C66),"n/a",(D66/C66))</f>
        <v>n/a</v>
      </c>
    </row>
    <row r="67" spans="1:5" ht="14.25" hidden="1" customHeight="1" x14ac:dyDescent="0.2">
      <c r="A67" s="157" t="s">
        <v>31</v>
      </c>
      <c r="B67" s="210">
        <f>B68</f>
        <v>0</v>
      </c>
      <c r="C67" s="210">
        <f>C68</f>
        <v>0</v>
      </c>
      <c r="D67" s="7">
        <f t="shared" si="16"/>
        <v>0</v>
      </c>
      <c r="E67" s="158" t="str">
        <f t="shared" si="17"/>
        <v>n/a</v>
      </c>
    </row>
    <row r="68" spans="1:5" ht="14.25" hidden="1" customHeight="1" x14ac:dyDescent="0.2">
      <c r="A68" s="159" t="s">
        <v>32</v>
      </c>
      <c r="B68" s="280">
        <v>0</v>
      </c>
      <c r="C68" s="280">
        <v>0</v>
      </c>
      <c r="D68" s="282">
        <f t="shared" ref="D68" si="18">IF(ISERROR(B68-C68),"n/a",B68-C68)</f>
        <v>0</v>
      </c>
      <c r="E68" s="283" t="str">
        <f t="shared" ref="E68" si="19">IF(ISERROR(D68/C68),"n/a",(D68/C68))</f>
        <v>n/a</v>
      </c>
    </row>
    <row r="69" spans="1:5" ht="14.25" hidden="1" customHeight="1" x14ac:dyDescent="0.2">
      <c r="A69" s="157" t="s">
        <v>30</v>
      </c>
      <c r="B69" s="28">
        <f>B70</f>
        <v>0</v>
      </c>
      <c r="C69" s="28">
        <f>C70</f>
        <v>0</v>
      </c>
      <c r="D69" s="7">
        <f>IF(ISERROR(B69-C69),"n/a",B69-C69)</f>
        <v>0</v>
      </c>
      <c r="E69" s="158" t="str">
        <f>IF(ISERROR(D69/C69),"n/a",(D69/C69))</f>
        <v>n/a</v>
      </c>
    </row>
    <row r="70" spans="1:5" ht="14.25" hidden="1" customHeight="1" x14ac:dyDescent="0.2">
      <c r="A70" s="159" t="s">
        <v>32</v>
      </c>
      <c r="B70" s="211">
        <v>0</v>
      </c>
      <c r="C70" s="211">
        <v>0</v>
      </c>
      <c r="D70" s="6">
        <f>IF(ISERROR(B70-C70),"n/a",B70-C70)</f>
        <v>0</v>
      </c>
      <c r="E70" s="160" t="str">
        <f>IF(ISERROR(D70/C70),"n/a",(D70/C70))</f>
        <v>n/a</v>
      </c>
    </row>
    <row r="71" spans="1:5" ht="14.25" hidden="1" customHeight="1" x14ac:dyDescent="0.2">
      <c r="A71" s="157" t="s">
        <v>33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hidden="1" customHeight="1" x14ac:dyDescent="0.2">
      <c r="A72" s="159" t="s">
        <v>32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hidden="1" customHeight="1" x14ac:dyDescent="0.2">
      <c r="A73" s="155" t="s">
        <v>8</v>
      </c>
      <c r="B73" s="84">
        <f>(B74+B80+B77)</f>
        <v>0</v>
      </c>
      <c r="C73" s="84">
        <f>(C74+C80+C77)</f>
        <v>0</v>
      </c>
      <c r="D73" s="84">
        <f t="shared" si="16"/>
        <v>0</v>
      </c>
      <c r="E73" s="156" t="str">
        <f t="shared" si="17"/>
        <v>n/a</v>
      </c>
    </row>
    <row r="74" spans="1:5" hidden="1" x14ac:dyDescent="0.2">
      <c r="A74" s="157" t="s">
        <v>31</v>
      </c>
      <c r="B74" s="210">
        <f>SUM(B75:B76)</f>
        <v>0</v>
      </c>
      <c r="C74" s="210">
        <f>SUM(C75:C76)</f>
        <v>0</v>
      </c>
      <c r="D74" s="7">
        <f t="shared" si="16"/>
        <v>0</v>
      </c>
      <c r="E74" s="158" t="str">
        <f t="shared" si="17"/>
        <v>n/a</v>
      </c>
    </row>
    <row r="75" spans="1:5" hidden="1" x14ac:dyDescent="0.2">
      <c r="A75" s="159" t="s">
        <v>32</v>
      </c>
      <c r="B75" s="280">
        <v>0</v>
      </c>
      <c r="C75" s="280">
        <v>0</v>
      </c>
      <c r="D75" s="282">
        <f t="shared" si="16"/>
        <v>0</v>
      </c>
      <c r="E75" s="283" t="str">
        <f t="shared" si="17"/>
        <v>n/a</v>
      </c>
    </row>
    <row r="76" spans="1:5" hidden="1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hidden="1" customHeight="1" x14ac:dyDescent="0.2">
      <c r="A77" s="157" t="s">
        <v>30</v>
      </c>
      <c r="B77" s="28">
        <f>B78+B79</f>
        <v>0</v>
      </c>
      <c r="C77" s="28">
        <f>C78+C79</f>
        <v>0</v>
      </c>
      <c r="D77" s="7">
        <f>IF(ISERROR(B77-C77),"n/a",B77-C77)</f>
        <v>0</v>
      </c>
      <c r="E77" s="158" t="str">
        <f>IF(ISERROR(D77/C77),"n/a",(D77/C77))</f>
        <v>n/a</v>
      </c>
    </row>
    <row r="78" spans="1:5" ht="12" hidden="1" customHeight="1" x14ac:dyDescent="0.2">
      <c r="A78" s="159" t="s">
        <v>32</v>
      </c>
      <c r="B78" s="211">
        <v>0</v>
      </c>
      <c r="C78" s="211">
        <v>0</v>
      </c>
      <c r="D78" s="6">
        <f>IF(ISERROR(B78-C78),"n/a",B78-C78)</f>
        <v>0</v>
      </c>
      <c r="E78" s="160" t="str">
        <f>IF(ISERROR(D78/C78),"n/a",(D78/C78))</f>
        <v>n/a</v>
      </c>
    </row>
    <row r="79" spans="1:5" ht="12" hidden="1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hidden="1" x14ac:dyDescent="0.2">
      <c r="A80" s="157" t="s">
        <v>33</v>
      </c>
      <c r="B80" s="28">
        <f>B81</f>
        <v>0</v>
      </c>
      <c r="C80" s="28">
        <f>C81</f>
        <v>0</v>
      </c>
      <c r="D80" s="7">
        <f t="shared" si="16"/>
        <v>0</v>
      </c>
      <c r="E80" s="158" t="str">
        <f t="shared" si="17"/>
        <v>n/a</v>
      </c>
    </row>
    <row r="81" spans="1:5" ht="12" hidden="1" customHeight="1" x14ac:dyDescent="0.2">
      <c r="A81" s="159" t="s">
        <v>32</v>
      </c>
      <c r="B81" s="211">
        <v>0</v>
      </c>
      <c r="C81" s="211">
        <v>0</v>
      </c>
      <c r="D81" s="6">
        <f t="shared" si="16"/>
        <v>0</v>
      </c>
      <c r="E81" s="160" t="str">
        <f t="shared" si="17"/>
        <v>n/a</v>
      </c>
    </row>
    <row r="82" spans="1:5" ht="15.75" hidden="1" customHeight="1" x14ac:dyDescent="0.2">
      <c r="A82" s="161" t="s">
        <v>5</v>
      </c>
      <c r="B82" s="84">
        <f>(B66+B73)</f>
        <v>0</v>
      </c>
      <c r="C82" s="84">
        <f>(C66+C73)</f>
        <v>0</v>
      </c>
      <c r="D82" s="84">
        <f t="shared" si="16"/>
        <v>0</v>
      </c>
      <c r="E82" s="156" t="str">
        <f t="shared" si="17"/>
        <v>n/a</v>
      </c>
    </row>
    <row r="83" spans="1:5" ht="3.75" hidden="1" customHeight="1" x14ac:dyDescent="0.2">
      <c r="A83" s="162"/>
      <c r="B83" s="30"/>
      <c r="C83" s="30"/>
      <c r="D83" s="27"/>
      <c r="E83" s="163"/>
    </row>
    <row r="84" spans="1:5" ht="21" hidden="1" customHeight="1" x14ac:dyDescent="0.25">
      <c r="A84" s="167" t="s">
        <v>10</v>
      </c>
      <c r="B84" s="33"/>
      <c r="C84" s="33"/>
      <c r="D84" s="26"/>
      <c r="E84" s="154"/>
    </row>
    <row r="85" spans="1:5" ht="14.25" hidden="1" customHeight="1" x14ac:dyDescent="0.2">
      <c r="A85" s="155" t="s">
        <v>7</v>
      </c>
      <c r="B85" s="84">
        <f>(B86+B90+B88)</f>
        <v>0</v>
      </c>
      <c r="C85" s="84">
        <f>(C86+C90+C88)</f>
        <v>0</v>
      </c>
      <c r="D85" s="84">
        <f t="shared" ref="D85:D101" si="20">IF(ISERROR(B85-C85),"n/a",B85-C85)</f>
        <v>0</v>
      </c>
      <c r="E85" s="156" t="str">
        <f t="shared" ref="E85:E101" si="21">IF(ISERROR(D85/C85),"n/a",(D85/C85))</f>
        <v>n/a</v>
      </c>
    </row>
    <row r="86" spans="1:5" ht="14.25" hidden="1" customHeight="1" x14ac:dyDescent="0.2">
      <c r="A86" s="157" t="s">
        <v>31</v>
      </c>
      <c r="B86" s="210">
        <f>B87</f>
        <v>0</v>
      </c>
      <c r="C86" s="210">
        <f>C87</f>
        <v>0</v>
      </c>
      <c r="D86" s="7">
        <f t="shared" si="20"/>
        <v>0</v>
      </c>
      <c r="E86" s="158" t="str">
        <f t="shared" si="21"/>
        <v>n/a</v>
      </c>
    </row>
    <row r="87" spans="1:5" ht="14.25" hidden="1" customHeight="1" x14ac:dyDescent="0.2">
      <c r="A87" s="159" t="s">
        <v>32</v>
      </c>
      <c r="B87" s="280">
        <v>0</v>
      </c>
      <c r="C87" s="280">
        <v>0</v>
      </c>
      <c r="D87" s="282">
        <f t="shared" ref="D87" si="22">IF(ISERROR(B87-C87),"n/a",B87-C87)</f>
        <v>0</v>
      </c>
      <c r="E87" s="283" t="str">
        <f t="shared" ref="E87" si="23">IF(ISERROR(D87/C87),"n/a",(D87/C87))</f>
        <v>n/a</v>
      </c>
    </row>
    <row r="88" spans="1:5" ht="14.25" hidden="1" customHeight="1" x14ac:dyDescent="0.2">
      <c r="A88" s="157" t="s">
        <v>30</v>
      </c>
      <c r="B88" s="28">
        <f>B89</f>
        <v>0</v>
      </c>
      <c r="C88" s="28">
        <f>C89</f>
        <v>0</v>
      </c>
      <c r="D88" s="7">
        <f>IF(ISERROR(B88-C88),"n/a",B88-C88)</f>
        <v>0</v>
      </c>
      <c r="E88" s="158" t="str">
        <f>IF(ISERROR(D88/C88),"n/a",(D88/C88))</f>
        <v>n/a</v>
      </c>
    </row>
    <row r="89" spans="1:5" ht="14.25" hidden="1" customHeight="1" x14ac:dyDescent="0.2">
      <c r="A89" s="159" t="s">
        <v>32</v>
      </c>
      <c r="B89" s="211">
        <v>0</v>
      </c>
      <c r="C89" s="211">
        <v>0</v>
      </c>
      <c r="D89" s="6">
        <f>IF(ISERROR(B89-C89),"n/a",B89-C89)</f>
        <v>0</v>
      </c>
      <c r="E89" s="160" t="str">
        <f>IF(ISERROR(D89/C89),"n/a",(D89/C89))</f>
        <v>n/a</v>
      </c>
    </row>
    <row r="90" spans="1:5" ht="14.25" hidden="1" customHeight="1" x14ac:dyDescent="0.2">
      <c r="A90" s="157" t="s">
        <v>33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hidden="1" customHeight="1" x14ac:dyDescent="0.2">
      <c r="A91" s="159" t="s">
        <v>32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hidden="1" customHeight="1" x14ac:dyDescent="0.2">
      <c r="A92" s="155" t="s">
        <v>8</v>
      </c>
      <c r="B92" s="84">
        <f>(B93+B99+B96)</f>
        <v>0</v>
      </c>
      <c r="C92" s="84">
        <f>(C93+C99+C96)</f>
        <v>0</v>
      </c>
      <c r="D92" s="84">
        <f t="shared" si="20"/>
        <v>0</v>
      </c>
      <c r="E92" s="156" t="str">
        <f t="shared" si="21"/>
        <v>n/a</v>
      </c>
    </row>
    <row r="93" spans="1:5" hidden="1" x14ac:dyDescent="0.2">
      <c r="A93" s="157" t="s">
        <v>31</v>
      </c>
      <c r="B93" s="28">
        <f>SUM(B94:B95)</f>
        <v>0</v>
      </c>
      <c r="C93" s="28">
        <f>SUM(C94:C95)</f>
        <v>0</v>
      </c>
      <c r="D93" s="7">
        <f t="shared" si="20"/>
        <v>0</v>
      </c>
      <c r="E93" s="158" t="str">
        <f t="shared" si="21"/>
        <v>n/a</v>
      </c>
    </row>
    <row r="94" spans="1:5" hidden="1" x14ac:dyDescent="0.2">
      <c r="A94" s="159" t="s">
        <v>32</v>
      </c>
      <c r="B94" s="281">
        <v>0</v>
      </c>
      <c r="C94" s="280">
        <v>0</v>
      </c>
      <c r="D94" s="282">
        <f t="shared" si="20"/>
        <v>0</v>
      </c>
      <c r="E94" s="283" t="str">
        <f t="shared" si="21"/>
        <v>n/a</v>
      </c>
    </row>
    <row r="95" spans="1:5" hidden="1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hidden="1" x14ac:dyDescent="0.2">
      <c r="A96" s="157" t="s">
        <v>30</v>
      </c>
      <c r="B96" s="28">
        <f>B97+B98</f>
        <v>0</v>
      </c>
      <c r="C96" s="28">
        <f>C97+C98</f>
        <v>0</v>
      </c>
      <c r="D96" s="7">
        <f>IF(ISERROR(B96-C96),"n/a",B96-C96)</f>
        <v>0</v>
      </c>
      <c r="E96" s="158" t="str">
        <f>IF(ISERROR(D96/C96),"n/a",(D96/C96))</f>
        <v>n/a</v>
      </c>
    </row>
    <row r="97" spans="1:6" hidden="1" x14ac:dyDescent="0.2">
      <c r="A97" s="159" t="s">
        <v>32</v>
      </c>
      <c r="B97" s="211">
        <v>0</v>
      </c>
      <c r="C97" s="211">
        <v>0</v>
      </c>
      <c r="D97" s="6">
        <f>IF(ISERROR(B97-C97),"n/a",B97-C97)</f>
        <v>0</v>
      </c>
      <c r="E97" s="160" t="str">
        <f>IF(ISERROR(D97/C97),"n/a",(D97/C97))</f>
        <v>n/a</v>
      </c>
    </row>
    <row r="98" spans="1:6" hidden="1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hidden="1" x14ac:dyDescent="0.2">
      <c r="A99" s="157" t="s">
        <v>33</v>
      </c>
      <c r="B99" s="28">
        <f>B100</f>
        <v>0</v>
      </c>
      <c r="C99" s="28">
        <f>C100</f>
        <v>0</v>
      </c>
      <c r="D99" s="7">
        <f t="shared" si="20"/>
        <v>0</v>
      </c>
      <c r="E99" s="158" t="str">
        <f t="shared" si="21"/>
        <v>n/a</v>
      </c>
    </row>
    <row r="100" spans="1:6" hidden="1" x14ac:dyDescent="0.2">
      <c r="A100" s="159" t="s">
        <v>32</v>
      </c>
      <c r="B100" s="211">
        <v>0</v>
      </c>
      <c r="C100" s="211">
        <v>0</v>
      </c>
      <c r="D100" s="6">
        <f t="shared" si="20"/>
        <v>0</v>
      </c>
      <c r="E100" s="160" t="str">
        <f t="shared" si="21"/>
        <v>n/a</v>
      </c>
    </row>
    <row r="101" spans="1:6" hidden="1" x14ac:dyDescent="0.2">
      <c r="A101" s="338" t="s">
        <v>5</v>
      </c>
      <c r="B101" s="339">
        <f>(B85+B92)</f>
        <v>0</v>
      </c>
      <c r="C101" s="339">
        <f>(C85+C92)</f>
        <v>0</v>
      </c>
      <c r="D101" s="339">
        <f t="shared" si="20"/>
        <v>0</v>
      </c>
      <c r="E101" s="340" t="str">
        <f t="shared" si="21"/>
        <v>n/a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idden="1" x14ac:dyDescent="0.2">
      <c r="A105" s="178" t="s">
        <v>8</v>
      </c>
      <c r="B105" s="29">
        <v>0</v>
      </c>
      <c r="C105" s="29">
        <v>0</v>
      </c>
      <c r="D105" s="6">
        <f>IF(ISERROR(B105-C105),"n/a",B105-C105)</f>
        <v>0</v>
      </c>
      <c r="E105" s="177" t="str">
        <f>IF(ISERROR(D105/C105),"n/a",(D105/C105))</f>
        <v>n/a</v>
      </c>
    </row>
    <row r="106" spans="1:6" hidden="1" x14ac:dyDescent="0.2">
      <c r="A106" s="179" t="s">
        <v>5</v>
      </c>
      <c r="B106" s="28">
        <f>SUM(B104:B105)</f>
        <v>0</v>
      </c>
      <c r="C106" s="28">
        <f>SUM(C104:C105)</f>
        <v>0</v>
      </c>
      <c r="D106" s="7">
        <f>IF(ISERROR(B106-C106),"n/a",B106-C106)</f>
        <v>0</v>
      </c>
      <c r="E106" s="180" t="str">
        <f>IF(ISERROR(D106/C106),"n/a",(D106/C106))</f>
        <v>n/a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88</v>
      </c>
    </row>
    <row r="151" spans="1:6" x14ac:dyDescent="0.2">
      <c r="A151" s="85" t="s">
        <v>89</v>
      </c>
    </row>
    <row r="152" spans="1:6" hidden="1" x14ac:dyDescent="0.2">
      <c r="A152" s="85" t="s">
        <v>80</v>
      </c>
    </row>
    <row r="153" spans="1:6" hidden="1" x14ac:dyDescent="0.2">
      <c r="A153" s="85" t="s">
        <v>81</v>
      </c>
    </row>
    <row r="154" spans="1:6" hidden="1" x14ac:dyDescent="0.2">
      <c r="A154" s="85" t="s">
        <v>82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74" orientation="portrait" r:id="rId1"/>
  <headerFooter>
    <oddHeader>&amp;C&amp;F
&amp;A&amp;R&amp;P of &amp;N</oddHeader>
    <oddFooter>&amp;LPrepared by: Information Technology Solutions
Job Name: UGAP099AX&amp;RPrepared Date: 8/13/2021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5" width="9.140625" style="330" customWidth="1"/>
    <col min="6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Winter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August 13,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0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0</v>
      </c>
      <c r="C12" s="341">
        <f t="shared" si="2"/>
        <v>0</v>
      </c>
      <c r="D12" s="341">
        <f t="shared" si="2"/>
        <v>0</v>
      </c>
      <c r="E12" s="341">
        <f t="shared" si="2"/>
        <v>0</v>
      </c>
      <c r="F12" s="341">
        <f t="shared" si="2"/>
        <v>0</v>
      </c>
      <c r="G12" s="341">
        <f t="shared" si="2"/>
        <v>0</v>
      </c>
      <c r="H12" s="341">
        <f t="shared" si="2"/>
        <v>0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1</v>
      </c>
      <c r="C14" s="341">
        <f t="shared" si="4"/>
        <v>0</v>
      </c>
      <c r="D14" s="341">
        <f t="shared" si="4"/>
        <v>0</v>
      </c>
      <c r="E14" s="341">
        <f t="shared" si="4"/>
        <v>0</v>
      </c>
      <c r="F14" s="341">
        <f t="shared" si="4"/>
        <v>0</v>
      </c>
      <c r="G14" s="341">
        <f t="shared" si="4"/>
        <v>0</v>
      </c>
      <c r="H14" s="341">
        <f t="shared" si="4"/>
        <v>0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23</v>
      </c>
      <c r="C16" s="341">
        <f t="shared" si="6"/>
        <v>31</v>
      </c>
      <c r="D16" s="341">
        <f t="shared" si="6"/>
        <v>0</v>
      </c>
      <c r="E16" s="341">
        <f t="shared" si="6"/>
        <v>0</v>
      </c>
      <c r="F16" s="341">
        <f t="shared" si="6"/>
        <v>0</v>
      </c>
      <c r="G16" s="341">
        <f t="shared" si="6"/>
        <v>0</v>
      </c>
      <c r="H16" s="341">
        <f t="shared" si="6"/>
        <v>0</v>
      </c>
      <c r="I16" s="341">
        <f t="shared" si="6"/>
        <v>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0</v>
      </c>
      <c r="C18" s="341">
        <f t="shared" si="8"/>
        <v>0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24</v>
      </c>
      <c r="C19" s="359">
        <f t="shared" si="9"/>
        <v>31</v>
      </c>
      <c r="D19" s="359">
        <f t="shared" ref="D19:M19" si="10">SUM(D10:D18)</f>
        <v>0</v>
      </c>
      <c r="E19" s="359">
        <f t="shared" si="10"/>
        <v>0</v>
      </c>
      <c r="F19" s="359">
        <f t="shared" si="10"/>
        <v>0</v>
      </c>
      <c r="G19" s="359">
        <f t="shared" si="10"/>
        <v>0</v>
      </c>
      <c r="H19" s="359">
        <f t="shared" si="10"/>
        <v>0</v>
      </c>
      <c r="I19" s="359">
        <f t="shared" si="10"/>
        <v>0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25">
      <c r="A24" s="336" t="s">
        <v>55</v>
      </c>
      <c r="B24" s="341">
        <f>SUM(B57,B88,B119,B150,B167,B197)</f>
        <v>29</v>
      </c>
      <c r="C24" s="341">
        <f t="shared" ref="C24:M24" si="11">SUM(C57,C88,C119,C150,C167,C197)</f>
        <v>48</v>
      </c>
      <c r="D24" s="341">
        <f t="shared" si="11"/>
        <v>3</v>
      </c>
      <c r="E24" s="341">
        <f t="shared" si="11"/>
        <v>0</v>
      </c>
      <c r="F24" s="341">
        <f t="shared" si="11"/>
        <v>0</v>
      </c>
      <c r="G24" s="341">
        <f t="shared" si="11"/>
        <v>0</v>
      </c>
      <c r="H24" s="341">
        <f t="shared" si="11"/>
        <v>0</v>
      </c>
      <c r="I24" s="341">
        <f t="shared" si="11"/>
        <v>0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2</v>
      </c>
      <c r="C25" s="341">
        <f t="shared" si="12"/>
        <v>2</v>
      </c>
      <c r="D25" s="341">
        <f t="shared" si="12"/>
        <v>0</v>
      </c>
      <c r="E25" s="341">
        <f t="shared" si="12"/>
        <v>0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155</v>
      </c>
      <c r="C26" s="341">
        <f t="shared" si="12"/>
        <v>194</v>
      </c>
      <c r="D26" s="341">
        <f t="shared" si="12"/>
        <v>12</v>
      </c>
      <c r="E26" s="341">
        <f t="shared" si="12"/>
        <v>0</v>
      </c>
      <c r="F26" s="341">
        <f t="shared" si="12"/>
        <v>0</v>
      </c>
      <c r="G26" s="341">
        <f t="shared" si="12"/>
        <v>0</v>
      </c>
      <c r="H26" s="341">
        <f t="shared" si="12"/>
        <v>0</v>
      </c>
      <c r="I26" s="341">
        <f t="shared" si="12"/>
        <v>0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</v>
      </c>
      <c r="C27" s="341">
        <f t="shared" si="12"/>
        <v>3</v>
      </c>
      <c r="D27" s="341">
        <f t="shared" si="12"/>
        <v>0</v>
      </c>
      <c r="E27" s="341">
        <f t="shared" si="12"/>
        <v>0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329</v>
      </c>
      <c r="C28" s="341">
        <f t="shared" si="12"/>
        <v>483</v>
      </c>
      <c r="D28" s="341">
        <f t="shared" si="12"/>
        <v>37</v>
      </c>
      <c r="E28" s="341">
        <f t="shared" si="12"/>
        <v>0</v>
      </c>
      <c r="F28" s="341">
        <f t="shared" si="12"/>
        <v>0</v>
      </c>
      <c r="G28" s="341">
        <f t="shared" si="12"/>
        <v>0</v>
      </c>
      <c r="H28" s="341">
        <f t="shared" si="12"/>
        <v>0</v>
      </c>
      <c r="I28" s="341">
        <f t="shared" si="12"/>
        <v>0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52</v>
      </c>
      <c r="C29" s="341">
        <f t="shared" si="12"/>
        <v>54</v>
      </c>
      <c r="D29" s="341">
        <f t="shared" si="12"/>
        <v>3</v>
      </c>
      <c r="E29" s="341">
        <f t="shared" si="12"/>
        <v>0</v>
      </c>
      <c r="F29" s="341">
        <f t="shared" si="12"/>
        <v>0</v>
      </c>
      <c r="G29" s="341">
        <f t="shared" si="12"/>
        <v>0</v>
      </c>
      <c r="H29" s="341">
        <f t="shared" si="12"/>
        <v>0</v>
      </c>
      <c r="I29" s="341">
        <f t="shared" si="12"/>
        <v>0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49</v>
      </c>
      <c r="C30" s="341">
        <f t="shared" si="12"/>
        <v>48</v>
      </c>
      <c r="D30" s="341">
        <f t="shared" si="12"/>
        <v>4</v>
      </c>
      <c r="E30" s="341">
        <f t="shared" si="12"/>
        <v>0</v>
      </c>
      <c r="F30" s="341">
        <f t="shared" si="12"/>
        <v>0</v>
      </c>
      <c r="G30" s="341">
        <f t="shared" si="12"/>
        <v>0</v>
      </c>
      <c r="H30" s="341">
        <f t="shared" si="12"/>
        <v>0</v>
      </c>
      <c r="I30" s="341">
        <f t="shared" si="12"/>
        <v>0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8</v>
      </c>
      <c r="C31" s="341">
        <f t="shared" si="12"/>
        <v>10</v>
      </c>
      <c r="D31" s="341">
        <f t="shared" si="12"/>
        <v>1</v>
      </c>
      <c r="E31" s="341">
        <f t="shared" si="12"/>
        <v>0</v>
      </c>
      <c r="F31" s="341">
        <f t="shared" si="12"/>
        <v>0</v>
      </c>
      <c r="G31" s="341">
        <f t="shared" si="12"/>
        <v>0</v>
      </c>
      <c r="H31" s="341">
        <f t="shared" si="12"/>
        <v>0</v>
      </c>
      <c r="I31" s="341">
        <f t="shared" si="12"/>
        <v>0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183</v>
      </c>
      <c r="C32" s="341">
        <f t="shared" si="12"/>
        <v>196</v>
      </c>
      <c r="D32" s="341">
        <f t="shared" si="12"/>
        <v>25</v>
      </c>
      <c r="E32" s="341">
        <f t="shared" si="12"/>
        <v>0</v>
      </c>
      <c r="F32" s="341">
        <f t="shared" si="12"/>
        <v>0</v>
      </c>
      <c r="G32" s="341">
        <f t="shared" si="12"/>
        <v>0</v>
      </c>
      <c r="H32" s="341">
        <f t="shared" si="12"/>
        <v>0</v>
      </c>
      <c r="I32" s="341">
        <f t="shared" si="12"/>
        <v>0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809</v>
      </c>
      <c r="C33" s="359">
        <f t="shared" ref="C33:M33" si="13">SUM(C24:C32)</f>
        <v>1038</v>
      </c>
      <c r="D33" s="359">
        <f t="shared" si="13"/>
        <v>85</v>
      </c>
      <c r="E33" s="359">
        <f t="shared" si="13"/>
        <v>0</v>
      </c>
      <c r="F33" s="359">
        <f t="shared" si="13"/>
        <v>0</v>
      </c>
      <c r="G33" s="359">
        <f t="shared" si="13"/>
        <v>0</v>
      </c>
      <c r="H33" s="359">
        <f t="shared" si="13"/>
        <v>0</v>
      </c>
      <c r="I33" s="359">
        <f t="shared" si="13"/>
        <v>0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833</v>
      </c>
      <c r="C35" s="357">
        <f t="shared" si="14"/>
        <v>1069</v>
      </c>
      <c r="D35" s="357">
        <f t="shared" si="14"/>
        <v>85</v>
      </c>
      <c r="E35" s="357">
        <f t="shared" si="14"/>
        <v>0</v>
      </c>
      <c r="F35" s="357">
        <f t="shared" si="14"/>
        <v>0</v>
      </c>
      <c r="G35" s="357">
        <f t="shared" si="14"/>
        <v>0</v>
      </c>
      <c r="H35" s="357">
        <f t="shared" si="14"/>
        <v>0</v>
      </c>
      <c r="I35" s="357">
        <f t="shared" si="14"/>
        <v>0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0</v>
      </c>
      <c r="C45" s="341">
        <v>0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1</v>
      </c>
      <c r="C47" s="341">
        <v>0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5</v>
      </c>
      <c r="C49" s="341">
        <v>4</v>
      </c>
      <c r="D49" s="341">
        <v>0</v>
      </c>
      <c r="E49" s="341">
        <v>0</v>
      </c>
      <c r="F49" s="341">
        <v>0</v>
      </c>
      <c r="G49" s="341">
        <v>0</v>
      </c>
      <c r="H49" s="341">
        <v>0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6</v>
      </c>
      <c r="C52" s="344">
        <f t="shared" ref="C52:M52" si="15">SUM(C43:C51)</f>
        <v>4</v>
      </c>
      <c r="D52" s="344">
        <f t="shared" si="15"/>
        <v>0</v>
      </c>
      <c r="E52" s="344">
        <f t="shared" si="15"/>
        <v>0</v>
      </c>
      <c r="F52" s="344">
        <f t="shared" si="15"/>
        <v>0</v>
      </c>
      <c r="G52" s="344">
        <f t="shared" si="15"/>
        <v>0</v>
      </c>
      <c r="H52" s="344">
        <f t="shared" si="15"/>
        <v>0</v>
      </c>
      <c r="I52" s="344">
        <f t="shared" si="15"/>
        <v>0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25">
      <c r="A57" s="337" t="s">
        <v>55</v>
      </c>
      <c r="B57" s="341">
        <v>5</v>
      </c>
      <c r="C57" s="341">
        <v>5</v>
      </c>
      <c r="D57" s="341">
        <v>0</v>
      </c>
      <c r="E57" s="341">
        <v>0</v>
      </c>
      <c r="F57" s="341">
        <v>0</v>
      </c>
      <c r="G57" s="341">
        <v>0</v>
      </c>
      <c r="H57" s="341">
        <v>0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43</v>
      </c>
      <c r="C59" s="341">
        <v>61</v>
      </c>
      <c r="D59" s="341">
        <v>1</v>
      </c>
      <c r="E59" s="341">
        <v>0</v>
      </c>
      <c r="F59" s="341">
        <v>0</v>
      </c>
      <c r="G59" s="341">
        <v>0</v>
      </c>
      <c r="H59" s="341">
        <v>0</v>
      </c>
      <c r="I59" s="341">
        <v>0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45</v>
      </c>
      <c r="C61" s="341">
        <v>83</v>
      </c>
      <c r="D61" s="341">
        <v>3</v>
      </c>
      <c r="E61" s="341">
        <v>0</v>
      </c>
      <c r="F61" s="341">
        <v>0</v>
      </c>
      <c r="G61" s="341">
        <v>0</v>
      </c>
      <c r="H61" s="341">
        <v>0</v>
      </c>
      <c r="I61" s="341">
        <v>0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6</v>
      </c>
      <c r="C62" s="341">
        <v>8</v>
      </c>
      <c r="D62" s="341">
        <v>0</v>
      </c>
      <c r="E62" s="341">
        <v>0</v>
      </c>
      <c r="F62" s="341">
        <v>0</v>
      </c>
      <c r="G62" s="341">
        <v>0</v>
      </c>
      <c r="H62" s="341">
        <v>0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13</v>
      </c>
      <c r="C63" s="341">
        <v>15</v>
      </c>
      <c r="D63" s="341">
        <v>0</v>
      </c>
      <c r="E63" s="341">
        <v>0</v>
      </c>
      <c r="F63" s="341">
        <v>0</v>
      </c>
      <c r="G63" s="341">
        <v>0</v>
      </c>
      <c r="H63" s="341">
        <v>0</v>
      </c>
      <c r="I63" s="341">
        <v>0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0</v>
      </c>
      <c r="C64" s="341">
        <v>3</v>
      </c>
      <c r="D64" s="341">
        <v>0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26</v>
      </c>
      <c r="C65" s="341">
        <v>42</v>
      </c>
      <c r="D65" s="341">
        <v>1</v>
      </c>
      <c r="E65" s="341">
        <v>0</v>
      </c>
      <c r="F65" s="341">
        <v>0</v>
      </c>
      <c r="G65" s="341">
        <v>0</v>
      </c>
      <c r="H65" s="341">
        <v>0</v>
      </c>
      <c r="I65" s="341">
        <v>0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138</v>
      </c>
      <c r="C66" s="353">
        <f t="shared" ref="C66:M66" si="16">SUM(C57:C65)</f>
        <v>217</v>
      </c>
      <c r="D66" s="353">
        <f t="shared" si="16"/>
        <v>5</v>
      </c>
      <c r="E66" s="353">
        <f t="shared" si="16"/>
        <v>0</v>
      </c>
      <c r="F66" s="353">
        <f t="shared" si="16"/>
        <v>0</v>
      </c>
      <c r="G66" s="353">
        <f t="shared" si="16"/>
        <v>0</v>
      </c>
      <c r="H66" s="353">
        <f t="shared" si="16"/>
        <v>0</v>
      </c>
      <c r="I66" s="353">
        <f t="shared" si="16"/>
        <v>0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144</v>
      </c>
      <c r="C67" s="355">
        <f t="shared" ref="C67:M67" si="17">SUM(C52,C66)</f>
        <v>221</v>
      </c>
      <c r="D67" s="355">
        <f t="shared" si="17"/>
        <v>5</v>
      </c>
      <c r="E67" s="355">
        <f t="shared" si="17"/>
        <v>0</v>
      </c>
      <c r="F67" s="355">
        <f t="shared" si="17"/>
        <v>0</v>
      </c>
      <c r="G67" s="355">
        <f t="shared" si="17"/>
        <v>0</v>
      </c>
      <c r="H67" s="355">
        <f t="shared" si="17"/>
        <v>0</v>
      </c>
      <c r="I67" s="355">
        <f t="shared" si="17"/>
        <v>0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0</v>
      </c>
      <c r="D76" s="341">
        <v>0</v>
      </c>
      <c r="E76" s="341">
        <v>0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0</v>
      </c>
      <c r="C78" s="341">
        <v>0</v>
      </c>
      <c r="D78" s="341">
        <v>0</v>
      </c>
      <c r="E78" s="341">
        <v>0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16</v>
      </c>
      <c r="C80" s="341">
        <v>21</v>
      </c>
      <c r="D80" s="341">
        <v>0</v>
      </c>
      <c r="E80" s="341">
        <v>0</v>
      </c>
      <c r="F80" s="341">
        <v>0</v>
      </c>
      <c r="G80" s="341">
        <v>0</v>
      </c>
      <c r="H80" s="341">
        <v>0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0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16</v>
      </c>
      <c r="C83" s="344">
        <f t="shared" ref="C83:M83" si="18">SUM(C74:C82)</f>
        <v>21</v>
      </c>
      <c r="D83" s="344">
        <f t="shared" si="18"/>
        <v>0</v>
      </c>
      <c r="E83" s="344">
        <f t="shared" si="18"/>
        <v>0</v>
      </c>
      <c r="F83" s="344">
        <f t="shared" si="18"/>
        <v>0</v>
      </c>
      <c r="G83" s="344">
        <f t="shared" si="18"/>
        <v>0</v>
      </c>
      <c r="H83" s="344">
        <f t="shared" si="18"/>
        <v>0</v>
      </c>
      <c r="I83" s="344">
        <f t="shared" si="18"/>
        <v>0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25">
      <c r="A88" s="336" t="s">
        <v>55</v>
      </c>
      <c r="B88" s="341">
        <v>11</v>
      </c>
      <c r="C88" s="341">
        <v>31</v>
      </c>
      <c r="D88" s="341">
        <v>1</v>
      </c>
      <c r="E88" s="341">
        <v>0</v>
      </c>
      <c r="F88" s="341">
        <v>0</v>
      </c>
      <c r="G88" s="341">
        <v>0</v>
      </c>
      <c r="H88" s="341">
        <v>0</v>
      </c>
      <c r="I88" s="341">
        <v>0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1</v>
      </c>
      <c r="C89" s="341">
        <v>2</v>
      </c>
      <c r="D89" s="341">
        <v>0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35</v>
      </c>
      <c r="C90" s="341">
        <v>61</v>
      </c>
      <c r="D90" s="341">
        <v>5</v>
      </c>
      <c r="E90" s="341">
        <v>0</v>
      </c>
      <c r="F90" s="341">
        <v>0</v>
      </c>
      <c r="G90" s="341">
        <v>0</v>
      </c>
      <c r="H90" s="341">
        <v>0</v>
      </c>
      <c r="I90" s="341">
        <v>0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</v>
      </c>
      <c r="C91" s="341">
        <v>3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136</v>
      </c>
      <c r="C92" s="341">
        <v>239</v>
      </c>
      <c r="D92" s="341">
        <v>24</v>
      </c>
      <c r="E92" s="341">
        <v>0</v>
      </c>
      <c r="F92" s="341">
        <v>0</v>
      </c>
      <c r="G92" s="341">
        <v>0</v>
      </c>
      <c r="H92" s="341">
        <v>0</v>
      </c>
      <c r="I92" s="341">
        <v>0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19</v>
      </c>
      <c r="C93" s="341">
        <v>25</v>
      </c>
      <c r="D93" s="341">
        <v>2</v>
      </c>
      <c r="E93" s="341">
        <v>0</v>
      </c>
      <c r="F93" s="341">
        <v>0</v>
      </c>
      <c r="G93" s="341">
        <v>0</v>
      </c>
      <c r="H93" s="341">
        <v>0</v>
      </c>
      <c r="I93" s="341">
        <v>0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26</v>
      </c>
      <c r="C94" s="341">
        <v>20</v>
      </c>
      <c r="D94" s="341">
        <v>3</v>
      </c>
      <c r="E94" s="341">
        <v>0</v>
      </c>
      <c r="F94" s="341">
        <v>0</v>
      </c>
      <c r="G94" s="341">
        <v>0</v>
      </c>
      <c r="H94" s="341">
        <v>0</v>
      </c>
      <c r="I94" s="341">
        <v>0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1</v>
      </c>
      <c r="C95" s="341">
        <v>2</v>
      </c>
      <c r="D95" s="341">
        <v>1</v>
      </c>
      <c r="E95" s="341">
        <v>0</v>
      </c>
      <c r="F95" s="341">
        <v>0</v>
      </c>
      <c r="G95" s="341">
        <v>0</v>
      </c>
      <c r="H95" s="341">
        <v>0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71</v>
      </c>
      <c r="C96" s="341">
        <v>91</v>
      </c>
      <c r="D96" s="341">
        <v>16</v>
      </c>
      <c r="E96" s="341">
        <v>0</v>
      </c>
      <c r="F96" s="341">
        <v>0</v>
      </c>
      <c r="G96" s="341">
        <v>0</v>
      </c>
      <c r="H96" s="341">
        <v>0</v>
      </c>
      <c r="I96" s="341">
        <v>0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301</v>
      </c>
      <c r="C97" s="344">
        <f t="shared" ref="C97:M97" si="19">SUM(C88:C96)</f>
        <v>474</v>
      </c>
      <c r="D97" s="344">
        <f t="shared" si="19"/>
        <v>52</v>
      </c>
      <c r="E97" s="344">
        <f t="shared" si="19"/>
        <v>0</v>
      </c>
      <c r="F97" s="344">
        <f t="shared" si="19"/>
        <v>0</v>
      </c>
      <c r="G97" s="344">
        <f t="shared" si="19"/>
        <v>0</v>
      </c>
      <c r="H97" s="344">
        <f t="shared" si="19"/>
        <v>0</v>
      </c>
      <c r="I97" s="344">
        <f t="shared" si="19"/>
        <v>0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317</v>
      </c>
      <c r="C98" s="357">
        <f t="shared" ref="C98:M98" si="20">SUM(C83,C97)</f>
        <v>495</v>
      </c>
      <c r="D98" s="357">
        <f t="shared" si="20"/>
        <v>52</v>
      </c>
      <c r="E98" s="357">
        <f t="shared" si="20"/>
        <v>0</v>
      </c>
      <c r="F98" s="357">
        <f t="shared" si="20"/>
        <v>0</v>
      </c>
      <c r="G98" s="357">
        <f t="shared" si="20"/>
        <v>0</v>
      </c>
      <c r="H98" s="357">
        <f t="shared" si="20"/>
        <v>0</v>
      </c>
      <c r="I98" s="357">
        <f t="shared" si="20"/>
        <v>0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25">
      <c r="A105" s="336" t="s">
        <v>55</v>
      </c>
      <c r="B105" s="341">
        <v>0</v>
      </c>
      <c r="C105" s="341">
        <v>0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2</v>
      </c>
      <c r="C111" s="341">
        <v>5</v>
      </c>
      <c r="D111" s="341">
        <v>0</v>
      </c>
      <c r="E111" s="341">
        <v>0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2</v>
      </c>
      <c r="C114" s="344">
        <f t="shared" ref="C114:M114" si="21">SUM(C105:C113)</f>
        <v>5</v>
      </c>
      <c r="D114" s="344">
        <f t="shared" si="21"/>
        <v>0</v>
      </c>
      <c r="E114" s="344">
        <f t="shared" si="21"/>
        <v>0</v>
      </c>
      <c r="F114" s="344">
        <f t="shared" si="21"/>
        <v>0</v>
      </c>
      <c r="G114" s="344">
        <f t="shared" si="21"/>
        <v>0</v>
      </c>
      <c r="H114" s="344">
        <f t="shared" si="21"/>
        <v>0</v>
      </c>
      <c r="I114" s="344">
        <f t="shared" si="21"/>
        <v>0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25">
      <c r="A119" s="336" t="s">
        <v>55</v>
      </c>
      <c r="B119" s="341">
        <v>7</v>
      </c>
      <c r="C119" s="341">
        <v>7</v>
      </c>
      <c r="D119" s="341">
        <v>2</v>
      </c>
      <c r="E119" s="341">
        <v>0</v>
      </c>
      <c r="F119" s="341">
        <v>0</v>
      </c>
      <c r="G119" s="341">
        <v>0</v>
      </c>
      <c r="H119" s="341">
        <v>0</v>
      </c>
      <c r="I119" s="341">
        <v>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35</v>
      </c>
      <c r="C121" s="341">
        <v>31</v>
      </c>
      <c r="D121" s="341">
        <v>4</v>
      </c>
      <c r="E121" s="341">
        <v>0</v>
      </c>
      <c r="F121" s="341">
        <v>0</v>
      </c>
      <c r="G121" s="341">
        <v>0</v>
      </c>
      <c r="H121" s="341">
        <v>0</v>
      </c>
      <c r="I121" s="341">
        <v>0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1</v>
      </c>
      <c r="C122" s="341">
        <v>0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67</v>
      </c>
      <c r="C123" s="341">
        <v>66</v>
      </c>
      <c r="D123" s="341">
        <v>5</v>
      </c>
      <c r="E123" s="341">
        <v>0</v>
      </c>
      <c r="F123" s="341">
        <v>0</v>
      </c>
      <c r="G123" s="341">
        <v>0</v>
      </c>
      <c r="H123" s="341">
        <v>0</v>
      </c>
      <c r="I123" s="341">
        <v>0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14</v>
      </c>
      <c r="C124" s="341">
        <v>16</v>
      </c>
      <c r="D124" s="341">
        <v>0</v>
      </c>
      <c r="E124" s="341">
        <v>0</v>
      </c>
      <c r="F124" s="341">
        <v>0</v>
      </c>
      <c r="G124" s="341">
        <v>0</v>
      </c>
      <c r="H124" s="341">
        <v>0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2</v>
      </c>
      <c r="C125" s="341">
        <v>5</v>
      </c>
      <c r="D125" s="341">
        <v>0</v>
      </c>
      <c r="E125" s="341">
        <v>0</v>
      </c>
      <c r="F125" s="341">
        <v>0</v>
      </c>
      <c r="G125" s="341">
        <v>0</v>
      </c>
      <c r="H125" s="341">
        <v>0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5</v>
      </c>
      <c r="C126" s="341">
        <v>2</v>
      </c>
      <c r="D126" s="341">
        <v>0</v>
      </c>
      <c r="E126" s="341">
        <v>0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44</v>
      </c>
      <c r="C127" s="341">
        <v>33</v>
      </c>
      <c r="D127" s="341">
        <v>3</v>
      </c>
      <c r="E127" s="341">
        <v>0</v>
      </c>
      <c r="F127" s="341">
        <v>0</v>
      </c>
      <c r="G127" s="341">
        <v>0</v>
      </c>
      <c r="H127" s="341">
        <v>0</v>
      </c>
      <c r="I127" s="341">
        <v>0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175</v>
      </c>
      <c r="C128" s="344">
        <f t="shared" si="22"/>
        <v>160</v>
      </c>
      <c r="D128" s="344">
        <f t="shared" si="22"/>
        <v>14</v>
      </c>
      <c r="E128" s="344">
        <f t="shared" si="22"/>
        <v>0</v>
      </c>
      <c r="F128" s="344">
        <f t="shared" si="22"/>
        <v>0</v>
      </c>
      <c r="G128" s="344">
        <f t="shared" si="22"/>
        <v>0</v>
      </c>
      <c r="H128" s="344">
        <f t="shared" si="22"/>
        <v>0</v>
      </c>
      <c r="I128" s="344">
        <f t="shared" si="22"/>
        <v>0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177</v>
      </c>
      <c r="C129" s="357">
        <f t="shared" ref="C129:M129" si="23">SUM(C114,C128)</f>
        <v>165</v>
      </c>
      <c r="D129" s="357">
        <f t="shared" si="23"/>
        <v>14</v>
      </c>
      <c r="E129" s="357">
        <f t="shared" si="23"/>
        <v>0</v>
      </c>
      <c r="F129" s="357">
        <f t="shared" si="23"/>
        <v>0</v>
      </c>
      <c r="G129" s="357">
        <f t="shared" si="23"/>
        <v>0</v>
      </c>
      <c r="H129" s="357">
        <f t="shared" si="23"/>
        <v>0</v>
      </c>
      <c r="I129" s="357">
        <f t="shared" si="23"/>
        <v>0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1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0</v>
      </c>
      <c r="C145" s="344">
        <f t="shared" ref="C145:M145" si="24">SUM(C136:C144)</f>
        <v>1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25">
      <c r="A150" s="336" t="s">
        <v>55</v>
      </c>
      <c r="B150" s="341">
        <v>0</v>
      </c>
      <c r="C150" s="341">
        <v>0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1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0</v>
      </c>
      <c r="C152" s="341">
        <v>2</v>
      </c>
      <c r="D152" s="341">
        <v>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6</v>
      </c>
      <c r="C154" s="341">
        <v>17</v>
      </c>
      <c r="D154" s="341">
        <v>2</v>
      </c>
      <c r="E154" s="341">
        <v>0</v>
      </c>
      <c r="F154" s="341">
        <v>0</v>
      </c>
      <c r="G154" s="341">
        <v>0</v>
      </c>
      <c r="H154" s="341">
        <v>0</v>
      </c>
      <c r="I154" s="341">
        <v>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3</v>
      </c>
      <c r="C155" s="341">
        <v>1</v>
      </c>
      <c r="D155" s="341">
        <v>0</v>
      </c>
      <c r="E155" s="341">
        <v>0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1</v>
      </c>
      <c r="C156" s="341">
        <v>0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1</v>
      </c>
      <c r="C157" s="341">
        <v>1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5</v>
      </c>
      <c r="C158" s="341">
        <v>3</v>
      </c>
      <c r="D158" s="341">
        <v>1</v>
      </c>
      <c r="E158" s="341">
        <v>0</v>
      </c>
      <c r="F158" s="341">
        <v>0</v>
      </c>
      <c r="G158" s="341">
        <v>0</v>
      </c>
      <c r="H158" s="341">
        <v>0</v>
      </c>
      <c r="I158" s="341">
        <v>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17</v>
      </c>
      <c r="C159" s="344">
        <f t="shared" si="25"/>
        <v>24</v>
      </c>
      <c r="D159" s="344">
        <f t="shared" si="25"/>
        <v>3</v>
      </c>
      <c r="E159" s="344">
        <f t="shared" si="25"/>
        <v>0</v>
      </c>
      <c r="F159" s="344">
        <f t="shared" si="25"/>
        <v>0</v>
      </c>
      <c r="G159" s="344">
        <f t="shared" si="25"/>
        <v>0</v>
      </c>
      <c r="H159" s="344">
        <f t="shared" si="25"/>
        <v>0</v>
      </c>
      <c r="I159" s="344">
        <f t="shared" si="25"/>
        <v>0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17</v>
      </c>
      <c r="C160" s="357">
        <f t="shared" ref="C160:M160" si="26">SUM(C145,C159)</f>
        <v>25</v>
      </c>
      <c r="D160" s="357">
        <f t="shared" si="26"/>
        <v>3</v>
      </c>
      <c r="E160" s="357">
        <f t="shared" si="26"/>
        <v>0</v>
      </c>
      <c r="F160" s="357">
        <f t="shared" si="26"/>
        <v>0</v>
      </c>
      <c r="G160" s="357">
        <f t="shared" si="26"/>
        <v>0</v>
      </c>
      <c r="H160" s="357">
        <f t="shared" si="26"/>
        <v>0</v>
      </c>
      <c r="I160" s="357">
        <f t="shared" si="26"/>
        <v>0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25">
      <c r="A167" s="336" t="s">
        <v>55</v>
      </c>
      <c r="B167" s="341">
        <v>5</v>
      </c>
      <c r="C167" s="341">
        <v>4</v>
      </c>
      <c r="D167" s="341">
        <v>0</v>
      </c>
      <c r="E167" s="341">
        <v>0</v>
      </c>
      <c r="F167" s="341">
        <v>0</v>
      </c>
      <c r="G167" s="341">
        <v>0</v>
      </c>
      <c r="H167" s="341">
        <v>0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41</v>
      </c>
      <c r="C169" s="341">
        <v>38</v>
      </c>
      <c r="D169" s="341">
        <v>2</v>
      </c>
      <c r="E169" s="341">
        <v>0</v>
      </c>
      <c r="F169" s="341">
        <v>0</v>
      </c>
      <c r="G169" s="341">
        <v>0</v>
      </c>
      <c r="H169" s="341">
        <v>0</v>
      </c>
      <c r="I169" s="341">
        <v>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69</v>
      </c>
      <c r="C171" s="341">
        <v>71</v>
      </c>
      <c r="D171" s="341">
        <v>2</v>
      </c>
      <c r="E171" s="341">
        <v>0</v>
      </c>
      <c r="F171" s="341">
        <v>0</v>
      </c>
      <c r="G171" s="341">
        <v>0</v>
      </c>
      <c r="H171" s="341">
        <v>0</v>
      </c>
      <c r="I171" s="341">
        <v>0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10</v>
      </c>
      <c r="C172" s="341">
        <v>4</v>
      </c>
      <c r="D172" s="341">
        <v>1</v>
      </c>
      <c r="E172" s="341">
        <v>0</v>
      </c>
      <c r="F172" s="341">
        <v>0</v>
      </c>
      <c r="G172" s="341">
        <v>0</v>
      </c>
      <c r="H172" s="341">
        <v>0</v>
      </c>
      <c r="I172" s="341">
        <v>0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7</v>
      </c>
      <c r="C173" s="341">
        <v>8</v>
      </c>
      <c r="D173" s="341">
        <v>1</v>
      </c>
      <c r="E173" s="341">
        <v>0</v>
      </c>
      <c r="F173" s="341">
        <v>0</v>
      </c>
      <c r="G173" s="341">
        <v>0</v>
      </c>
      <c r="H173" s="341">
        <v>0</v>
      </c>
      <c r="I173" s="341">
        <v>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</v>
      </c>
      <c r="C174" s="341">
        <v>2</v>
      </c>
      <c r="D174" s="341">
        <v>0</v>
      </c>
      <c r="E174" s="341">
        <v>0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32</v>
      </c>
      <c r="C175" s="341">
        <v>25</v>
      </c>
      <c r="D175" s="341">
        <v>3</v>
      </c>
      <c r="E175" s="341">
        <v>0</v>
      </c>
      <c r="F175" s="341">
        <v>0</v>
      </c>
      <c r="G175" s="341">
        <v>0</v>
      </c>
      <c r="H175" s="341">
        <v>0</v>
      </c>
      <c r="I175" s="341">
        <v>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165</v>
      </c>
      <c r="C176" s="359">
        <f t="shared" ref="C176:M176" si="27">SUM(C167:C175)</f>
        <v>152</v>
      </c>
      <c r="D176" s="359">
        <f t="shared" si="27"/>
        <v>9</v>
      </c>
      <c r="E176" s="359">
        <f t="shared" si="27"/>
        <v>0</v>
      </c>
      <c r="F176" s="359">
        <f t="shared" si="27"/>
        <v>0</v>
      </c>
      <c r="G176" s="359">
        <f t="shared" si="27"/>
        <v>0</v>
      </c>
      <c r="H176" s="359">
        <f t="shared" si="27"/>
        <v>0</v>
      </c>
      <c r="I176" s="359">
        <f t="shared" si="27"/>
        <v>0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0</v>
      </c>
      <c r="C192" s="344">
        <f t="shared" ref="C192:M192" si="28">SUM(C183:C191)</f>
        <v>0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25">
      <c r="A197" s="336" t="s">
        <v>55</v>
      </c>
      <c r="B197" s="341">
        <v>1</v>
      </c>
      <c r="C197" s="341">
        <v>1</v>
      </c>
      <c r="D197" s="341">
        <v>0</v>
      </c>
      <c r="E197" s="341">
        <v>0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1</v>
      </c>
      <c r="D199" s="341">
        <v>0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6</v>
      </c>
      <c r="C201" s="341">
        <v>7</v>
      </c>
      <c r="D201" s="341">
        <v>1</v>
      </c>
      <c r="E201" s="341">
        <v>0</v>
      </c>
      <c r="F201" s="341">
        <v>0</v>
      </c>
      <c r="G201" s="341">
        <v>0</v>
      </c>
      <c r="H201" s="341">
        <v>0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5</v>
      </c>
      <c r="C205" s="341">
        <v>2</v>
      </c>
      <c r="D205" s="341">
        <v>1</v>
      </c>
      <c r="E205" s="341">
        <v>0</v>
      </c>
      <c r="F205" s="341">
        <v>0</v>
      </c>
      <c r="G205" s="341">
        <v>0</v>
      </c>
      <c r="H205" s="341">
        <v>0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13</v>
      </c>
      <c r="C206" s="344">
        <f t="shared" si="29"/>
        <v>11</v>
      </c>
      <c r="D206" s="344">
        <f t="shared" si="29"/>
        <v>2</v>
      </c>
      <c r="E206" s="344">
        <f t="shared" si="29"/>
        <v>0</v>
      </c>
      <c r="F206" s="344">
        <f t="shared" si="29"/>
        <v>0</v>
      </c>
      <c r="G206" s="344">
        <f t="shared" si="29"/>
        <v>0</v>
      </c>
      <c r="H206" s="344">
        <f t="shared" si="29"/>
        <v>0</v>
      </c>
      <c r="I206" s="344">
        <f t="shared" si="29"/>
        <v>0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13</v>
      </c>
      <c r="C207" s="357">
        <f t="shared" ref="C207:M207" si="30">SUM(C192,C206)</f>
        <v>11</v>
      </c>
      <c r="D207" s="357">
        <f t="shared" si="30"/>
        <v>2</v>
      </c>
      <c r="E207" s="357">
        <f t="shared" si="30"/>
        <v>0</v>
      </c>
      <c r="F207" s="357">
        <f t="shared" si="30"/>
        <v>0</v>
      </c>
      <c r="G207" s="357">
        <f t="shared" si="30"/>
        <v>0</v>
      </c>
      <c r="H207" s="357">
        <f t="shared" si="30"/>
        <v>0</v>
      </c>
      <c r="I207" s="357">
        <f t="shared" si="30"/>
        <v>0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8/13/2021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hidden="1" customWidth="1"/>
    <col min="11" max="11" width="10.140625" style="116" hidden="1" customWidth="1"/>
    <col min="12" max="12" width="7.42578125" style="116" hidden="1" customWidth="1"/>
    <col min="13" max="13" width="9.28515625" style="116" hidden="1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Winter 2022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August 13,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Winter 2022</v>
      </c>
      <c r="C7" s="209" t="str">
        <f>Summary!C6</f>
        <v>Winter 2021</v>
      </c>
      <c r="D7" s="378" t="s">
        <v>24</v>
      </c>
      <c r="E7" s="380" t="s">
        <v>25</v>
      </c>
      <c r="F7" s="43" t="str">
        <f>B7</f>
        <v>Winter 2022</v>
      </c>
      <c r="G7" s="45" t="str">
        <f>C7</f>
        <v>Winter 2021</v>
      </c>
      <c r="H7" s="382" t="s">
        <v>24</v>
      </c>
      <c r="I7" s="384" t="s">
        <v>25</v>
      </c>
      <c r="J7" s="47" t="str">
        <f>B7</f>
        <v>Winter 2022</v>
      </c>
      <c r="K7" s="49" t="str">
        <f>G7</f>
        <v>Winter 2021</v>
      </c>
      <c r="L7" s="394" t="s">
        <v>24</v>
      </c>
      <c r="M7" s="396" t="s">
        <v>25</v>
      </c>
      <c r="N7" s="51" t="str">
        <f>B7</f>
        <v>Winter 2022</v>
      </c>
      <c r="O7" s="53" t="str">
        <f>B7</f>
        <v>Winter 2022</v>
      </c>
      <c r="P7" s="412" t="s">
        <v>24</v>
      </c>
      <c r="Q7" s="414" t="s">
        <v>25</v>
      </c>
      <c r="R7" s="131" t="str">
        <f>B7</f>
        <v>Winter 2022</v>
      </c>
      <c r="S7" s="132" t="str">
        <f>C7</f>
        <v>Winter 2021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8/13/21</v>
      </c>
      <c r="C8" s="42" t="str">
        <f>Summary!C7</f>
        <v>as of 8/13/20</v>
      </c>
      <c r="D8" s="379"/>
      <c r="E8" s="381"/>
      <c r="F8" s="44" t="str">
        <f>B8</f>
        <v>as of 8/13/21</v>
      </c>
      <c r="G8" s="46" t="str">
        <f>C8</f>
        <v>as of 8/13/20</v>
      </c>
      <c r="H8" s="383"/>
      <c r="I8" s="385"/>
      <c r="J8" s="48" t="str">
        <f>F8</f>
        <v>as of 8/13/21</v>
      </c>
      <c r="K8" s="50" t="str">
        <f>G8</f>
        <v>as of 8/13/20</v>
      </c>
      <c r="L8" s="395"/>
      <c r="M8" s="397"/>
      <c r="N8" s="52" t="str">
        <f>J8</f>
        <v>as of 8/13/21</v>
      </c>
      <c r="O8" s="54" t="str">
        <f>K8</f>
        <v>as of 8/13/20</v>
      </c>
      <c r="P8" s="413"/>
      <c r="Q8" s="415"/>
      <c r="R8" s="133" t="str">
        <f>N8</f>
        <v>as of 8/13/21</v>
      </c>
      <c r="S8" s="134" t="str">
        <f>O8</f>
        <v>as of 8/13/20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833</v>
      </c>
      <c r="C9" s="55">
        <f>C26+C74+C42+C10+C58+C83</f>
        <v>1069</v>
      </c>
      <c r="D9" s="55">
        <f t="shared" ref="D9" si="0">IF(ISERROR(B9-C9),"n/a",B9-C9)</f>
        <v>-236</v>
      </c>
      <c r="E9" s="56">
        <f t="shared" ref="E9" si="1">IF(ISERROR(D9/C9),"n/a",(D9/C9))</f>
        <v>-0.22076707202993451</v>
      </c>
      <c r="F9" s="59">
        <f>F26+F74+F42+F10+F58+F83</f>
        <v>85</v>
      </c>
      <c r="G9" s="59">
        <f>G26+G74+G42+G10+G58+G83</f>
        <v>0</v>
      </c>
      <c r="H9" s="368">
        <f>IF(ISERROR(F9-G9),"n/a",F9-G9)</f>
        <v>85</v>
      </c>
      <c r="I9" s="60" t="str">
        <f t="shared" ref="I9" si="2">IF(ISERROR(H9/G9),"n/a",(H9/G9))</f>
        <v>n/a</v>
      </c>
      <c r="J9" s="57">
        <f>J26+J74+J42+J10+J58+J83</f>
        <v>0</v>
      </c>
      <c r="K9" s="57">
        <f>K26+K74+K42+K10+K58+K83</f>
        <v>0</v>
      </c>
      <c r="L9" s="58">
        <f t="shared" ref="L9" si="3">IF(ISERROR(J9-K9),"n/a",J9-K9)</f>
        <v>0</v>
      </c>
      <c r="M9" s="61" t="str">
        <f t="shared" ref="M9" si="4">IF(ISERROR(L9/K9),"n/a",(L9/K9))</f>
        <v>n/a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144</v>
      </c>
      <c r="C10" s="65">
        <f>C11+C18</f>
        <v>221</v>
      </c>
      <c r="D10" s="66">
        <f t="shared" ref="D10:D25" si="9">IF(ISERROR(B10-C10),"n/a",B10-C10)</f>
        <v>-77</v>
      </c>
      <c r="E10" s="67">
        <f t="shared" ref="E10:E25" si="10">IF(ISERROR(D10/C10),"n/a",(D10/C10))</f>
        <v>-0.34841628959276016</v>
      </c>
      <c r="F10" s="68">
        <f>F11+F18</f>
        <v>5</v>
      </c>
      <c r="G10" s="69">
        <f>G11+G18</f>
        <v>0</v>
      </c>
      <c r="H10" s="70">
        <f t="shared" ref="H10:H24" si="11">IF(ISERROR(F10-G10),"n/a",F10-G10)</f>
        <v>5</v>
      </c>
      <c r="I10" s="71" t="str">
        <f t="shared" ref="I10:I25" si="12">IF(ISERROR(H10/G10),"n/a",(H10/G10))</f>
        <v>n/a</v>
      </c>
      <c r="J10" s="72">
        <f>J11+J18</f>
        <v>0</v>
      </c>
      <c r="K10" s="73">
        <f>K11+K18</f>
        <v>0</v>
      </c>
      <c r="L10" s="74">
        <f t="shared" ref="L10:L24" si="13">IF(ISERROR(J10-K10),"n/a",J10-K10)</f>
        <v>0</v>
      </c>
      <c r="M10" s="75" t="str">
        <f t="shared" ref="M10:M25" si="14">IF(ISERROR(L10/K10),"n/a",(L10/K10))</f>
        <v>n/a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6</v>
      </c>
      <c r="C11" s="65">
        <f>C12+C14+C16</f>
        <v>4</v>
      </c>
      <c r="D11" s="66">
        <f t="shared" si="9"/>
        <v>2</v>
      </c>
      <c r="E11" s="67">
        <f t="shared" si="10"/>
        <v>0.5</v>
      </c>
      <c r="F11" s="68">
        <f>F12+F16+F14</f>
        <v>0</v>
      </c>
      <c r="G11" s="69">
        <f>G12+G16+G14</f>
        <v>0</v>
      </c>
      <c r="H11" s="70">
        <f t="shared" si="11"/>
        <v>0</v>
      </c>
      <c r="I11" s="71" t="str">
        <f t="shared" si="12"/>
        <v>n/a</v>
      </c>
      <c r="J11" s="72">
        <f>J12+J16+J14</f>
        <v>0</v>
      </c>
      <c r="K11" s="73">
        <f>K12+K16+K14</f>
        <v>0</v>
      </c>
      <c r="L11" s="74">
        <f t="shared" si="13"/>
        <v>0</v>
      </c>
      <c r="M11" s="75" t="str">
        <f t="shared" si="14"/>
        <v>n/a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1</v>
      </c>
      <c r="C12" s="107">
        <f>C13</f>
        <v>0</v>
      </c>
      <c r="D12" s="108">
        <f t="shared" ref="D12:D15" si="19">IF(ISERROR(B12-C12),"n/a",B12-C12)</f>
        <v>1</v>
      </c>
      <c r="E12" s="109" t="str">
        <f t="shared" ref="E12:E15" si="20">IF(ISERROR(D12/C12),"n/a",(D12/C12))</f>
        <v>n/a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1</v>
      </c>
      <c r="C13" s="312">
        <v>0</v>
      </c>
      <c r="D13" s="120">
        <f t="shared" si="19"/>
        <v>1</v>
      </c>
      <c r="E13" s="321" t="str">
        <f t="shared" si="20"/>
        <v>n/a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5</v>
      </c>
      <c r="C14" s="107">
        <f>C15</f>
        <v>4</v>
      </c>
      <c r="D14" s="108">
        <f t="shared" si="19"/>
        <v>1</v>
      </c>
      <c r="E14" s="109">
        <f t="shared" si="20"/>
        <v>0.25</v>
      </c>
      <c r="F14" s="194">
        <f>F15</f>
        <v>0</v>
      </c>
      <c r="G14" s="195">
        <f>G15</f>
        <v>0</v>
      </c>
      <c r="H14" s="110">
        <f t="shared" si="21"/>
        <v>0</v>
      </c>
      <c r="I14" s="111" t="str">
        <f t="shared" si="22"/>
        <v>n/a</v>
      </c>
      <c r="J14" s="196">
        <f>J15</f>
        <v>0</v>
      </c>
      <c r="K14" s="197">
        <f>K15</f>
        <v>0</v>
      </c>
      <c r="L14" s="112">
        <f t="shared" si="23"/>
        <v>0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5</v>
      </c>
      <c r="C15" s="119">
        <v>4</v>
      </c>
      <c r="D15" s="120">
        <f t="shared" si="19"/>
        <v>1</v>
      </c>
      <c r="E15" s="121">
        <f t="shared" si="20"/>
        <v>0.25</v>
      </c>
      <c r="F15" s="122">
        <v>0</v>
      </c>
      <c r="G15" s="123">
        <v>0</v>
      </c>
      <c r="H15" s="124">
        <f t="shared" si="21"/>
        <v>0</v>
      </c>
      <c r="I15" s="125" t="str">
        <f t="shared" si="22"/>
        <v>n/a</v>
      </c>
      <c r="J15" s="126">
        <v>0</v>
      </c>
      <c r="K15" s="127">
        <v>0</v>
      </c>
      <c r="L15" s="128">
        <f t="shared" si="23"/>
        <v>0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0</v>
      </c>
      <c r="C16" s="107">
        <f>C17</f>
        <v>0</v>
      </c>
      <c r="D16" s="108">
        <f t="shared" si="9"/>
        <v>0</v>
      </c>
      <c r="E16" s="109" t="str">
        <f t="shared" si="10"/>
        <v>n/a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0</v>
      </c>
      <c r="C17" s="119">
        <v>0</v>
      </c>
      <c r="D17" s="120">
        <f t="shared" si="9"/>
        <v>0</v>
      </c>
      <c r="E17" s="121" t="str">
        <f t="shared" si="10"/>
        <v>n/a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138</v>
      </c>
      <c r="C18" s="65">
        <f>C19+C22+C24</f>
        <v>217</v>
      </c>
      <c r="D18" s="66">
        <f t="shared" si="9"/>
        <v>-79</v>
      </c>
      <c r="E18" s="67">
        <f t="shared" si="10"/>
        <v>-0.36405529953917048</v>
      </c>
      <c r="F18" s="68">
        <f>F19+F24+F22</f>
        <v>5</v>
      </c>
      <c r="G18" s="69">
        <f>G19+G24+G22</f>
        <v>0</v>
      </c>
      <c r="H18" s="70">
        <f t="shared" si="11"/>
        <v>5</v>
      </c>
      <c r="I18" s="71" t="str">
        <f t="shared" si="12"/>
        <v>n/a</v>
      </c>
      <c r="J18" s="72">
        <f>J19+J24+J22</f>
        <v>0</v>
      </c>
      <c r="K18" s="73">
        <f>K19+K24+K22</f>
        <v>0</v>
      </c>
      <c r="L18" s="74">
        <f t="shared" si="13"/>
        <v>0</v>
      </c>
      <c r="M18" s="75" t="str">
        <f t="shared" si="14"/>
        <v>n/a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122</v>
      </c>
      <c r="C19" s="258">
        <f>SUM(C20:C21)</f>
        <v>197</v>
      </c>
      <c r="D19" s="247">
        <f t="shared" si="9"/>
        <v>-75</v>
      </c>
      <c r="E19" s="248">
        <f t="shared" si="10"/>
        <v>-0.38071065989847713</v>
      </c>
      <c r="F19" s="259">
        <f>SUM(F20:F21)</f>
        <v>5</v>
      </c>
      <c r="G19" s="260">
        <f>SUM(G20:G21)</f>
        <v>0</v>
      </c>
      <c r="H19" s="261">
        <f t="shared" si="11"/>
        <v>5</v>
      </c>
      <c r="I19" s="262" t="str">
        <f t="shared" si="12"/>
        <v>n/a</v>
      </c>
      <c r="J19" s="263">
        <f>SUM(J20:J21)</f>
        <v>0</v>
      </c>
      <c r="K19" s="264">
        <f>SUM(K20:K21)</f>
        <v>0</v>
      </c>
      <c r="L19" s="265">
        <f t="shared" si="13"/>
        <v>0</v>
      </c>
      <c r="M19" s="266" t="str">
        <f t="shared" si="14"/>
        <v>n/a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122</v>
      </c>
      <c r="C20" s="119">
        <v>197</v>
      </c>
      <c r="D20" s="202">
        <f t="shared" si="9"/>
        <v>-75</v>
      </c>
      <c r="E20" s="267">
        <f t="shared" si="10"/>
        <v>-0.38071065989847713</v>
      </c>
      <c r="F20" s="122">
        <v>5</v>
      </c>
      <c r="G20" s="123">
        <v>0</v>
      </c>
      <c r="H20" s="124">
        <f>IF(ISERROR(F20-G20),"n/a",F20-G20)</f>
        <v>5</v>
      </c>
      <c r="I20" s="125" t="str">
        <f>IF(ISERROR(H20/G20),"n/a",(H20/G20))</f>
        <v>n/a</v>
      </c>
      <c r="J20" s="126">
        <v>0</v>
      </c>
      <c r="K20" s="127">
        <v>0</v>
      </c>
      <c r="L20" s="128">
        <f>IF(ISERROR(J20-K20),"n/a",J20-K20)</f>
        <v>0</v>
      </c>
      <c r="M20" s="129" t="str">
        <f>IF(ISERROR(L20/K20),"n/a",(L20/K20))</f>
        <v>n/a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13</v>
      </c>
      <c r="C22" s="107">
        <f>C23</f>
        <v>15</v>
      </c>
      <c r="D22" s="108">
        <f>IF(ISERROR(B22-C22),"n/a",B22-C22)</f>
        <v>-2</v>
      </c>
      <c r="E22" s="109">
        <f>IF(ISERROR(D22/C22),"n/a",(D22/C22))</f>
        <v>-0.13333333333333333</v>
      </c>
      <c r="F22" s="194">
        <f>F23</f>
        <v>0</v>
      </c>
      <c r="G22" s="195">
        <f>G23</f>
        <v>0</v>
      </c>
      <c r="H22" s="110">
        <f>IF(ISERROR(F22-G22),"n/a",F22-G22)</f>
        <v>0</v>
      </c>
      <c r="I22" s="111" t="str">
        <f>IF(ISERROR(H22/G22),"n/a",(H22/G22))</f>
        <v>n/a</v>
      </c>
      <c r="J22" s="196">
        <f>J23</f>
        <v>0</v>
      </c>
      <c r="K22" s="197">
        <f>K23</f>
        <v>0</v>
      </c>
      <c r="L22" s="112">
        <f>IF(ISERROR(J22-K22),"n/a",J22-K22)</f>
        <v>0</v>
      </c>
      <c r="M22" s="113" t="str">
        <f>IF(ISERROR(L22/K22),"n/a",(L22/K22))</f>
        <v>n/a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13</v>
      </c>
      <c r="C23" s="119">
        <v>15</v>
      </c>
      <c r="D23" s="108">
        <f>IF(ISERROR(B23-C23),"n/a",B23-C23)</f>
        <v>-2</v>
      </c>
      <c r="E23" s="121">
        <f>IF(ISERROR(D23/C23),"n/a",(D23/C23))</f>
        <v>-0.13333333333333333</v>
      </c>
      <c r="F23" s="122">
        <v>0</v>
      </c>
      <c r="G23" s="123">
        <v>0</v>
      </c>
      <c r="H23" s="124">
        <f>IF(ISERROR(F23-G23),"n/a",F23-G23)</f>
        <v>0</v>
      </c>
      <c r="I23" s="125" t="str">
        <f>IF(ISERROR(H23/G23),"n/a",(H23/G23))</f>
        <v>n/a</v>
      </c>
      <c r="J23" s="126">
        <v>0</v>
      </c>
      <c r="K23" s="127">
        <v>0</v>
      </c>
      <c r="L23" s="128">
        <f>IF(ISERROR(J23-K23),"n/a",J23-K23)</f>
        <v>0</v>
      </c>
      <c r="M23" s="129" t="str">
        <f>IF(ISERROR(L23/K23),"n/a",(L23/K23))</f>
        <v>n/a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3</v>
      </c>
      <c r="C24" s="107">
        <f>C25</f>
        <v>5</v>
      </c>
      <c r="D24" s="229">
        <f t="shared" si="9"/>
        <v>-2</v>
      </c>
      <c r="E24" s="109">
        <f t="shared" si="10"/>
        <v>-0.4</v>
      </c>
      <c r="F24" s="194">
        <f>F25</f>
        <v>0</v>
      </c>
      <c r="G24" s="195">
        <f>G25</f>
        <v>0</v>
      </c>
      <c r="H24" s="110">
        <f t="shared" si="11"/>
        <v>0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3</v>
      </c>
      <c r="C25" s="119">
        <v>5</v>
      </c>
      <c r="D25" s="120">
        <f t="shared" si="9"/>
        <v>-2</v>
      </c>
      <c r="E25" s="121">
        <f t="shared" si="10"/>
        <v>-0.4</v>
      </c>
      <c r="F25" s="122">
        <v>0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317</v>
      </c>
      <c r="C26" s="65">
        <f>C27+C34</f>
        <v>495</v>
      </c>
      <c r="D26" s="66">
        <f t="shared" ref="D26:D33" si="33">IF(ISERROR(B26-C26),"n/a",B26-C26)</f>
        <v>-178</v>
      </c>
      <c r="E26" s="67">
        <f t="shared" ref="E26:E33" si="34">IF(ISERROR(D26/C26),"n/a",(D26/C26))</f>
        <v>-0.35959595959595958</v>
      </c>
      <c r="F26" s="68">
        <f>F27+F34</f>
        <v>52</v>
      </c>
      <c r="G26" s="69">
        <f>G27+G34</f>
        <v>0</v>
      </c>
      <c r="H26" s="70">
        <f t="shared" ref="H26:H33" si="35">IF(ISERROR(F26-G26),"n/a",F26-G26)</f>
        <v>52</v>
      </c>
      <c r="I26" s="71" t="str">
        <f t="shared" ref="I26:I33" si="36">IF(ISERROR(H26/G26),"n/a",(H26/G26))</f>
        <v>n/a</v>
      </c>
      <c r="J26" s="72">
        <f>J27+J34</f>
        <v>0</v>
      </c>
      <c r="K26" s="73">
        <f>K27+K34</f>
        <v>0</v>
      </c>
      <c r="L26" s="74">
        <f t="shared" ref="L26:L33" si="37">IF(ISERROR(J26-K26),"n/a",J26-K26)</f>
        <v>0</v>
      </c>
      <c r="M26" s="75" t="str">
        <f t="shared" ref="M26:M33" si="38">IF(ISERROR(L26/K26),"n/a",(L26/K26))</f>
        <v>n/a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16</v>
      </c>
      <c r="C27" s="65">
        <f>C28+C32+C30</f>
        <v>21</v>
      </c>
      <c r="D27" s="66">
        <f t="shared" si="33"/>
        <v>-5</v>
      </c>
      <c r="E27" s="67">
        <f t="shared" si="34"/>
        <v>-0.23809523809523808</v>
      </c>
      <c r="F27" s="68">
        <f>F28+F32+F30</f>
        <v>0</v>
      </c>
      <c r="G27" s="69">
        <f>G28+G32+G30</f>
        <v>0</v>
      </c>
      <c r="H27" s="70">
        <f t="shared" si="35"/>
        <v>0</v>
      </c>
      <c r="I27" s="71" t="str">
        <f t="shared" si="36"/>
        <v>n/a</v>
      </c>
      <c r="J27" s="72">
        <f>J28+J32+J30</f>
        <v>0</v>
      </c>
      <c r="K27" s="73">
        <f>K28+K32+K30</f>
        <v>0</v>
      </c>
      <c r="L27" s="74">
        <f t="shared" si="37"/>
        <v>0</v>
      </c>
      <c r="M27" s="75" t="str">
        <f t="shared" si="38"/>
        <v>n/a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0</v>
      </c>
      <c r="C28" s="107">
        <f>C29</f>
        <v>0</v>
      </c>
      <c r="D28" s="108">
        <f t="shared" ref="D28" si="43">IF(ISERROR(B28-C28),"n/a",B28-C28)</f>
        <v>0</v>
      </c>
      <c r="E28" s="109" t="str">
        <f t="shared" ref="E28" si="44">IF(ISERROR(D28/C28),"n/a",(D28/C28))</f>
        <v>n/a</v>
      </c>
      <c r="F28" s="194">
        <f>F29</f>
        <v>0</v>
      </c>
      <c r="G28" s="195">
        <f>G29</f>
        <v>0</v>
      </c>
      <c r="H28" s="110">
        <f t="shared" ref="H28" si="45">IF(ISERROR(F28-G28),"n/a",F28-G28)</f>
        <v>0</v>
      </c>
      <c r="I28" s="111" t="str">
        <f t="shared" ref="I28" si="46">IF(ISERROR(H28/G28),"n/a",(H28/G28))</f>
        <v>n/a</v>
      </c>
      <c r="J28" s="196">
        <f>J29</f>
        <v>0</v>
      </c>
      <c r="K28" s="197">
        <f>K29</f>
        <v>0</v>
      </c>
      <c r="L28" s="112">
        <f t="shared" ref="L28" si="47">IF(ISERROR(J28-K28),"n/a",J28-K28)</f>
        <v>0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0</v>
      </c>
      <c r="C29" s="269">
        <v>0</v>
      </c>
      <c r="D29" s="270">
        <f t="shared" ref="D29" si="53">IF(ISERROR(B29-C29),"n/a",B29-C29)</f>
        <v>0</v>
      </c>
      <c r="E29" s="271" t="str">
        <f t="shared" ref="E29" si="54">IF(ISERROR(D29/C29),"n/a",(D29/C29))</f>
        <v>n/a</v>
      </c>
      <c r="F29" s="272">
        <v>0</v>
      </c>
      <c r="G29" s="273">
        <v>0</v>
      </c>
      <c r="H29" s="274">
        <f t="shared" ref="H29" si="55">IF(ISERROR(F29-G29),"n/a",F29-G29)</f>
        <v>0</v>
      </c>
      <c r="I29" s="275" t="str">
        <f t="shared" ref="I29" si="56">IF(ISERROR(H29/G29),"n/a",(H29/G29))</f>
        <v>n/a</v>
      </c>
      <c r="J29" s="276">
        <v>0</v>
      </c>
      <c r="K29" s="277">
        <v>0</v>
      </c>
      <c r="L29" s="278">
        <f t="shared" ref="L29" si="57">IF(ISERROR(J29-K29),"n/a",J29-K29)</f>
        <v>0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16</v>
      </c>
      <c r="C30" s="107">
        <f>C31</f>
        <v>21</v>
      </c>
      <c r="D30" s="108">
        <f t="shared" si="33"/>
        <v>-5</v>
      </c>
      <c r="E30" s="109">
        <f t="shared" si="34"/>
        <v>-0.23809523809523808</v>
      </c>
      <c r="F30" s="194">
        <f>F31</f>
        <v>0</v>
      </c>
      <c r="G30" s="195">
        <f>G31</f>
        <v>0</v>
      </c>
      <c r="H30" s="110">
        <f t="shared" si="35"/>
        <v>0</v>
      </c>
      <c r="I30" s="111" t="str">
        <f t="shared" si="36"/>
        <v>n/a</v>
      </c>
      <c r="J30" s="196">
        <f>J31</f>
        <v>0</v>
      </c>
      <c r="K30" s="197">
        <f>K31</f>
        <v>0</v>
      </c>
      <c r="L30" s="112">
        <f t="shared" si="37"/>
        <v>0</v>
      </c>
      <c r="M30" s="113" t="str">
        <f t="shared" si="38"/>
        <v>n/a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16</v>
      </c>
      <c r="C31" s="119">
        <v>21</v>
      </c>
      <c r="D31" s="120">
        <f t="shared" si="33"/>
        <v>-5</v>
      </c>
      <c r="E31" s="121">
        <f t="shared" si="34"/>
        <v>-0.23809523809523808</v>
      </c>
      <c r="F31" s="122">
        <v>0</v>
      </c>
      <c r="G31" s="123">
        <v>0</v>
      </c>
      <c r="H31" s="124">
        <f t="shared" si="35"/>
        <v>0</v>
      </c>
      <c r="I31" s="125" t="str">
        <f t="shared" si="36"/>
        <v>n/a</v>
      </c>
      <c r="J31" s="126">
        <v>0</v>
      </c>
      <c r="K31" s="127">
        <v>0</v>
      </c>
      <c r="L31" s="128">
        <f t="shared" si="37"/>
        <v>0</v>
      </c>
      <c r="M31" s="129" t="str">
        <f t="shared" si="38"/>
        <v>n/a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0</v>
      </c>
      <c r="C32" s="107">
        <f>C33</f>
        <v>0</v>
      </c>
      <c r="D32" s="108">
        <f t="shared" si="33"/>
        <v>0</v>
      </c>
      <c r="E32" s="109" t="str">
        <f t="shared" si="34"/>
        <v>n/a</v>
      </c>
      <c r="F32" s="194">
        <f>F33</f>
        <v>0</v>
      </c>
      <c r="G32" s="195">
        <f>G33</f>
        <v>0</v>
      </c>
      <c r="H32" s="110">
        <f t="shared" si="35"/>
        <v>0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0</v>
      </c>
      <c r="C33" s="119">
        <v>0</v>
      </c>
      <c r="D33" s="120">
        <f t="shared" si="33"/>
        <v>0</v>
      </c>
      <c r="E33" s="121" t="str">
        <f t="shared" si="34"/>
        <v>n/a</v>
      </c>
      <c r="F33" s="122">
        <v>0</v>
      </c>
      <c r="G33" s="123">
        <v>0</v>
      </c>
      <c r="H33" s="124">
        <f t="shared" si="35"/>
        <v>0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301</v>
      </c>
      <c r="C34" s="65">
        <f>C35+C40+C38</f>
        <v>474</v>
      </c>
      <c r="D34" s="66">
        <f t="shared" ref="D34" si="63">IF(ISERROR(B34-C34),"n/a",B34-C34)</f>
        <v>-173</v>
      </c>
      <c r="E34" s="67">
        <f t="shared" ref="E34" si="64">IF(ISERROR(D34/C34),"n/a",(D34/C34))</f>
        <v>-0.36497890295358648</v>
      </c>
      <c r="F34" s="68">
        <f>F35+F40+F38</f>
        <v>52</v>
      </c>
      <c r="G34" s="69">
        <f>G35+G40+G38</f>
        <v>0</v>
      </c>
      <c r="H34" s="70">
        <f t="shared" ref="H34" si="65">IF(ISERROR(F34-G34),"n/a",F34-G34)</f>
        <v>52</v>
      </c>
      <c r="I34" s="71" t="str">
        <f t="shared" ref="I34" si="66">IF(ISERROR(H34/G34),"n/a",(H34/G34))</f>
        <v>n/a</v>
      </c>
      <c r="J34" s="72">
        <f>J35+J40+J38</f>
        <v>0</v>
      </c>
      <c r="K34" s="73">
        <f>K35+K40+K38</f>
        <v>0</v>
      </c>
      <c r="L34" s="74">
        <f t="shared" ref="L34" si="67">IF(ISERROR(J34-K34),"n/a",J34-K34)</f>
        <v>0</v>
      </c>
      <c r="M34" s="75" t="str">
        <f t="shared" ref="M34" si="68">IF(ISERROR(L34/K34),"n/a",(L34/K34))</f>
        <v>n/a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270</v>
      </c>
      <c r="C35" s="246">
        <f>SUM(C36:C37)</f>
        <v>448</v>
      </c>
      <c r="D35" s="247">
        <f t="shared" ref="D35:D41" si="73">IF(ISERROR(B35-C35),"n/a",B35-C35)</f>
        <v>-178</v>
      </c>
      <c r="E35" s="248">
        <f t="shared" ref="E35:E41" si="74">IF(ISERROR(D35/C35),"n/a",(D35/C35))</f>
        <v>-0.39732142857142855</v>
      </c>
      <c r="F35" s="249">
        <f>SUM(F36:F37)</f>
        <v>48</v>
      </c>
      <c r="G35" s="250">
        <f>SUM(G36:G37)</f>
        <v>0</v>
      </c>
      <c r="H35" s="251">
        <f t="shared" ref="H35:H41" si="75">IF(ISERROR(F35-G35),"n/a",F35-G35)</f>
        <v>48</v>
      </c>
      <c r="I35" s="252" t="str">
        <f t="shared" ref="I35:I41" si="76">IF(ISERROR(H35/G35),"n/a",(H35/G35))</f>
        <v>n/a</v>
      </c>
      <c r="J35" s="253">
        <f>SUM(J36:J37)</f>
        <v>0</v>
      </c>
      <c r="K35" s="254">
        <f>SUM(K36:K37)</f>
        <v>0</v>
      </c>
      <c r="L35" s="255">
        <f t="shared" ref="L35:L40" si="77">IF(ISERROR(J35-K35),"n/a",J35-K35)</f>
        <v>0</v>
      </c>
      <c r="M35" s="256" t="str">
        <f t="shared" ref="M35:M41" si="78">IF(ISERROR(L35/K35),"n/a",(L35/K35))</f>
        <v>n/a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270</v>
      </c>
      <c r="C36" s="269">
        <v>448</v>
      </c>
      <c r="D36" s="202">
        <f t="shared" si="73"/>
        <v>-178</v>
      </c>
      <c r="E36" s="267">
        <f t="shared" si="74"/>
        <v>-0.39732142857142855</v>
      </c>
      <c r="F36" s="272">
        <v>48</v>
      </c>
      <c r="G36" s="273">
        <v>0</v>
      </c>
      <c r="H36" s="274">
        <f>IF(ISERROR(F36-G36),"n/a",F36-G36)</f>
        <v>48</v>
      </c>
      <c r="I36" s="275" t="str">
        <f>IF(ISERROR(H36/G36),"n/a",(H36/G36))</f>
        <v>n/a</v>
      </c>
      <c r="J36" s="276">
        <v>0</v>
      </c>
      <c r="K36" s="277">
        <v>0</v>
      </c>
      <c r="L36" s="278">
        <f>IF(ISERROR(J36-K36),"n/a",J36-K36)</f>
        <v>0</v>
      </c>
      <c r="M36" s="279" t="str">
        <f>IF(ISERROR(L36/K36),"n/a",(L36/K36))</f>
        <v>n/a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24</v>
      </c>
      <c r="C38" s="107">
        <f>C39</f>
        <v>20</v>
      </c>
      <c r="D38" s="108">
        <f>IF(ISERROR(B38-C38),"n/a",B38-C38)</f>
        <v>4</v>
      </c>
      <c r="E38" s="109">
        <f>IF(ISERROR(D38/C38),"n/a",(D38/C38))</f>
        <v>0.2</v>
      </c>
      <c r="F38" s="194">
        <f>F39</f>
        <v>3</v>
      </c>
      <c r="G38" s="195">
        <f>G39</f>
        <v>0</v>
      </c>
      <c r="H38" s="110">
        <f>IF(ISERROR(F38-G38),"n/a",F38-G38)</f>
        <v>3</v>
      </c>
      <c r="I38" s="111" t="str">
        <f>IF(ISERROR(H38/G38),"n/a",(H38/G38))</f>
        <v>n/a</v>
      </c>
      <c r="J38" s="196">
        <f>J39</f>
        <v>0</v>
      </c>
      <c r="K38" s="197">
        <f>K39</f>
        <v>0</v>
      </c>
      <c r="L38" s="112">
        <f>IF(ISERROR(J38-K38),"n/a",J38-K38)</f>
        <v>0</v>
      </c>
      <c r="M38" s="113" t="str">
        <f>IF(ISERROR(L38/K38),"n/a",(L38/K38))</f>
        <v>n/a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24</v>
      </c>
      <c r="C39" s="119">
        <v>20</v>
      </c>
      <c r="D39" s="120">
        <f>IF(ISERROR(B39-C39),"n/a",B39-C39)</f>
        <v>4</v>
      </c>
      <c r="E39" s="121">
        <f>IF(ISERROR(D39/C39),"n/a",(D39/C39))</f>
        <v>0.2</v>
      </c>
      <c r="F39" s="122">
        <v>3</v>
      </c>
      <c r="G39" s="123">
        <v>0</v>
      </c>
      <c r="H39" s="124">
        <f>IF(ISERROR(F39-G39),"n/a",F39-G39)</f>
        <v>3</v>
      </c>
      <c r="I39" s="125" t="str">
        <f>IF(ISERROR(H39/G39),"n/a",(H39/G39))</f>
        <v>n/a</v>
      </c>
      <c r="J39" s="126">
        <v>0</v>
      </c>
      <c r="K39" s="127">
        <v>0</v>
      </c>
      <c r="L39" s="128">
        <f>IF(ISERROR(J39-K39),"n/a",J39-K39)</f>
        <v>0</v>
      </c>
      <c r="M39" s="129" t="str">
        <f>IF(ISERROR(L39/K39),"n/a",(L39/K39))</f>
        <v>n/a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7</v>
      </c>
      <c r="C40" s="107">
        <f>C41</f>
        <v>6</v>
      </c>
      <c r="D40" s="108">
        <f t="shared" si="73"/>
        <v>1</v>
      </c>
      <c r="E40" s="109">
        <f t="shared" si="74"/>
        <v>0.16666666666666666</v>
      </c>
      <c r="F40" s="194">
        <f>F41</f>
        <v>1</v>
      </c>
      <c r="G40" s="195">
        <f>G41</f>
        <v>0</v>
      </c>
      <c r="H40" s="110">
        <f t="shared" si="75"/>
        <v>1</v>
      </c>
      <c r="I40" s="111" t="str">
        <f t="shared" si="76"/>
        <v>n/a</v>
      </c>
      <c r="J40" s="196">
        <f>J41</f>
        <v>0</v>
      </c>
      <c r="K40" s="197">
        <f>K41</f>
        <v>0</v>
      </c>
      <c r="L40" s="112">
        <f t="shared" si="77"/>
        <v>0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7</v>
      </c>
      <c r="C41" s="119">
        <v>6</v>
      </c>
      <c r="D41" s="120">
        <f t="shared" si="73"/>
        <v>1</v>
      </c>
      <c r="E41" s="121">
        <f t="shared" si="74"/>
        <v>0.16666666666666666</v>
      </c>
      <c r="F41" s="122">
        <v>1</v>
      </c>
      <c r="G41" s="123">
        <v>0</v>
      </c>
      <c r="H41" s="124">
        <f t="shared" si="75"/>
        <v>1</v>
      </c>
      <c r="I41" s="125" t="str">
        <f t="shared" si="76"/>
        <v>n/a</v>
      </c>
      <c r="J41" s="126">
        <v>0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177</v>
      </c>
      <c r="C42" s="65">
        <f>C43+C50</f>
        <v>165</v>
      </c>
      <c r="D42" s="66">
        <f t="shared" ref="D42:D57" si="87">IF(ISERROR(B42-C42),"n/a",B42-C42)</f>
        <v>12</v>
      </c>
      <c r="E42" s="67">
        <f t="shared" ref="E42:E57" si="88">IF(ISERROR(D42/C42),"n/a",(D42/C42))</f>
        <v>7.2727272727272724E-2</v>
      </c>
      <c r="F42" s="68">
        <f>F43+F50</f>
        <v>14</v>
      </c>
      <c r="G42" s="69">
        <f>G43+G50</f>
        <v>0</v>
      </c>
      <c r="H42" s="70">
        <f t="shared" ref="H42:H57" si="89">IF(ISERROR(F42-G42),"n/a",F42-G42)</f>
        <v>14</v>
      </c>
      <c r="I42" s="71" t="str">
        <f t="shared" ref="I42:I57" si="90">IF(ISERROR(H42/G42),"n/a",(H42/G42))</f>
        <v>n/a</v>
      </c>
      <c r="J42" s="72">
        <f>J43+J50</f>
        <v>0</v>
      </c>
      <c r="K42" s="73">
        <f>K43+K50</f>
        <v>0</v>
      </c>
      <c r="L42" s="74">
        <f t="shared" ref="L42:L56" si="91">IF(ISERROR(J42-K42),"n/a",J42-K42)</f>
        <v>0</v>
      </c>
      <c r="M42" s="75" t="str">
        <f t="shared" ref="M42:M57" si="92">IF(ISERROR(L42/K42),"n/a",(L42/K42))</f>
        <v>n/a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2</v>
      </c>
      <c r="C43" s="65">
        <f>C44+C48+C46</f>
        <v>5</v>
      </c>
      <c r="D43" s="66">
        <f t="shared" si="87"/>
        <v>-3</v>
      </c>
      <c r="E43" s="67">
        <f t="shared" si="88"/>
        <v>-0.6</v>
      </c>
      <c r="F43" s="68">
        <f>F44+F48+F46</f>
        <v>0</v>
      </c>
      <c r="G43" s="69">
        <f>G44+G48+G46</f>
        <v>0</v>
      </c>
      <c r="H43" s="70">
        <f t="shared" si="89"/>
        <v>0</v>
      </c>
      <c r="I43" s="71" t="str">
        <f t="shared" si="90"/>
        <v>n/a</v>
      </c>
      <c r="J43" s="72">
        <f>J44+J48+J46</f>
        <v>0</v>
      </c>
      <c r="K43" s="73">
        <f>K44+K48+K46</f>
        <v>0</v>
      </c>
      <c r="L43" s="74">
        <f t="shared" si="91"/>
        <v>0</v>
      </c>
      <c r="M43" s="75" t="str">
        <f t="shared" si="92"/>
        <v>n/a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0</v>
      </c>
      <c r="D44" s="93">
        <f t="shared" si="87"/>
        <v>0</v>
      </c>
      <c r="E44" s="94" t="str">
        <f t="shared" si="88"/>
        <v>n/a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0</v>
      </c>
      <c r="C45" s="269">
        <v>0</v>
      </c>
      <c r="D45" s="202">
        <f t="shared" ref="D45" si="97">IF(ISERROR(B45-C45),"n/a",B45-C45)</f>
        <v>0</v>
      </c>
      <c r="E45" s="267" t="str">
        <f t="shared" ref="E45" si="98">IF(ISERROR(D45/C45),"n/a",(D45/C45))</f>
        <v>n/a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2</v>
      </c>
      <c r="C46" s="107">
        <f>C47</f>
        <v>5</v>
      </c>
      <c r="D46" s="108">
        <f>IF(ISERROR(B46-C46),"n/a",B46-C46)</f>
        <v>-3</v>
      </c>
      <c r="E46" s="109">
        <f>IF(ISERROR(D46/C46),"n/a",(D46/C46))</f>
        <v>-0.6</v>
      </c>
      <c r="F46" s="194">
        <f>F47</f>
        <v>0</v>
      </c>
      <c r="G46" s="195">
        <f>G47</f>
        <v>0</v>
      </c>
      <c r="H46" s="110">
        <f>IF(ISERROR(F46-G46),"n/a",F46-G46)</f>
        <v>0</v>
      </c>
      <c r="I46" s="111" t="str">
        <f>IF(ISERROR(H46/G46),"n/a",(H46/G46))</f>
        <v>n/a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2</v>
      </c>
      <c r="C47" s="119">
        <v>5</v>
      </c>
      <c r="D47" s="120">
        <f>IF(ISERROR(B47-C47),"n/a",B47-C47)</f>
        <v>-3</v>
      </c>
      <c r="E47" s="121">
        <f>IF(ISERROR(D47/C47),"n/a",(D47/C47))</f>
        <v>-0.6</v>
      </c>
      <c r="F47" s="122">
        <v>0</v>
      </c>
      <c r="G47" s="123">
        <v>0</v>
      </c>
      <c r="H47" s="124">
        <f>IF(ISERROR(F47-G47),"n/a",F47-G47)</f>
        <v>0</v>
      </c>
      <c r="I47" s="125" t="str">
        <f>IF(ISERROR(H47/G47),"n/a",(H47/G47))</f>
        <v>n/a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175</v>
      </c>
      <c r="C50" s="65">
        <f>C51+C56+C54</f>
        <v>160</v>
      </c>
      <c r="D50" s="66">
        <f t="shared" si="87"/>
        <v>15</v>
      </c>
      <c r="E50" s="67">
        <f t="shared" si="88"/>
        <v>9.375E-2</v>
      </c>
      <c r="F50" s="68">
        <f>F51+F56+F54</f>
        <v>14</v>
      </c>
      <c r="G50" s="69">
        <f>G51+G56+G54</f>
        <v>0</v>
      </c>
      <c r="H50" s="70">
        <f t="shared" si="89"/>
        <v>14</v>
      </c>
      <c r="I50" s="71" t="str">
        <f t="shared" si="90"/>
        <v>n/a</v>
      </c>
      <c r="J50" s="72">
        <f>J51+J56+J54</f>
        <v>0</v>
      </c>
      <c r="K50" s="73">
        <f>K51+K56+K54</f>
        <v>0</v>
      </c>
      <c r="L50" s="74">
        <f t="shared" si="91"/>
        <v>0</v>
      </c>
      <c r="M50" s="75" t="str">
        <f t="shared" si="92"/>
        <v>n/a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167</v>
      </c>
      <c r="C51" s="92">
        <f>SUM(C52:C53)</f>
        <v>152</v>
      </c>
      <c r="D51" s="93">
        <f t="shared" si="87"/>
        <v>15</v>
      </c>
      <c r="E51" s="94">
        <f t="shared" si="88"/>
        <v>9.8684210526315791E-2</v>
      </c>
      <c r="F51" s="95">
        <f>SUM(F52:F53)</f>
        <v>14</v>
      </c>
      <c r="G51" s="96">
        <f>SUM(G52:G53)</f>
        <v>0</v>
      </c>
      <c r="H51" s="97">
        <f t="shared" si="89"/>
        <v>14</v>
      </c>
      <c r="I51" s="98" t="str">
        <f t="shared" si="90"/>
        <v>n/a</v>
      </c>
      <c r="J51" s="99">
        <f>SUM(J52:J53)</f>
        <v>0</v>
      </c>
      <c r="K51" s="100">
        <f>SUM(K52:K53)</f>
        <v>0</v>
      </c>
      <c r="L51" s="101">
        <f t="shared" si="91"/>
        <v>0</v>
      </c>
      <c r="M51" s="102" t="str">
        <f t="shared" si="92"/>
        <v>n/a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167</v>
      </c>
      <c r="C52" s="269">
        <v>152</v>
      </c>
      <c r="D52" s="270">
        <f>IF(ISERROR(B52-C52),"n/a",B52-C52)</f>
        <v>15</v>
      </c>
      <c r="E52" s="271">
        <f>IF(ISERROR(D52/C52),"n/a",(D52/C52))</f>
        <v>9.8684210526315791E-2</v>
      </c>
      <c r="F52" s="272">
        <v>14</v>
      </c>
      <c r="G52" s="273">
        <v>0</v>
      </c>
      <c r="H52" s="274">
        <f>IF(ISERROR(F52-G52),"n/a",F52-G52)</f>
        <v>14</v>
      </c>
      <c r="I52" s="275" t="str">
        <f>IF(ISERROR(H52/G52),"n/a",(H52/G52))</f>
        <v>n/a</v>
      </c>
      <c r="J52" s="276">
        <v>0</v>
      </c>
      <c r="K52" s="277">
        <v>0</v>
      </c>
      <c r="L52" s="278">
        <f>IF(ISERROR(J52-K52),"n/a",J52-K52)</f>
        <v>0</v>
      </c>
      <c r="M52" s="279" t="str">
        <f>IF(ISERROR(L52/K52),"n/a",(L52/K52))</f>
        <v>n/a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2</v>
      </c>
      <c r="C54" s="107">
        <f>C55</f>
        <v>4</v>
      </c>
      <c r="D54" s="108">
        <f>IF(ISERROR(B54-C54),"n/a",B54-C54)</f>
        <v>-2</v>
      </c>
      <c r="E54" s="109">
        <f>IF(ISERROR(D54/C54),"n/a",(D54/C54))</f>
        <v>-0.5</v>
      </c>
      <c r="F54" s="194">
        <f>F55</f>
        <v>0</v>
      </c>
      <c r="G54" s="195">
        <f>G55</f>
        <v>0</v>
      </c>
      <c r="H54" s="110">
        <f>IF(ISERROR(F54-G54),"n/a",F54-G54)</f>
        <v>0</v>
      </c>
      <c r="I54" s="111" t="str">
        <f>IF(ISERROR(H54/G54),"n/a",(H54/G54))</f>
        <v>n/a</v>
      </c>
      <c r="J54" s="196">
        <f>J55</f>
        <v>0</v>
      </c>
      <c r="K54" s="197">
        <f>K55</f>
        <v>0</v>
      </c>
      <c r="L54" s="112">
        <f>IF(ISERROR(J54-K54),"n/a",J54-K54)</f>
        <v>0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2</v>
      </c>
      <c r="C55" s="119">
        <v>4</v>
      </c>
      <c r="D55" s="120">
        <f>IF(ISERROR(B55-C55),"n/a",B55-C55)</f>
        <v>-2</v>
      </c>
      <c r="E55" s="121">
        <f>IF(ISERROR(D55/C55),"n/a",(D55/C55))</f>
        <v>-0.5</v>
      </c>
      <c r="F55" s="122">
        <v>0</v>
      </c>
      <c r="G55" s="123">
        <v>0</v>
      </c>
      <c r="H55" s="124">
        <f>IF(ISERROR(F55-G55),"n/a",F55-G55)</f>
        <v>0</v>
      </c>
      <c r="I55" s="125" t="str">
        <f>IF(ISERROR(H55/G55),"n/a",(H55/G55))</f>
        <v>n/a</v>
      </c>
      <c r="J55" s="126">
        <v>0</v>
      </c>
      <c r="K55" s="127">
        <v>0</v>
      </c>
      <c r="L55" s="128">
        <f>IF(ISERROR(J55-K55),"n/a",J55-K55)</f>
        <v>0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6</v>
      </c>
      <c r="C56" s="107">
        <f>C57</f>
        <v>4</v>
      </c>
      <c r="D56" s="108">
        <f t="shared" si="87"/>
        <v>2</v>
      </c>
      <c r="E56" s="109">
        <f t="shared" si="88"/>
        <v>0.5</v>
      </c>
      <c r="F56" s="194">
        <f>F57</f>
        <v>0</v>
      </c>
      <c r="G56" s="195">
        <f>G57</f>
        <v>0</v>
      </c>
      <c r="H56" s="110">
        <f t="shared" si="89"/>
        <v>0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6</v>
      </c>
      <c r="C57" s="119">
        <v>4</v>
      </c>
      <c r="D57" s="120">
        <f t="shared" si="87"/>
        <v>2</v>
      </c>
      <c r="E57" s="121">
        <f t="shared" si="88"/>
        <v>0.5</v>
      </c>
      <c r="F57" s="122">
        <v>0</v>
      </c>
      <c r="G57" s="123">
        <v>0</v>
      </c>
      <c r="H57" s="124">
        <f t="shared" si="89"/>
        <v>0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17</v>
      </c>
      <c r="C58" s="65">
        <f>C59+C66</f>
        <v>25</v>
      </c>
      <c r="D58" s="66">
        <f t="shared" ref="D58:D61" si="111">IF(ISERROR(B58-C58),"n/a",B58-C58)</f>
        <v>-8</v>
      </c>
      <c r="E58" s="67">
        <f t="shared" ref="E58:E61" si="112">IF(ISERROR(D58/C58),"n/a",(D58/C58))</f>
        <v>-0.32</v>
      </c>
      <c r="F58" s="68">
        <f>F59+F66</f>
        <v>3</v>
      </c>
      <c r="G58" s="69">
        <f>G59+G66</f>
        <v>0</v>
      </c>
      <c r="H58" s="70">
        <f t="shared" ref="H58:H61" si="113">IF(ISERROR(F58-G58),"n/a",F58-G58)</f>
        <v>3</v>
      </c>
      <c r="I58" s="71" t="str">
        <f t="shared" ref="I58:I61" si="114">IF(ISERROR(H58/G58),"n/a",(H58/G58))</f>
        <v>n/a</v>
      </c>
      <c r="J58" s="72">
        <f>J59+J66</f>
        <v>0</v>
      </c>
      <c r="K58" s="73">
        <f>K59+K66</f>
        <v>0</v>
      </c>
      <c r="L58" s="74">
        <f t="shared" ref="L58:L61" si="115">IF(ISERROR(J58-K58),"n/a",J58-K58)</f>
        <v>0</v>
      </c>
      <c r="M58" s="75" t="str">
        <f t="shared" ref="M58:M61" si="116">IF(ISERROR(L58/K58),"n/a",(L58/K58))</f>
        <v>n/a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1</v>
      </c>
      <c r="D59" s="66">
        <f t="shared" si="111"/>
        <v>-1</v>
      </c>
      <c r="E59" s="67">
        <f t="shared" si="112"/>
        <v>-1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1</v>
      </c>
      <c r="D62" s="108">
        <f>IF(ISERROR(B62-C62),"n/a",B62-C62)</f>
        <v>-1</v>
      </c>
      <c r="E62" s="109">
        <f>IF(ISERROR(D62/C62),"n/a",(D62/C62))</f>
        <v>-1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1</v>
      </c>
      <c r="D63" s="120">
        <f>IF(ISERROR(B63-C63),"n/a",B63-C63)</f>
        <v>-1</v>
      </c>
      <c r="E63" s="121">
        <f>IF(ISERROR(D63/C63),"n/a",(D63/C63))</f>
        <v>-1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17</v>
      </c>
      <c r="C66" s="65">
        <f>C67+C72+C70</f>
        <v>24</v>
      </c>
      <c r="D66" s="66">
        <f t="shared" si="121"/>
        <v>-7</v>
      </c>
      <c r="E66" s="67">
        <f t="shared" si="122"/>
        <v>-0.29166666666666669</v>
      </c>
      <c r="F66" s="68">
        <f>F67+F72+F70</f>
        <v>3</v>
      </c>
      <c r="G66" s="69">
        <f>G67+G72+G70</f>
        <v>0</v>
      </c>
      <c r="H66" s="70">
        <f t="shared" si="123"/>
        <v>3</v>
      </c>
      <c r="I66" s="71" t="str">
        <f t="shared" si="124"/>
        <v>n/a</v>
      </c>
      <c r="J66" s="72">
        <f>J67+J72+J70</f>
        <v>0</v>
      </c>
      <c r="K66" s="73">
        <f>K67+K72+K70</f>
        <v>0</v>
      </c>
      <c r="L66" s="74">
        <f t="shared" si="125"/>
        <v>0</v>
      </c>
      <c r="M66" s="75" t="str">
        <f t="shared" si="126"/>
        <v>n/a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16</v>
      </c>
      <c r="C67" s="92">
        <f>SUM(C68:C69)</f>
        <v>24</v>
      </c>
      <c r="D67" s="93">
        <f t="shared" si="121"/>
        <v>-8</v>
      </c>
      <c r="E67" s="94">
        <f t="shared" si="122"/>
        <v>-0.33333333333333331</v>
      </c>
      <c r="F67" s="95">
        <f>SUM(F68:F69)</f>
        <v>3</v>
      </c>
      <c r="G67" s="96">
        <f>SUM(G68:G69)</f>
        <v>0</v>
      </c>
      <c r="H67" s="97">
        <f t="shared" si="123"/>
        <v>3</v>
      </c>
      <c r="I67" s="98" t="str">
        <f t="shared" si="124"/>
        <v>n/a</v>
      </c>
      <c r="J67" s="99">
        <f>SUM(J68:J69)</f>
        <v>0</v>
      </c>
      <c r="K67" s="100">
        <f>SUM(K68:K69)</f>
        <v>0</v>
      </c>
      <c r="L67" s="101">
        <f t="shared" si="125"/>
        <v>0</v>
      </c>
      <c r="M67" s="102" t="str">
        <f t="shared" si="126"/>
        <v>n/a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16</v>
      </c>
      <c r="C68" s="269">
        <v>24</v>
      </c>
      <c r="D68" s="270">
        <f>IF(ISERROR(B68-C68),"n/a",B68-C68)</f>
        <v>-8</v>
      </c>
      <c r="E68" s="271">
        <f>IF(ISERROR(D68/C68),"n/a",(D68/C68))</f>
        <v>-0.33333333333333331</v>
      </c>
      <c r="F68" s="272">
        <v>3</v>
      </c>
      <c r="G68" s="273">
        <v>0</v>
      </c>
      <c r="H68" s="274">
        <f>IF(ISERROR(F68-G68),"n/a",F68-G68)</f>
        <v>3</v>
      </c>
      <c r="I68" s="275" t="str">
        <f>IF(ISERROR(H68/G68),"n/a",(H68/G68))</f>
        <v>n/a</v>
      </c>
      <c r="J68" s="276">
        <v>0</v>
      </c>
      <c r="K68" s="277">
        <v>0</v>
      </c>
      <c r="L68" s="278">
        <f>IF(ISERROR(J68-K68),"n/a",J68-K68)</f>
        <v>0</v>
      </c>
      <c r="M68" s="279" t="str">
        <f>IF(ISERROR(L68/K68),"n/a",(L68/K68))</f>
        <v>n/a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1</v>
      </c>
      <c r="C70" s="107">
        <f>C71</f>
        <v>0</v>
      </c>
      <c r="D70" s="108">
        <f>IF(ISERROR(B70-C70),"n/a",B70-C70)</f>
        <v>1</v>
      </c>
      <c r="E70" s="109" t="str">
        <f>IF(ISERROR(D70/C70),"n/a",(D70/C70))</f>
        <v>n/a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1</v>
      </c>
      <c r="C71" s="119">
        <v>0</v>
      </c>
      <c r="D71" s="120">
        <f>IF(ISERROR(B71-C71),"n/a",B71-C71)</f>
        <v>1</v>
      </c>
      <c r="E71" s="121" t="str">
        <f>IF(ISERROR(D71/C71),"n/a",(D71/C71))</f>
        <v>n/a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165</v>
      </c>
      <c r="C74" s="65">
        <f>SUM(C75:C75)</f>
        <v>152</v>
      </c>
      <c r="D74" s="66">
        <f>IF(ISERROR(B74-C74),"n/a",B74-C74)</f>
        <v>13</v>
      </c>
      <c r="E74" s="67">
        <f>IF(ISERROR(D74/C74),"n/a",(D74/C74))</f>
        <v>8.5526315789473686E-2</v>
      </c>
      <c r="F74" s="68">
        <f>SUM(F75:F75)</f>
        <v>9</v>
      </c>
      <c r="G74" s="69">
        <f>SUM(G75:G75)</f>
        <v>0</v>
      </c>
      <c r="H74" s="70">
        <f>IF(ISERROR(F74-G74),"n/a",F74-G74)</f>
        <v>9</v>
      </c>
      <c r="I74" s="71" t="str">
        <f>IF(ISERROR(H74/G74),"n/a",(H74/G74))</f>
        <v>n/a</v>
      </c>
      <c r="J74" s="72">
        <f>SUM(J75:J75)</f>
        <v>0</v>
      </c>
      <c r="K74" s="73">
        <f>SUM(K75:K75)</f>
        <v>0</v>
      </c>
      <c r="L74" s="74">
        <f>IF(ISERROR(J74-K74),"n/a",J74-K74)</f>
        <v>0</v>
      </c>
      <c r="M74" s="75" t="str">
        <f>IF(ISERROR(L74/K74),"n/a",(L74/K74))</f>
        <v>n/a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165</v>
      </c>
      <c r="C75" s="65">
        <f>C76+C81+C79</f>
        <v>152</v>
      </c>
      <c r="D75" s="66">
        <f t="shared" ref="D75:D86" si="141">IF(ISERROR(B75-C75),"n/a",B75-C75)</f>
        <v>13</v>
      </c>
      <c r="E75" s="67">
        <f t="shared" ref="E75:E86" si="142">IF(ISERROR(D75/C75),"n/a",(D75/C75))</f>
        <v>8.5526315789473686E-2</v>
      </c>
      <c r="F75" s="68">
        <f>F76+F81+F79</f>
        <v>9</v>
      </c>
      <c r="G75" s="69">
        <f>G76+G81+G79</f>
        <v>0</v>
      </c>
      <c r="H75" s="70">
        <f t="shared" ref="H75:H86" si="143">IF(ISERROR(F75-G75),"n/a",F75-G75)</f>
        <v>9</v>
      </c>
      <c r="I75" s="71" t="str">
        <f t="shared" ref="I75:I86" si="144">IF(ISERROR(H75/G75),"n/a",(H75/G75))</f>
        <v>n/a</v>
      </c>
      <c r="J75" s="72">
        <f>J76+J81+J79</f>
        <v>0</v>
      </c>
      <c r="K75" s="73">
        <f>K76+K81+K79</f>
        <v>0</v>
      </c>
      <c r="L75" s="74">
        <f t="shared" ref="L75:L86" si="145">IF(ISERROR(J75-K75),"n/a",J75-K75)</f>
        <v>0</v>
      </c>
      <c r="M75" s="75" t="str">
        <f t="shared" ref="M75:M86" si="146">IF(ISERROR(L75/K75),"n/a",(L75/K75))</f>
        <v>n/a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157</v>
      </c>
      <c r="C76" s="92">
        <f>SUM(C77:C78)</f>
        <v>142</v>
      </c>
      <c r="D76" s="93">
        <f t="shared" si="141"/>
        <v>15</v>
      </c>
      <c r="E76" s="94">
        <f t="shared" si="142"/>
        <v>0.10563380281690141</v>
      </c>
      <c r="F76" s="95">
        <f>SUM(F77:F78)</f>
        <v>8</v>
      </c>
      <c r="G76" s="96">
        <f>SUM(G77:G78)</f>
        <v>0</v>
      </c>
      <c r="H76" s="97">
        <f t="shared" si="143"/>
        <v>8</v>
      </c>
      <c r="I76" s="98" t="str">
        <f t="shared" si="144"/>
        <v>n/a</v>
      </c>
      <c r="J76" s="99">
        <f>SUM(J77:J78)</f>
        <v>0</v>
      </c>
      <c r="K76" s="100">
        <f>SUM(K77:K78)</f>
        <v>0</v>
      </c>
      <c r="L76" s="101">
        <f t="shared" si="145"/>
        <v>0</v>
      </c>
      <c r="M76" s="102" t="str">
        <f t="shared" si="146"/>
        <v>n/a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157</v>
      </c>
      <c r="C77" s="269">
        <v>142</v>
      </c>
      <c r="D77" s="270">
        <f>IF(ISERROR(B77-C77),"n/a",B77-C77)</f>
        <v>15</v>
      </c>
      <c r="E77" s="271">
        <f>IF(ISERROR(D77/C77),"n/a",(D77/C77))</f>
        <v>0.10563380281690141</v>
      </c>
      <c r="F77" s="272">
        <v>8</v>
      </c>
      <c r="G77" s="273">
        <v>0</v>
      </c>
      <c r="H77" s="274">
        <f>IF(ISERROR(F77-G77),"n/a",F77-G77)</f>
        <v>8</v>
      </c>
      <c r="I77" s="275" t="str">
        <f>IF(ISERROR(H77/G77),"n/a",(H77/G77))</f>
        <v>n/a</v>
      </c>
      <c r="J77" s="276">
        <v>0</v>
      </c>
      <c r="K77" s="277">
        <v>0</v>
      </c>
      <c r="L77" s="278">
        <f>IF(ISERROR(J77-K77),"n/a",J77-K77)</f>
        <v>0</v>
      </c>
      <c r="M77" s="279" t="str">
        <f>IF(ISERROR(L77/K77),"n/a",(L77/K77))</f>
        <v>n/a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7</v>
      </c>
      <c r="C79" s="107">
        <f>C80</f>
        <v>8</v>
      </c>
      <c r="D79" s="108">
        <f>IF(ISERROR(B79-C79),"n/a",B79-C79)</f>
        <v>-1</v>
      </c>
      <c r="E79" s="109">
        <f>IF(ISERROR(D79/C79),"n/a",(D79/C79))</f>
        <v>-0.125</v>
      </c>
      <c r="F79" s="194">
        <f>F80</f>
        <v>1</v>
      </c>
      <c r="G79" s="195">
        <f>G80</f>
        <v>0</v>
      </c>
      <c r="H79" s="110">
        <f>IF(ISERROR(F79-G79),"n/a",F79-G79)</f>
        <v>1</v>
      </c>
      <c r="I79" s="111" t="str">
        <f>IF(ISERROR(H79/G79),"n/a",(H79/G79))</f>
        <v>n/a</v>
      </c>
      <c r="J79" s="196">
        <f>J80</f>
        <v>0</v>
      </c>
      <c r="K79" s="197">
        <f>K80</f>
        <v>0</v>
      </c>
      <c r="L79" s="112">
        <f>IF(ISERROR(J79-K79),"n/a",J79-K79)</f>
        <v>0</v>
      </c>
      <c r="M79" s="113" t="str">
        <f>IF(ISERROR(L79/K79),"n/a",(L79/K79))</f>
        <v>n/a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7</v>
      </c>
      <c r="C80" s="119">
        <v>8</v>
      </c>
      <c r="D80" s="120">
        <f>IF(ISERROR(B80-C80),"n/a",B80-C80)</f>
        <v>-1</v>
      </c>
      <c r="E80" s="121">
        <f>IF(ISERROR(D80/C80),"n/a",(D80/C80))</f>
        <v>-0.125</v>
      </c>
      <c r="F80" s="122">
        <v>1</v>
      </c>
      <c r="G80" s="123">
        <v>0</v>
      </c>
      <c r="H80" s="124">
        <f>IF(ISERROR(F80-G80),"n/a",F80-G80)</f>
        <v>1</v>
      </c>
      <c r="I80" s="125" t="str">
        <f>IF(ISERROR(H80/G80),"n/a",(H80/G80))</f>
        <v>n/a</v>
      </c>
      <c r="J80" s="126">
        <v>0</v>
      </c>
      <c r="K80" s="127">
        <v>0</v>
      </c>
      <c r="L80" s="128">
        <f>IF(ISERROR(J80-K80),"n/a",J80-K80)</f>
        <v>0</v>
      </c>
      <c r="M80" s="129" t="str">
        <f>IF(ISERROR(L80/K80),"n/a",(L80/K80))</f>
        <v>n/a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</v>
      </c>
      <c r="C81" s="107">
        <f>C82</f>
        <v>2</v>
      </c>
      <c r="D81" s="108">
        <f t="shared" si="141"/>
        <v>-1</v>
      </c>
      <c r="E81" s="109">
        <f t="shared" si="142"/>
        <v>-0.5</v>
      </c>
      <c r="F81" s="194">
        <f>F82</f>
        <v>0</v>
      </c>
      <c r="G81" s="195">
        <f>G82</f>
        <v>0</v>
      </c>
      <c r="H81" s="110">
        <f t="shared" si="143"/>
        <v>0</v>
      </c>
      <c r="I81" s="111" t="str">
        <f t="shared" si="144"/>
        <v>n/a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</v>
      </c>
      <c r="C82" s="216">
        <v>2</v>
      </c>
      <c r="D82" s="130">
        <f t="shared" si="141"/>
        <v>-1</v>
      </c>
      <c r="E82" s="217">
        <f t="shared" si="142"/>
        <v>-0.5</v>
      </c>
      <c r="F82" s="218">
        <v>0</v>
      </c>
      <c r="G82" s="219">
        <v>0</v>
      </c>
      <c r="H82" s="220">
        <f t="shared" si="143"/>
        <v>0</v>
      </c>
      <c r="I82" s="221" t="str">
        <f t="shared" si="144"/>
        <v>n/a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13</v>
      </c>
      <c r="C83" s="65">
        <f>C84+C91</f>
        <v>11</v>
      </c>
      <c r="D83" s="66">
        <f t="shared" si="141"/>
        <v>2</v>
      </c>
      <c r="E83" s="67">
        <f t="shared" si="142"/>
        <v>0.18181818181818182</v>
      </c>
      <c r="F83" s="68">
        <f>F84+F91</f>
        <v>2</v>
      </c>
      <c r="G83" s="69">
        <f>G84+G91</f>
        <v>0</v>
      </c>
      <c r="H83" s="70">
        <f t="shared" si="143"/>
        <v>2</v>
      </c>
      <c r="I83" s="71" t="str">
        <f t="shared" si="144"/>
        <v>n/a</v>
      </c>
      <c r="J83" s="72">
        <f>J84+J91</f>
        <v>0</v>
      </c>
      <c r="K83" s="73">
        <f>K84+K91</f>
        <v>0</v>
      </c>
      <c r="L83" s="74">
        <f t="shared" si="145"/>
        <v>0</v>
      </c>
      <c r="M83" s="75" t="str">
        <f t="shared" si="146"/>
        <v>n/a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13</v>
      </c>
      <c r="C91" s="65">
        <f>C92+C97+C95</f>
        <v>11</v>
      </c>
      <c r="D91" s="66">
        <f t="shared" si="155"/>
        <v>2</v>
      </c>
      <c r="E91" s="67">
        <f t="shared" si="156"/>
        <v>0.18181818181818182</v>
      </c>
      <c r="F91" s="68">
        <f>F92+F97+F95</f>
        <v>2</v>
      </c>
      <c r="G91" s="69">
        <f>G92+G97+G95</f>
        <v>0</v>
      </c>
      <c r="H91" s="70">
        <f t="shared" si="157"/>
        <v>2</v>
      </c>
      <c r="I91" s="71" t="str">
        <f t="shared" si="158"/>
        <v>n/a</v>
      </c>
      <c r="J91" s="72">
        <f>J92+J97+J95</f>
        <v>0</v>
      </c>
      <c r="K91" s="73">
        <f>K92+K97+K95</f>
        <v>0</v>
      </c>
      <c r="L91" s="74">
        <f t="shared" si="159"/>
        <v>0</v>
      </c>
      <c r="M91" s="75" t="str">
        <f t="shared" si="160"/>
        <v>n/a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13</v>
      </c>
      <c r="C92" s="92">
        <f>SUM(C93:C94)</f>
        <v>11</v>
      </c>
      <c r="D92" s="93">
        <f t="shared" si="155"/>
        <v>2</v>
      </c>
      <c r="E92" s="94">
        <f t="shared" si="156"/>
        <v>0.18181818181818182</v>
      </c>
      <c r="F92" s="95">
        <f>SUM(F93:F94)</f>
        <v>2</v>
      </c>
      <c r="G92" s="96">
        <f>SUM(G93:G94)</f>
        <v>0</v>
      </c>
      <c r="H92" s="97">
        <f t="shared" si="157"/>
        <v>2</v>
      </c>
      <c r="I92" s="98" t="str">
        <f t="shared" si="158"/>
        <v>n/a</v>
      </c>
      <c r="J92" s="99">
        <f>SUM(J93:J94)</f>
        <v>0</v>
      </c>
      <c r="K92" s="100">
        <f>SUM(K93:K94)</f>
        <v>0</v>
      </c>
      <c r="L92" s="101">
        <f t="shared" si="159"/>
        <v>0</v>
      </c>
      <c r="M92" s="102" t="str">
        <f t="shared" si="160"/>
        <v>n/a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13</v>
      </c>
      <c r="C93" s="269">
        <v>11</v>
      </c>
      <c r="D93" s="270">
        <f>IF(ISERROR(B93-C93),"n/a",B93-C93)</f>
        <v>2</v>
      </c>
      <c r="E93" s="271">
        <f>IF(ISERROR(D93/C93),"n/a",(D93/C93))</f>
        <v>0.18181818181818182</v>
      </c>
      <c r="F93" s="272">
        <v>2</v>
      </c>
      <c r="G93" s="273">
        <v>0</v>
      </c>
      <c r="H93" s="274">
        <v>0</v>
      </c>
      <c r="I93" s="275" t="str">
        <f>IF(ISERROR(H93/G93),"n/a",(H93/G93))</f>
        <v>n/a</v>
      </c>
      <c r="J93" s="276">
        <v>0</v>
      </c>
      <c r="K93" s="277">
        <v>0</v>
      </c>
      <c r="L93" s="278">
        <f>IF(ISERROR(J93-K93),"n/a",J93-K93)</f>
        <v>0</v>
      </c>
      <c r="M93" s="279" t="str">
        <f>IF(ISERROR(L93/K93),"n/a",(L93/K93))</f>
        <v>n/a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8/13/2021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Winter 2022</v>
      </c>
      <c r="B3" s="376"/>
      <c r="C3" s="376"/>
      <c r="D3" s="376"/>
      <c r="E3" s="36"/>
    </row>
    <row r="4" spans="1:5" ht="15.75" x14ac:dyDescent="0.25">
      <c r="A4" s="377" t="str">
        <f>Summary!A4</f>
        <v>as of Friday, August 13,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Winter 2022</v>
      </c>
      <c r="C7" s="362" t="str">
        <f>Summary!C6</f>
        <v>Winter 2021</v>
      </c>
      <c r="D7" s="416" t="s">
        <v>1</v>
      </c>
      <c r="E7" s="35"/>
    </row>
    <row r="8" spans="1:5" ht="15.75" x14ac:dyDescent="0.2">
      <c r="A8" s="419"/>
      <c r="B8" s="87" t="str">
        <f>(Summary!B7)</f>
        <v>as of 8/13/21</v>
      </c>
      <c r="C8" s="349" t="str">
        <f>Summary!C7</f>
        <v>as of 8/13/20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</v>
      </c>
      <c r="C10" s="10" t="str">
        <f>IF(ISERROR(Summary!C48/Summary!C10),"n/a",Summary!C48/Summary!C10)</f>
        <v>n/a</v>
      </c>
      <c r="D10" s="12" t="str">
        <f>IF(ISERROR(B10-C10),"n/a",B10-C10)</f>
        <v>n/a</v>
      </c>
      <c r="E10" s="35"/>
    </row>
    <row r="11" spans="1:5" ht="15" x14ac:dyDescent="0.2">
      <c r="A11" s="14" t="s">
        <v>14</v>
      </c>
      <c r="B11" s="10" t="str">
        <f>IF(ISERROR(Summary!B67/Summary!B48),"n/a",Summary!B67/Summary!B48)</f>
        <v>n/a</v>
      </c>
      <c r="C11" s="10" t="str">
        <f>IF(ISERROR(Summary!C67/Summary!C48),"n/a",Summary!C67/Summary!C48)</f>
        <v>n/a</v>
      </c>
      <c r="D11" s="12" t="str">
        <f>IF(ISERROR(B11-C11),"n/a",B11-C11)</f>
        <v>n/a</v>
      </c>
      <c r="E11" s="35"/>
    </row>
    <row r="12" spans="1:5" ht="15" x14ac:dyDescent="0.2">
      <c r="A12" s="14" t="s">
        <v>15</v>
      </c>
      <c r="B12" s="10" t="str">
        <f>IF(ISERROR(Summary!B110/Summary!B48),"n/a",Summary!B110/Summary!B48)</f>
        <v>n/a</v>
      </c>
      <c r="C12" s="10" t="str">
        <f>IF(ISERROR(Summary!C110/Summary!C48),"n/a",Summary!C110/Summary!C48)</f>
        <v>n/a</v>
      </c>
      <c r="D12" s="12" t="str">
        <f>IF(ISERROR(B12-C12),"n/a",B12-C12)</f>
        <v>n/a</v>
      </c>
      <c r="E12" s="35"/>
    </row>
    <row r="13" spans="1:5" ht="15" x14ac:dyDescent="0.2">
      <c r="A13" s="14" t="s">
        <v>16</v>
      </c>
      <c r="B13" s="10" t="str">
        <f>IF(ISERROR(Summary!B110/Summary!B67),"n/a",Summary!B110/Summary!B67)</f>
        <v>n/a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 t="str">
        <f>IF(ISERROR(Summary!B53/Summary!B15),"n/a",Summary!B53/Summary!B15)</f>
        <v>n/a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">
      <c r="A17" s="14" t="s">
        <v>14</v>
      </c>
      <c r="B17" s="10" t="str">
        <f>IF(ISERROR(Summary!B72/Summary!B53),"n/a",Summary!B72/Summary!B53)</f>
        <v>n/a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 t="str">
        <f>IF(ISERROR(Summary!B115/Summary!B53),"n/a",Summary!B115/Summary!B53)</f>
        <v>n/a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</v>
      </c>
      <c r="C22" s="10">
        <f>IF(ISERROR(Summary!C51/Summary!C13),"n/a",Summary!C51/Summary!C13)</f>
        <v>0</v>
      </c>
      <c r="D22" s="12">
        <f>IF(ISERROR(B22-C22),"n/a",B22-C22)</f>
        <v>0</v>
      </c>
      <c r="E22" s="37"/>
    </row>
    <row r="23" spans="1:5" s="8" customFormat="1" ht="15" x14ac:dyDescent="0.2">
      <c r="A23" s="14" t="s">
        <v>14</v>
      </c>
      <c r="B23" s="10" t="str">
        <f>IF(ISERROR(Summary!B70/Summary!B51),"n/a",Summary!B70/Summary!B51)</f>
        <v>n/a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15</v>
      </c>
      <c r="B24" s="10" t="str">
        <f>IF(ISERROR(Summary!B113/Summary!B51),"n/a",Summary!B113/Summary!B51)</f>
        <v>n/a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16</v>
      </c>
      <c r="B25" s="10" t="str">
        <f>IF(ISERROR(Summary!B113/Summary!B70),"n/a",Summary!B113/Summary!B70)</f>
        <v>n/a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</v>
      </c>
      <c r="C28" s="10">
        <f>IF(ISERROR(Summary!C47/Summary!C9),"n/a",Summary!C47/Summary!C9)</f>
        <v>0</v>
      </c>
      <c r="D28" s="12">
        <f>IF(ISERROR(B28-C28),"n/a",B28-C28)</f>
        <v>0</v>
      </c>
      <c r="E28" s="35"/>
    </row>
    <row r="29" spans="1:5" ht="15" x14ac:dyDescent="0.2">
      <c r="A29" s="14" t="s">
        <v>14</v>
      </c>
      <c r="B29" s="10" t="str">
        <f>IF(ISERROR(Summary!B66/Summary!B47),"n/a",Summary!B66/Summary!B47)</f>
        <v>n/a</v>
      </c>
      <c r="C29" s="10" t="str">
        <f>IF(ISERROR(Summary!C66/Summary!C47),"n/a",Summary!C66/Summary!C47)</f>
        <v>n/a</v>
      </c>
      <c r="D29" s="12" t="str">
        <f>IF(ISERROR(B29-C29),"n/a",B29-C29)</f>
        <v>n/a</v>
      </c>
      <c r="E29" s="35"/>
    </row>
    <row r="30" spans="1:5" ht="15" x14ac:dyDescent="0.2">
      <c r="A30" s="14" t="s">
        <v>15</v>
      </c>
      <c r="B30" s="10" t="str">
        <f>IF(ISERROR(Summary!B109/Summary!B47),"n/a",Summary!B109/Summary!B47)</f>
        <v>n/a</v>
      </c>
      <c r="C30" s="10" t="str">
        <f>IF(ISERROR(Summary!C109/Summary!C47),"n/a",Summary!C109/Summary!C47)</f>
        <v>n/a</v>
      </c>
      <c r="D30" s="12" t="str">
        <f>IF(ISERROR(B30-C30),"n/a",B30-C30)</f>
        <v>n/a</v>
      </c>
      <c r="E30" s="35"/>
    </row>
    <row r="31" spans="1:5" ht="15" x14ac:dyDescent="0.2">
      <c r="A31" s="14" t="s">
        <v>16</v>
      </c>
      <c r="B31" s="10" t="str">
        <f>IF(ISERROR(Summary!B109/Summary!B66),"n/a",Summary!B109/Summary!B66)</f>
        <v>n/a</v>
      </c>
      <c r="C31" s="10" t="str">
        <f>IF(ISERROR(Summary!C109/Summary!C66),"n/a",Summary!C109/Summary!C66)</f>
        <v>n/a</v>
      </c>
      <c r="D31" s="12" t="str">
        <f>IF(ISERROR(B31-C31),"n/a",B31-C31)</f>
        <v>n/a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Winter 2022</v>
      </c>
      <c r="C35" s="363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8/13/21</v>
      </c>
      <c r="C36" s="349" t="str">
        <f>Summary!C7</f>
        <v>as of 8/13/20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0.10738255033557047</v>
      </c>
      <c r="C39" s="10">
        <f>IF(ISERROR(Summary!C56/Summary!C18),"n/a",Summary!C56/Summary!C18)</f>
        <v>0</v>
      </c>
      <c r="D39" s="12">
        <f>IF(ISERROR(B39-C39),"n/a",B39-C39)</f>
        <v>0.10738255033557047</v>
      </c>
    </row>
    <row r="40" spans="1:4" ht="15" x14ac:dyDescent="0.2">
      <c r="A40" s="14" t="s">
        <v>14</v>
      </c>
      <c r="B40" s="10">
        <f>IF(ISERROR(Summary!B75/Summary!B56),"n/a",Summary!B75/Summary!B56)</f>
        <v>0</v>
      </c>
      <c r="C40" s="10" t="str">
        <f>IF(ISERROR(Summary!C75/Summary!C56),"n/a",Summary!C75/Summary!C56)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 t="str">
        <f>IF(ISERROR(Summary!C118/Summary!C56),"n/a",Summary!C118/Summary!C56)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IF(ISERROR(Summary!B118/Summary!B75),"n/a",Summary!B118/Summary!B75)</f>
        <v>n/a</v>
      </c>
      <c r="C42" s="10" t="str">
        <f>IF(ISERROR(Summary!C118/Summary!C75),"n/a",Summary!C118/Summary!C75)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5.8823529411764705E-2</v>
      </c>
      <c r="C51" s="10">
        <f>IF(ISERROR(Summary!C62/Summary!C24),"n/a",Summary!C62/Summary!C24)</f>
        <v>0</v>
      </c>
      <c r="D51" s="12">
        <f>IF(ISERROR(B51-C51),"n/a",B51-C51)</f>
        <v>5.8823529411764705E-2</v>
      </c>
    </row>
    <row r="52" spans="1:4" ht="15" x14ac:dyDescent="0.2">
      <c r="A52" s="14" t="s">
        <v>14</v>
      </c>
      <c r="B52" s="10">
        <f>IF(ISERROR(Summary!B81/Summary!B62),"n/a",Summary!B81/Summary!B62)</f>
        <v>0</v>
      </c>
      <c r="C52" s="10" t="str">
        <f>IF(ISERROR(Summary!C81/Summary!C62),"n/a",Summary!C81/Summary!C62)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 t="str">
        <f>IF(ISERROR(Summary!C124/Summary!C62),"n/a",Summary!C124/Summary!C62)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IF(ISERROR(Summary!B124/Summary!B81),"n/a",Summary!B124/Summary!B81)</f>
        <v>n/a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8.5106382978723402E-2</v>
      </c>
      <c r="C57" s="10">
        <f>IF(ISERROR(Summary!C59/Summary!C21),"n/a",Summary!C59/Summary!C21)</f>
        <v>0</v>
      </c>
      <c r="D57" s="12">
        <f>IF(ISERROR(B57-C57),"n/a",B57-C57)</f>
        <v>8.5106382978723402E-2</v>
      </c>
    </row>
    <row r="58" spans="1:4" ht="15" x14ac:dyDescent="0.2">
      <c r="A58" s="14" t="s">
        <v>14</v>
      </c>
      <c r="B58" s="10">
        <f>IF(ISERROR(Summary!B78/Summary!B59),"n/a",Summary!B78/Summary!B59)</f>
        <v>0</v>
      </c>
      <c r="C58" s="10" t="str">
        <f>IF(ISERROR(Summary!C78/Summary!C59),"n/a",Summary!C78/Summary!C59)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 t="str">
        <f>IF(ISERROR(Summary!C121/Summary!C59),"n/a",Summary!C121/Summary!C59)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IF(ISERROR(Summary!B121/Summary!B78),"n/a",Summary!B121/Summary!B78)</f>
        <v>n/a</v>
      </c>
      <c r="C60" s="10" t="str">
        <f>IF(ISERROR(Summary!C121/Summary!C78),"n/a",Summary!C121/Summary!C78)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0.10506798516687268</v>
      </c>
      <c r="C63" s="10">
        <f>IF(ISERROR(Summary!C54/Summary!C16),"n/a",Summary!C54/Summary!C16)</f>
        <v>0</v>
      </c>
      <c r="D63" s="12">
        <f>IF(ISERROR(B63-C63),"n/a",B63-C63)</f>
        <v>0.10506798516687268</v>
      </c>
    </row>
    <row r="64" spans="1:4" ht="15" x14ac:dyDescent="0.2">
      <c r="A64" s="14" t="s">
        <v>14</v>
      </c>
      <c r="B64" s="10">
        <f>IF(ISERROR(Summary!B73/Summary!B54),"n/a",Summary!B73/Summary!B54)</f>
        <v>0</v>
      </c>
      <c r="C64" s="10" t="str">
        <f>IF(ISERROR(Summary!C73/Summary!C54),"n/a",Summary!C73/Summary!C54)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 t="str">
        <f>IF(ISERROR(Summary!C116/Summary!C54),"n/a",Summary!C116/Summary!C54)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IF(ISERROR(Summary!B116/Summary!B73),"n/a",Summary!B116/Summary!B73)</f>
        <v>n/a</v>
      </c>
      <c r="C66" s="10" t="str">
        <f>IF(ISERROR(Summary!C116/Summary!C73),"n/a",Summary!C116/Summary!C73)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8/13/2021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Winter 2022</v>
      </c>
      <c r="B3" s="376"/>
      <c r="C3" s="376"/>
      <c r="D3" s="376"/>
      <c r="E3" s="332"/>
    </row>
    <row r="4" spans="1:5" ht="15.75" x14ac:dyDescent="0.25">
      <c r="A4" s="377" t="str">
        <f>Summary!A4</f>
        <v>as of Friday, August 13,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5" ht="15.75" customHeight="1" x14ac:dyDescent="0.2">
      <c r="A9" s="419"/>
      <c r="B9" s="349" t="str">
        <f>(Summary!B7)</f>
        <v>as of 8/13/21</v>
      </c>
      <c r="C9" s="351" t="str">
        <f>Summary!C7</f>
        <v>as of 8/13/20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IF(ISERROR(College!F17/College!B17),"n/a",College!F17/College!B17)</f>
        <v>n/a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</v>
      </c>
      <c r="C23" s="10">
        <f>IF(ISERROR(College!G15/College!C15),"n/a",College!G15/College!C15)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IF(ISERROR(College!J15/College!F15),"n/a",College!J15/College!F15)</f>
        <v>n/a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IF(ISERROR(College!N15/College!F15),"n/a",College!N15/College!F15)</f>
        <v>n/a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IF(ISERROR(College!N15/College!J15),"n/a",College!N15/College!J15)</f>
        <v>n/a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</v>
      </c>
      <c r="C29" s="10">
        <f>IF(ISERROR(College!G11/College!C11),"n/a",College!G11/College!C11)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IF(ISERROR(College!J11/College!F11),"n/a",College!J11/College!F11)</f>
        <v>n/a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IF(ISERROR(College!N11/College!F11),"n/a",College!N11/College!F11)</f>
        <v>n/a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IF(ISERROR(College!N11/College!J11),"n/a",College!N11/College!J11)</f>
        <v>n/a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8/13/21</v>
      </c>
      <c r="C36" s="349" t="str">
        <f>(Summary!C7)</f>
        <v>as of 8/13/20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4.0983606557377046E-2</v>
      </c>
      <c r="C39" s="10">
        <f>IF(ISERROR(College!G20/College!C20),"n/a",College!G20/College!C20)</f>
        <v>0</v>
      </c>
      <c r="D39" s="12">
        <f>IF(ISERROR(B39-C39),"n/a",B39-C39)</f>
        <v>4.0983606557377046E-2</v>
      </c>
    </row>
    <row r="40" spans="1:4" ht="15" x14ac:dyDescent="0.2">
      <c r="A40" s="14" t="s">
        <v>14</v>
      </c>
      <c r="B40" s="10">
        <f>IF(ISERROR(College!J20/College!F20),"n/a",College!J20/College!F20)</f>
        <v>0</v>
      </c>
      <c r="C40" s="10" t="str">
        <f>IF(ISERROR(College!K20/College!G20),"n/a",College!K20/College!G20)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 t="str">
        <f>IF(ISERROR(College!O20/College!G20),"n/a",College!O20/College!G20)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IF(ISERROR(College!N20/College!J20),"n/a",College!N20/College!J20)</f>
        <v>n/a</v>
      </c>
      <c r="C42" s="10" t="str">
        <f>IF(ISERROR(College!O20/College!K20),"n/a",College!O20/College!K20)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</v>
      </c>
      <c r="C51" s="10">
        <f>IF(ISERROR(College!G25/College!C25),"n/a",College!G25/College!C25)</f>
        <v>0</v>
      </c>
      <c r="D51" s="12">
        <f>IF(ISERROR(B51-C51),"n/a",B51-C51)</f>
        <v>0</v>
      </c>
    </row>
    <row r="52" spans="1:4" ht="15" x14ac:dyDescent="0.2">
      <c r="A52" s="14" t="s">
        <v>14</v>
      </c>
      <c r="B52" s="10" t="str">
        <f>IF(ISERROR(College!J25/College!F25),"n/a",College!J25/College!F25)</f>
        <v>n/a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IF(ISERROR(College!N25/College!F25),"n/a",College!N25/College!F25)</f>
        <v>n/a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</v>
      </c>
      <c r="C57" s="10">
        <f>IF(ISERROR(College!G23/College!C23),"n/a",College!G23/College!C23)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IF(ISERROR(College!J23/College!F23),"n/a",College!J23/College!F23)</f>
        <v>n/a</v>
      </c>
      <c r="C58" s="10" t="str">
        <f>IF(ISERROR(College!K23/College!G23),"n/a",College!K23/College!G23)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IF(ISERROR(College!N23/College!F23),"n/a",College!N23/College!F23)</f>
        <v>n/a</v>
      </c>
      <c r="C59" s="10" t="str">
        <f>IF(ISERROR(College!O23/College!G23),"n/a",College!O23/College!G23)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IF(ISERROR(College!N23/College!J23),"n/a",College!N23/College!J23)</f>
        <v>n/a</v>
      </c>
      <c r="C60" s="10" t="str">
        <f>IF(ISERROR(College!O23/College!K23),"n/a",College!O23/College!K23)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3.6231884057971016E-2</v>
      </c>
      <c r="C63" s="10">
        <f>IF(ISERROR(College!G18/College!C18),"n/a",College!G18/College!C18)</f>
        <v>0</v>
      </c>
      <c r="D63" s="12">
        <f>IF(ISERROR(B63-C63),"n/a",B63-C63)</f>
        <v>3.6231884057971016E-2</v>
      </c>
    </row>
    <row r="64" spans="1:4" ht="15" x14ac:dyDescent="0.2">
      <c r="A64" s="14" t="s">
        <v>14</v>
      </c>
      <c r="B64" s="10">
        <f>IF(ISERROR(College!J18/College!F18),"n/a",College!J18/College!F18)</f>
        <v>0</v>
      </c>
      <c r="C64" s="10" t="str">
        <f>IF(ISERROR(College!K18/College!G18),"n/a",College!K18/College!G18)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 t="str">
        <f>IF(ISERROR(College!O18/College!G18),"n/a",College!O18/College!G18)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IF(ISERROR(College!N18/College!J18),"n/a",College!N18/College!J18)</f>
        <v>n/a</v>
      </c>
      <c r="C66" s="10" t="str">
        <f>IF(ISERROR(College!O18/College!K18),"n/a",College!O18/College!K18)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8/13/2021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Winter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August 13,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19" ht="15.75" customHeight="1" x14ac:dyDescent="0.2">
      <c r="A9" s="419"/>
      <c r="B9" s="349" t="str">
        <f>(Summary!B7)</f>
        <v>as of 8/13/21</v>
      </c>
      <c r="C9" s="351" t="str">
        <f>Summary!C7</f>
        <v>as of 8/13/20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 t="str">
        <f>IF(ISERROR(College!F29/College!B29),"n/a",College!F29/College!B29)</f>
        <v>n/a</v>
      </c>
      <c r="C11" s="10" t="str">
        <f>IF(ISERROR(College!G29/College!C29),"n/a",College!G29/College!C29)</f>
        <v>n/a</v>
      </c>
      <c r="D11" s="12" t="str">
        <f>IF(ISERROR(B11-C11),"n/a",B11-C11)</f>
        <v>n/a</v>
      </c>
    </row>
    <row r="12" spans="1:19" ht="15" x14ac:dyDescent="0.2">
      <c r="A12" s="14" t="s">
        <v>14</v>
      </c>
      <c r="B12" s="10" t="str">
        <f>IF(ISERROR(College!J29/College!F29),"n/a",College!J29/College!F29)</f>
        <v>n/a</v>
      </c>
      <c r="C12" s="10" t="str">
        <f>IF(ISERROR(College!K29/College!G29),"n/a",College!K29/College!G29)</f>
        <v>n/a</v>
      </c>
      <c r="D12" s="12" t="str">
        <f>IF(ISERROR(B12-C12),"n/a",B12-C12)</f>
        <v>n/a</v>
      </c>
    </row>
    <row r="13" spans="1:19" ht="15" x14ac:dyDescent="0.2">
      <c r="A13" s="14" t="s">
        <v>15</v>
      </c>
      <c r="B13" s="10" t="str">
        <f>IF(ISERROR(College!N29/College!F29),"n/a",College!N29/College!F29)</f>
        <v>n/a</v>
      </c>
      <c r="C13" s="10" t="str">
        <f>IF(ISERROR(College!O29/College!G29),"n/a",College!O29/College!G29)</f>
        <v>n/a</v>
      </c>
      <c r="D13" s="12" t="str">
        <f>IF(ISERROR(B13-C13),"n/a",B13-C13)</f>
        <v>n/a</v>
      </c>
    </row>
    <row r="14" spans="1:19" ht="15" x14ac:dyDescent="0.2">
      <c r="A14" s="14" t="s">
        <v>16</v>
      </c>
      <c r="B14" s="10" t="str">
        <f>IF(ISERROR(College!N29/College!J29),"n/a",College!N29/College!J29)</f>
        <v>n/a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IF(ISERROR(College!F33/College!B33),"n/a",College!F33/College!B33)</f>
        <v>n/a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IF(ISERROR(College!J33/College!F33),"n/a",College!J33/College!F33)</f>
        <v>n/a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IF(ISERROR(College!N33/College!F33),"n/a",College!N33/College!F33)</f>
        <v>n/a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</v>
      </c>
      <c r="C23" s="10">
        <f>IF(ISERROR(College!G31/College!C31),"n/a",College!G31/College!C31)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IF(ISERROR(College!J31/College!F31),"n/a",College!J31/College!F31)</f>
        <v>n/a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IF(ISERROR(College!N31/College!F31),"n/a",College!N31/College!F31)</f>
        <v>n/a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IF(ISERROR(College!N31/College!J31),"n/a",College!N31/College!J31)</f>
        <v>n/a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</v>
      </c>
      <c r="C29" s="10">
        <f>IF(ISERROR(College!G27/College!C27),"n/a",College!G27/College!C27)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IF(ISERROR(College!J27/College!F27),"n/a",College!J27/College!F27)</f>
        <v>n/a</v>
      </c>
      <c r="C30" s="10" t="str">
        <f>IF(ISERROR(College!K27/College!G27),"n/a",College!K27/College!G27)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IF(ISERROR(College!N27/College!F27),"n/a",College!N27/College!F27)</f>
        <v>n/a</v>
      </c>
      <c r="C31" s="10" t="str">
        <f>IF(ISERROR(College!O27/College!G27),"n/a",College!O27/College!G27)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IF(ISERROR(College!N27/College!J27),"n/a",College!N27/College!J27)</f>
        <v>n/a</v>
      </c>
      <c r="C32" s="10" t="str">
        <f>IF(ISERROR(College!O27/College!K27),"n/a",College!O27/College!K27)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8/13/21</v>
      </c>
      <c r="C36" s="349" t="str">
        <f>(Summary!C7)</f>
        <v>as of 8/13/20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0.17777777777777778</v>
      </c>
      <c r="C39" s="10">
        <f>IF(ISERROR(College!G36/College!C36),"n/a",College!G36/College!C36)</f>
        <v>0</v>
      </c>
      <c r="D39" s="12">
        <f>IF(ISERROR(B39-C39),"n/a",B39-C39)</f>
        <v>0.17777777777777778</v>
      </c>
    </row>
    <row r="40" spans="1:4" ht="15" x14ac:dyDescent="0.2">
      <c r="A40" s="14" t="s">
        <v>14</v>
      </c>
      <c r="B40" s="10">
        <f>IF(ISERROR(College!J36/College!F36),"n/a",College!J36/College!F36)</f>
        <v>0</v>
      </c>
      <c r="C40" s="10" t="str">
        <f>IF(ISERROR(College!K36/College!G36),"n/a",College!K36/College!G36)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 t="str">
        <f>IF(ISERROR(College!O36/College!G36),"n/a",College!O36/College!G36)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IF(ISERROR(College!N36/College!J36),"n/a",College!N36/College!J36)</f>
        <v>n/a</v>
      </c>
      <c r="C42" s="10" t="str">
        <f>IF(ISERROR(College!O36/College!K36),"n/a",College!O36/College!K36)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IF(ISERROR(College!K41/College!G41),"n/a",College!K41/College!G41)</f>
        <v>n/a</v>
      </c>
      <c r="C51" s="10">
        <f>IF(ISERROR(College!G41/College!C41),"n/a",College!G41/College!C41)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>
        <f>IF(ISERROR(College!J41/College!F41),"n/a",College!J41/College!F41)</f>
        <v>0</v>
      </c>
      <c r="C52" s="10" t="str">
        <f>IF(ISERROR(College!K41/College!G41),"n/a",College!K41/College!G41)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 t="str">
        <f>IF(ISERROR(College!O41/College!G41),"n/a",College!O41/College!G41)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0.125</v>
      </c>
      <c r="C57" s="10">
        <f>IF(ISERROR(College!G39/College!C39),"n/a",College!G39/College!C39)</f>
        <v>0</v>
      </c>
      <c r="D57" s="12">
        <f>IF(ISERROR(B57-C57),"n/a",B57-C57)</f>
        <v>0.125</v>
      </c>
    </row>
    <row r="58" spans="1:4" ht="15" x14ac:dyDescent="0.2">
      <c r="A58" s="14" t="s">
        <v>14</v>
      </c>
      <c r="B58" s="10">
        <f>IF(ISERROR(College!J39/College!F39),"n/a",College!J39/College!F39)</f>
        <v>0</v>
      </c>
      <c r="C58" s="10" t="str">
        <f>IF(ISERROR(College!K39/College!G39),"n/a",College!K39/College!G39)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 t="str">
        <f>IF(ISERROR(College!O39/College!G39),"n/a",College!O39/College!G39)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IF(ISERROR(College!N39/College!J39),"n/a",College!N39/College!J39)</f>
        <v>n/a</v>
      </c>
      <c r="C60" s="10" t="str">
        <f>IF(ISERROR(College!O39/College!K39),"n/a",College!O39/College!K39)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0.17275747508305647</v>
      </c>
      <c r="C63" s="10">
        <f>IF(ISERROR(College!G34/College!C34),"n/a",College!G34/College!C34)</f>
        <v>0</v>
      </c>
      <c r="D63" s="12">
        <f>IF(ISERROR(B63-C63),"n/a",B63-C63)</f>
        <v>0.17275747508305647</v>
      </c>
    </row>
    <row r="64" spans="1:4" ht="15" x14ac:dyDescent="0.2">
      <c r="A64" s="14" t="s">
        <v>14</v>
      </c>
      <c r="B64" s="10">
        <f>IF(ISERROR(College!J34/College!F34),"n/a",College!J34/College!F34)</f>
        <v>0</v>
      </c>
      <c r="C64" s="10" t="str">
        <f>IF(ISERROR(College!K34/College!G34),"n/a",College!K34/College!G34)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 t="str">
        <f>IF(ISERROR(College!O34/College!G34),"n/a",College!O34/College!G34)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IF(ISERROR(College!N34/College!J34),"n/a",College!N34/College!J34)</f>
        <v>n/a</v>
      </c>
      <c r="C66" s="10" t="str">
        <f>IF(ISERROR(College!O34/College!K34),"n/a",College!O34/College!K34)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8/13/2021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August 13,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customHeight="1" x14ac:dyDescent="0.2">
      <c r="A9" s="419"/>
      <c r="B9" s="349" t="str">
        <f>(Summary!B7)</f>
        <v>as of 8/13/21</v>
      </c>
      <c r="C9" s="351" t="str">
        <f>Summary!C7</f>
        <v>as of 8/13/20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</v>
      </c>
      <c r="C23" s="10">
        <f>IF(ISERROR(College!G47/College!C47),"n/a",College!G47/College!C47)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IF(ISERROR(College!J47/College!F47),"n/a",College!J47/College!F47)</f>
        <v>n/a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IF(ISERROR(College!N47/College!F47),"n/a",College!N47/College!F47)</f>
        <v>n/a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</v>
      </c>
      <c r="C29" s="10">
        <f>IF(ISERROR(College!G43/College!C43),"n/a",College!G43/College!C43)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IF(ISERROR(College!J43/College!F43),"n/a",College!J43/College!F43)</f>
        <v>n/a</v>
      </c>
      <c r="C30" s="10" t="str">
        <f>IF(ISERROR(College!K43/College!G43),"n/a",College!K43/College!G43)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IF(ISERROR(College!N43/College!F43),"n/a",College!N43/College!F43)</f>
        <v>n/a</v>
      </c>
      <c r="C31" s="10" t="str">
        <f>IF(ISERROR(College!O43/College!G43),"n/a",College!O43/College!G43)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IF(ISERROR(College!N43/College!J43),"n/a",College!N43/College!J43)</f>
        <v>n/a</v>
      </c>
      <c r="C32" s="10" t="str">
        <f>IF(ISERROR(College!O43/College!K43),"n/a",College!O43/College!K43)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8/13/21</v>
      </c>
      <c r="C36" s="349" t="str">
        <f>(Summary!C7)</f>
        <v>as of 8/13/20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8.3832335329341312E-2</v>
      </c>
      <c r="C39" s="10">
        <f>IF(ISERROR(College!G52/College!C52),"n/a",College!G52/College!C52)</f>
        <v>0</v>
      </c>
      <c r="D39" s="12">
        <f>IF(ISERROR(B39-C39),"n/a",B39-C39)</f>
        <v>8.3832335329341312E-2</v>
      </c>
    </row>
    <row r="40" spans="1:4" ht="15" x14ac:dyDescent="0.2">
      <c r="A40" s="14" t="s">
        <v>14</v>
      </c>
      <c r="B40" s="10">
        <f>IF(ISERROR(College!J52/College!F52),"n/a",College!J52/College!F52)</f>
        <v>0</v>
      </c>
      <c r="C40" s="10" t="str">
        <f>IF(ISERROR(College!K52/College!G52),"n/a",College!K52/College!G52)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 t="str">
        <f>IF(ISERROR(College!O52/College!G52),"n/a",College!O52/College!G52)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IF(ISERROR(College!N52/College!J52),"n/a",College!N52/College!J52)</f>
        <v>n/a</v>
      </c>
      <c r="C42" s="10" t="str">
        <f>IF(ISERROR(College!O52/College!K52),"n/a",College!O52/College!K52)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IF(ISERROR(College!J57/College!F57),"n/a",College!J57/College!F57)</f>
        <v>n/a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IF(ISERROR(College!N57/College!F57),"n/a",College!N57/College!F57)</f>
        <v>n/a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</v>
      </c>
      <c r="C57" s="10">
        <f>IF(ISERROR(College!G55/College!C55),"n/a",College!G55/College!C55)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IF(ISERROR(College!J55/College!F55),"n/a",College!J55/College!F55)</f>
        <v>n/a</v>
      </c>
      <c r="C58" s="10" t="str">
        <f>IF(ISERROR(College!K55/College!G55),"n/a",College!K55/College!G55)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IF(ISERROR(College!N55/College!F55),"n/a",College!N55/College!F55)</f>
        <v>n/a</v>
      </c>
      <c r="C59" s="10" t="str">
        <f>IF(ISERROR(College!O55/College!G55),"n/a",College!O55/College!G55)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IF(ISERROR(College!N55/College!J55),"n/a",College!N55/College!J55)</f>
        <v>n/a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0.08</v>
      </c>
      <c r="C63" s="10">
        <f>IF(ISERROR(College!G50/College!C50),"n/a",College!G50/College!C50)</f>
        <v>0</v>
      </c>
      <c r="D63" s="12">
        <f>IF(ISERROR(B63-C63),"n/a",B63-C63)</f>
        <v>0.08</v>
      </c>
    </row>
    <row r="64" spans="1:4" ht="15" x14ac:dyDescent="0.2">
      <c r="A64" s="14" t="s">
        <v>14</v>
      </c>
      <c r="B64" s="10">
        <f>IF(ISERROR(College!J50/College!F50),"n/a",College!J50/College!F50)</f>
        <v>0</v>
      </c>
      <c r="C64" s="10" t="str">
        <f>IF(ISERROR(College!K50/College!G50),"n/a",College!K50/College!G50)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 t="str">
        <f>IF(ISERROR(College!O50/College!G50),"n/a",College!O50/College!G50)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IF(ISERROR(College!N50/College!J50),"n/a",College!N50/College!J50)</f>
        <v>n/a</v>
      </c>
      <c r="C66" s="10" t="str">
        <f>IF(ISERROR(College!O50/College!K50),"n/a",College!O50/College!K50)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8/13/2021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August 13,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x14ac:dyDescent="0.2">
      <c r="A9" s="419"/>
      <c r="B9" s="349" t="str">
        <f>(Summary!B7)</f>
        <v>as of 8/13/21</v>
      </c>
      <c r="C9" s="351" t="str">
        <f>Summary!C7</f>
        <v>as of 8/13/20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>
        <f>IF(ISERROR(College!G63/College!C63),"n/a",College!G63/College!C63)</f>
        <v>0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>
        <f>IF(ISERROR(College!G59/College!C59),"n/a",College!G59/College!C59)</f>
        <v>0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8/13/21</v>
      </c>
      <c r="C36" s="349" t="str">
        <f>(Summary!C7)</f>
        <v>as of 8/13/20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0.1875</v>
      </c>
      <c r="C39" s="10">
        <f>IF(ISERROR(College!G68/College!C68),"n/a",College!G68/College!C68)</f>
        <v>0</v>
      </c>
      <c r="D39" s="12">
        <f>IF(ISERROR(B39-C39),"n/a",B39-C39)</f>
        <v>0.1875</v>
      </c>
    </row>
    <row r="40" spans="1:4" ht="15" x14ac:dyDescent="0.2">
      <c r="A40" s="14" t="s">
        <v>14</v>
      </c>
      <c r="B40" s="10">
        <f>IF(ISERROR(College!J68/College!F68),"n/a",College!J68/College!F68)</f>
        <v>0</v>
      </c>
      <c r="C40" s="10" t="str">
        <f>IF(ISERROR(College!K68/College!G68),"n/a",College!K68/College!G68)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 t="str">
        <f>IF(ISERROR(College!O68/College!G68),"n/a",College!O68/College!G68)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IF(ISERROR(College!N68/College!J68),"n/a",College!N68/College!J68)</f>
        <v>n/a</v>
      </c>
      <c r="C42" s="10" t="str">
        <f>IF(ISERROR(College!O68/College!K68),"n/a",College!O68/College!K68)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0.17647058823529413</v>
      </c>
      <c r="C63" s="10">
        <f>IF(ISERROR(College!G66/College!C66),"n/a",College!G66/College!C66)</f>
        <v>0</v>
      </c>
      <c r="D63" s="12">
        <f>IF(ISERROR(B63-C63),"n/a",B63-C63)</f>
        <v>0.17647058823529413</v>
      </c>
    </row>
    <row r="64" spans="1:4" ht="15" x14ac:dyDescent="0.2">
      <c r="A64" s="14" t="s">
        <v>14</v>
      </c>
      <c r="B64" s="10">
        <f>IF(ISERROR(College!J66/College!F66),"n/a",College!J66/College!F66)</f>
        <v>0</v>
      </c>
      <c r="C64" s="10" t="str">
        <f>IF(ISERROR(College!K66/College!G66),"n/a",College!K66/College!G66)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 t="str">
        <f>IF(ISERROR(College!O66/College!G66),"n/a",College!O66/College!G66)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IF(ISERROR(College!N66/College!J66),"n/a",College!N66/College!J66)</f>
        <v>n/a</v>
      </c>
      <c r="C66" s="10" t="str">
        <f>IF(ISERROR(College!O66/College!K66),"n/a",College!O66/College!K66)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8/13/2021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August 13,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Winter 2022</v>
      </c>
      <c r="C8" s="348" t="str">
        <f>(Summary!C6)</f>
        <v>Winter 2021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8/13/21</v>
      </c>
      <c r="C9" s="349" t="str">
        <f>(Summary!C7)</f>
        <v>as of 8/13/20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5.0955414012738856E-2</v>
      </c>
      <c r="C12" s="10">
        <f>IF(ISERROR(College!G77/College!C77),"n/a",College!G77/College!C77)</f>
        <v>0</v>
      </c>
      <c r="D12" s="12">
        <f>IF(ISERROR(B12-C12),"n/a",B12-C12)</f>
        <v>5.0955414012738856E-2</v>
      </c>
    </row>
    <row r="13" spans="1:4" ht="15" x14ac:dyDescent="0.2">
      <c r="A13" s="14" t="s">
        <v>14</v>
      </c>
      <c r="B13" s="10">
        <f>IF(ISERROR(College!J77/College!F77),"n/a",College!J77/College!F77)</f>
        <v>0</v>
      </c>
      <c r="C13" s="10" t="str">
        <f>IF(ISERROR(College!K77/College!G77),"n/a",College!K77/College!G77)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 t="str">
        <f>IF(ISERROR(College!O77/College!G77),"n/a",College!O77/College!G77)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IF(ISERROR(College!N77/College!J77),"n/a",College!N77/College!J77)</f>
        <v>n/a</v>
      </c>
      <c r="C15" s="10" t="str">
        <f>IF(ISERROR(College!O77/College!K77),"n/a",College!O77/College!K77)</f>
        <v>n/a</v>
      </c>
      <c r="D15" s="12" t="str">
        <f>IF(ISERROR(B15-C15),"n/a",B15-C15)</f>
        <v>n/a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 t="str">
        <f>IF(ISERROR(College!K82/College!G82),"n/a",College!K82/College!G82)</f>
        <v>n/a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IF(ISERROR(College!J82/College!F82),"n/a",College!J82/College!F82)</f>
        <v>n/a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IF(ISERROR(College!N82/College!F82),"n/a",College!N82/College!F82)</f>
        <v>n/a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0.14285714285714285</v>
      </c>
      <c r="C30" s="10">
        <f>IF(ISERROR(College!G80/College!C80),"n/a",College!G80/College!C80)</f>
        <v>0</v>
      </c>
      <c r="D30" s="12">
        <f>IF(ISERROR(B30-C30),"n/a",B30-C30)</f>
        <v>0.14285714285714285</v>
      </c>
    </row>
    <row r="31" spans="1:4" ht="15" x14ac:dyDescent="0.2">
      <c r="A31" s="14" t="s">
        <v>14</v>
      </c>
      <c r="B31" s="10">
        <f>IF(ISERROR(College!J80/College!F80),"n/a",College!J80/College!F80)</f>
        <v>0</v>
      </c>
      <c r="C31" s="10" t="str">
        <f>IF(ISERROR(College!K80/College!G80),"n/a",College!K80/College!G80)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 t="str">
        <f>IF(ISERROR(College!O80/College!G80),"n/a",College!O80/College!G80)</f>
        <v>n/a</v>
      </c>
      <c r="D32" s="12" t="str">
        <f>IF(ISERROR(B32-C32),"n/a",B32-C32)</f>
        <v>n/a</v>
      </c>
    </row>
    <row r="33" spans="1:4" ht="15" x14ac:dyDescent="0.2">
      <c r="A33" s="14" t="s">
        <v>16</v>
      </c>
      <c r="B33" s="10" t="str">
        <f>IF(ISERROR(College!N80/College!J80),"n/a",College!N80/College!J80)</f>
        <v>n/a</v>
      </c>
      <c r="C33" s="10" t="str">
        <f>IF(ISERROR(College!O80/College!K80),"n/a",College!O80/College!K80)</f>
        <v>n/a</v>
      </c>
      <c r="D33" s="12" t="str">
        <f>IF(ISERROR(B33-C33),"n/a",B33-C33)</f>
        <v>n/a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5.4545454545454543E-2</v>
      </c>
      <c r="C36" s="10">
        <f>IF(ISERROR(College!G75/College!C75),"n/a",College!G75/College!C75)</f>
        <v>0</v>
      </c>
      <c r="D36" s="12">
        <f>IF(ISERROR(B36-C36),"n/a",B36-C36)</f>
        <v>5.4545454545454543E-2</v>
      </c>
    </row>
    <row r="37" spans="1:4" ht="15" x14ac:dyDescent="0.2">
      <c r="A37" s="14" t="s">
        <v>14</v>
      </c>
      <c r="B37" s="10">
        <f>IF(ISERROR(College!J75/College!F75),"n/a",College!J75/College!F75)</f>
        <v>0</v>
      </c>
      <c r="C37" s="10" t="str">
        <f>IF(ISERROR(College!K75/College!G75),"n/a",College!K75/College!G75)</f>
        <v>n/a</v>
      </c>
      <c r="D37" s="12" t="str">
        <f>IF(ISERROR(B37-C37),"n/a",B37-C37)</f>
        <v>n/a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 t="str">
        <f>IF(ISERROR(College!O75/College!G75),"n/a",College!O75/College!G75)</f>
        <v>n/a</v>
      </c>
      <c r="D38" s="12" t="str">
        <f>IF(ISERROR(B38-C38),"n/a",B38-C38)</f>
        <v>n/a</v>
      </c>
    </row>
    <row r="39" spans="1:4" ht="15" x14ac:dyDescent="0.2">
      <c r="A39" s="14" t="s">
        <v>16</v>
      </c>
      <c r="B39" s="10" t="str">
        <f>IF(ISERROR(College!N75/College!J75),"n/a",College!N75/College!J75)</f>
        <v>n/a</v>
      </c>
      <c r="C39" s="10" t="str">
        <f>IF(ISERROR(College!O75/College!K75),"n/a",College!O75/College!K75)</f>
        <v>n/a</v>
      </c>
      <c r="D39" s="12" t="str">
        <f>IF(ISERROR(B39-C39),"n/a",B39-C39)</f>
        <v>n/a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8/13/2021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August 13,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x14ac:dyDescent="0.2">
      <c r="A9" s="419"/>
      <c r="B9" s="349" t="str">
        <f>(Summary!B7)</f>
        <v>as of 8/13/21</v>
      </c>
      <c r="C9" s="351" t="str">
        <f>Summary!C7</f>
        <v>as of 8/13/20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8/13/21</v>
      </c>
      <c r="C36" s="349" t="str">
        <f>(Summary!C7)</f>
        <v>as of 8/13/20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0.15384615384615385</v>
      </c>
      <c r="C39" s="10">
        <f>IF(ISERROR(College!G93/College!C93),"n/a",College!G93/College!C93)</f>
        <v>0</v>
      </c>
      <c r="D39" s="12">
        <f>IF(ISERROR(B39-C39),"n/a",B39-C39)</f>
        <v>0.15384615384615385</v>
      </c>
    </row>
    <row r="40" spans="1:4" ht="15" x14ac:dyDescent="0.2">
      <c r="A40" s="14" t="s">
        <v>14</v>
      </c>
      <c r="B40" s="10">
        <f>IF(ISERROR(College!J93/College!F93),"n/a",College!J93/College!F93)</f>
        <v>0</v>
      </c>
      <c r="C40" s="10" t="str">
        <f>IF(ISERROR(College!K93/College!G93),"n/a",College!K93/College!G93)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 t="str">
        <f>IF(ISERROR(College!O93/College!G93),"n/a",College!O93/College!G93)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IF(ISERROR(College!N93/College!J93),"n/a",College!N93/College!J93)</f>
        <v>n/a</v>
      </c>
      <c r="C42" s="10" t="str">
        <f>IF(ISERROR(College!O93/College!K93),"n/a",College!O93/College!K93)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0.15384615384615385</v>
      </c>
      <c r="C63" s="10">
        <f>IF(ISERROR(College!G91/College!C91),"n/a",College!G91/College!C91)</f>
        <v>0</v>
      </c>
      <c r="D63" s="12">
        <f>IF(ISERROR(B63-C63),"n/a",B63-C63)</f>
        <v>0.15384615384615385</v>
      </c>
    </row>
    <row r="64" spans="1:4" ht="15" x14ac:dyDescent="0.2">
      <c r="A64" s="14" t="s">
        <v>14</v>
      </c>
      <c r="B64" s="10">
        <f>IF(ISERROR(College!J91/College!F91),"n/a",College!J91/College!F91)</f>
        <v>0</v>
      </c>
      <c r="C64" s="10" t="str">
        <f>IF(ISERROR(College!K91/College!G91),"n/a",College!K91/College!G91)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 t="str">
        <f>IF(ISERROR(College!O91/College!G91),"n/a",College!O91/College!G91)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IF(ISERROR(College!N91/College!J91),"n/a",College!N91/College!J91)</f>
        <v>n/a</v>
      </c>
      <c r="C66" s="10" t="str">
        <f>IF(ISERROR(College!O91/College!K91),"n/a",College!O91/College!K91)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8/13/2021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7b0d7e73-53c3-49f5-853f-2cb02a030650"/>
    <ds:schemaRef ds:uri="http://schemas.microsoft.com/office/2006/documentManagement/types"/>
    <ds:schemaRef ds:uri="http://schemas.microsoft.com/office/infopath/2007/PartnerControls"/>
    <ds:schemaRef ds:uri="ca7bfdcf-1463-48ab-aff7-245b8ac76c12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2021-08-13T14:28:19Z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