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<sst xmlns="http://schemas.openxmlformats.org/spreadsheetml/2006/main" count="921" uniqueCount="90">
  <si>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</si>
  <si>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</si>
  <si>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</si>
  <si>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</si>
  <si>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</si>
  <si>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</si>
  <si>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</si>
  <si>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</si>
  <si>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</si>
  <si>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</si>
  <si>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</si>
  <si>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</si>
  <si>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</si>
  <si>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</si>
  <si>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</si>
  <si>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</si>
  <si>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</si>
  <si>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</si>
  <si>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</si>
  <si>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</si>
  <si>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</si>
  <si>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</si>
  <si>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</si>
  <si>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</si>
  <si>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</si>
  <si>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</si>
  <si>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</si>
  <si>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</si>
  <si>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</si>
  <si>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</si>
  <si>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</si>
  <si>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</si>
  <si>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</si>
  <si>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</si>
  <si>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</si>
  <si>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</si>
  <si>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</si>
  <si>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</si>
  <si>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</si>
  <si>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</si>
  <si>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</si>
  <si>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</si>
  <si>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</si>
  <si>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</si>
  <si>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</si>
  <si>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</si>
  <si>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</si>
  <si>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</si>
  <si>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</si>
  <si>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</si>
  <si>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</si>
  <si>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</si>
  <si>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</si>
  <si>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</si>
  <si>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</si>
  <si>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</si>
  <si>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</si>
  <si>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</si>
  <si>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</si>
  <si>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</si>
  <si>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</si>
  <si>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</si>
  <si>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</si>
  <si>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</si>
  <si>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</si>
  <si>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</si>
  <si>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</si>
  <si>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</si>
  <si>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</si>
  <si>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</si>
  <si>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</si>
  <si>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</si>
  <si>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</si>
  <si>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</si>
  <si>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</si>
  <si>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</si>
  <si>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</si>
  <si>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</si>
  <si>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</si>
  <si>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</si>
  <si>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</si>
  <si>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</si>
  <si>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</si>
  <si>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July 30, 2021</t>
  </si>
  <si>
    <t>as of 7/30/21</t>
  </si>
  <si>
    <t>as of 7/30/20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</si>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</sst>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52673</v>
      </c>
      <c r="C9" s="84">
        <f>(C10+C14+C12)</f>
        <v>49434</v>
      </c>
      <c r="D9" s="84">
        <f>IF(ISERROR(B9-C9),"n/a",B9-C9)</f>
        <v>3239</v>
      </c>
      <c r="E9" s="156">
        <f>IF(ISERROR(D9/C9),"n/a",(D9/C9))</f>
        <v>6.5521705708621591E-2</v>
      </c>
    </row>
    <row r="10" spans="1:7" x14ac:dyDescent="0.2">
      <c r="A10" s="157" t="s">
        <v>31</v>
      </c>
      <c r="B10" s="210">
        <f>B11</f>
        <v>45561</v>
      </c>
      <c r="C10" s="210">
        <f>C11</f>
        <v>43318</v>
      </c>
      <c r="D10" s="7">
        <f t="shared" ref="D10:D16" si="0">IF(ISERROR(B10-C10),"n/a",B10-C10)</f>
        <v>2243</v>
      </c>
      <c r="E10" s="158">
        <f t="shared" ref="E10:E16" si="1">IF(ISERROR(D10/C10),"n/a",(D10/C10))</f>
        <v>5.177986056604645E-2</v>
      </c>
    </row>
    <row r="11" spans="1:7" x14ac:dyDescent="0.2">
      <c r="A11" s="159" t="s">
        <v>32</v>
      </c>
      <c r="B11" s="280">
        <v>45561</v>
      </c>
      <c r="C11" s="280">
        <v>43318</v>
      </c>
      <c r="D11" s="282">
        <f t="shared" ref="D11" si="2">IF(ISERROR(B11-C11),"n/a",B11-C11)</f>
        <v>2243</v>
      </c>
      <c r="E11" s="283">
        <f t="shared" ref="E11" si="3">IF(ISERROR(D11/C11),"n/a",(D11/C11))</f>
        <v>5.177986056604645E-2</v>
      </c>
    </row>
    <row r="12" spans="1:7" x14ac:dyDescent="0.2">
      <c r="A12" s="157" t="s">
        <v>30</v>
      </c>
      <c r="B12" s="28">
        <f>B13</f>
        <v>4748</v>
      </c>
      <c r="C12" s="210">
        <f>C13</f>
        <v>4601</v>
      </c>
      <c r="D12" s="7">
        <f>IF(ISERROR(B12-C12),"n/a",B12-C12)</f>
        <v>147</v>
      </c>
      <c r="E12" s="158">
        <f>IF(ISERROR(D12/C12),"n/a",(D12/C12))</f>
        <v>3.1949576179091499E-2</v>
      </c>
    </row>
    <row r="13" spans="1:7" x14ac:dyDescent="0.2">
      <c r="A13" s="159" t="s">
        <v>32</v>
      </c>
      <c r="B13" s="211">
        <v>4748</v>
      </c>
      <c r="C13" s="211">
        <v>4601</v>
      </c>
      <c r="D13" s="6">
        <f>IF(ISERROR(B13-C13),"n/a",B13-C13)</f>
        <v>147</v>
      </c>
      <c r="E13" s="160">
        <f>IF(ISERROR(D13/C13),"n/a",(D13/C13))</f>
        <v>3.1949576179091499E-2</v>
      </c>
    </row>
    <row r="14" spans="1:7" x14ac:dyDescent="0.2">
      <c r="A14" s="157" t="s">
        <v>33</v>
      </c>
      <c r="B14" s="28">
        <f>B15</f>
        <v>2364</v>
      </c>
      <c r="C14" s="28">
        <f>C15</f>
        <v>1515</v>
      </c>
      <c r="D14" s="7">
        <f t="shared" si="0"/>
        <v>849</v>
      </c>
      <c r="E14" s="158">
        <f t="shared" si="1"/>
        <v>0.56039603960396045</v>
      </c>
    </row>
    <row r="15" spans="1:7" x14ac:dyDescent="0.2">
      <c r="A15" s="159" t="s">
        <v>32</v>
      </c>
      <c r="B15" s="211">
        <v>2364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14756</v>
      </c>
      <c r="C16" s="84">
        <f>(C17+C23+C20)</f>
        <v>14048</v>
      </c>
      <c r="D16" s="84">
        <f t="shared" si="0"/>
        <v>708</v>
      </c>
      <c r="E16" s="156">
        <f t="shared" si="1"/>
        <v>5.0398633257403187E-2</v>
      </c>
    </row>
    <row r="17" spans="1:5" x14ac:dyDescent="0.2">
      <c r="A17" s="157" t="s">
        <v>31</v>
      </c>
      <c r="B17" s="210">
        <f>SUM(B18:B19)</f>
        <v>13207</v>
      </c>
      <c r="C17" s="210">
        <f>SUM(C18:C19)</f>
        <v>12396</v>
      </c>
      <c r="D17" s="7">
        <f t="shared" ref="D17:D23" si="4">IF(ISERROR(B17-C17),"n/a",B17-C17)</f>
        <v>811</v>
      </c>
      <c r="E17" s="158">
        <f t="shared" ref="E17:E24" si="5">IF(ISERROR(D17/C17),"n/a",(D17/C17))</f>
        <v>6.5424330429170702E-2</v>
      </c>
    </row>
    <row r="18" spans="1:5" x14ac:dyDescent="0.2">
      <c r="A18" s="159" t="s">
        <v>32</v>
      </c>
      <c r="B18" s="280">
        <v>12992</v>
      </c>
      <c r="C18" s="281">
        <v>12054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1318</v>
      </c>
      <c r="C20" s="28">
        <f>C21+C22</f>
        <v>1488</v>
      </c>
      <c r="D20" s="7">
        <f>IF(ISERROR(B20-C20),"n/a",B20-C20)</f>
        <v>-170</v>
      </c>
      <c r="E20" s="158">
        <f>IF(ISERROR(D20/C20),"n/a",(D20/C20))</f>
        <v>-0.11424731182795698</v>
      </c>
    </row>
    <row r="21" spans="1:5" x14ac:dyDescent="0.2">
      <c r="A21" s="159" t="s">
        <v>32</v>
      </c>
      <c r="B21" s="211">
        <v>1318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67429</v>
      </c>
      <c r="C25" s="84">
        <f>(C9+C16)</f>
        <v>63482</v>
      </c>
      <c r="D25" s="84">
        <f>IF(ISERROR(B25-C25),"n/a",B25-C25)</f>
        <v>3947</v>
      </c>
      <c r="E25" s="156">
        <f>IF(ISERROR(D25/C25),"n/a",(D25/C25))</f>
        <v>6.2175104754103525E-2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</v>
      </c>
      <c r="C28" s="84">
        <f>(C29+C33+C31)</f>
        <v>0</v>
      </c>
      <c r="D28" s="84">
        <f t="shared" ref="D28:D44" si="6">IF(ISERROR(B28-C28),"n/a",B28-C28)</f>
        <v>2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2</v>
      </c>
      <c r="C29" s="210">
        <f>C30</f>
        <v>0</v>
      </c>
      <c r="D29" s="7">
        <f t="shared" si="6"/>
        <v>2</v>
      </c>
      <c r="E29" s="158" t="str">
        <f t="shared" si="7"/>
        <v>n/a</v>
      </c>
    </row>
    <row r="30" spans="1:5" x14ac:dyDescent="0.2">
      <c r="A30" s="159" t="s">
        <v>32</v>
      </c>
      <c r="B30" s="280">
        <v>2</v>
      </c>
      <c r="C30" s="280">
        <v>0</v>
      </c>
      <c r="D30" s="282">
        <f t="shared" ref="D30" si="8">IF(ISERROR(B30-C30),"n/a",B30-C30)</f>
        <v>2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2</v>
      </c>
      <c r="C35" s="84">
        <f>(C36+C42+C39)</f>
        <v>0</v>
      </c>
      <c r="D35" s="84">
        <f t="shared" si="6"/>
        <v>2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2</v>
      </c>
      <c r="C36" s="210">
        <f>SUM(C37:C38)</f>
        <v>0</v>
      </c>
      <c r="D36" s="7">
        <f t="shared" si="6"/>
        <v>2</v>
      </c>
      <c r="E36" s="158" t="str">
        <f t="shared" si="7"/>
        <v>n/a</v>
      </c>
    </row>
    <row r="37" spans="1:5" x14ac:dyDescent="0.2">
      <c r="A37" s="159" t="s">
        <v>32</v>
      </c>
      <c r="B37" s="280">
        <v>2</v>
      </c>
      <c r="C37" s="281">
        <v>0</v>
      </c>
      <c r="D37" s="282">
        <f t="shared" si="6"/>
        <v>2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4</v>
      </c>
      <c r="C44" s="84">
        <f>(C28+C35)</f>
        <v>0</v>
      </c>
      <c r="D44" s="84">
        <f t="shared" si="6"/>
        <v>4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34776</v>
      </c>
      <c r="C47" s="84">
        <f>(C48+C52+C50)</f>
        <v>32837</v>
      </c>
      <c r="D47" s="84">
        <f t="shared" ref="D47:D53" si="10">IF(ISERROR(B47-C47),"n/a",B47-C47)</f>
        <v>1939</v>
      </c>
      <c r="E47" s="156">
        <f t="shared" ref="E47:E53" si="11">IF(ISERROR(D47/C47),"n/a",(D47/C47))</f>
        <v>5.9049243231720318E-2</v>
      </c>
    </row>
    <row r="48" spans="1:5" x14ac:dyDescent="0.2">
      <c r="A48" s="157" t="s">
        <v>31</v>
      </c>
      <c r="B48" s="210">
        <f>B49</f>
        <v>29214</v>
      </c>
      <c r="C48" s="210">
        <f>C49</f>
        <v>28412</v>
      </c>
      <c r="D48" s="7">
        <f t="shared" si="10"/>
        <v>802</v>
      </c>
      <c r="E48" s="158">
        <f t="shared" si="11"/>
        <v>2.8227509503026889E-2</v>
      </c>
    </row>
    <row r="49" spans="1:5" x14ac:dyDescent="0.2">
      <c r="A49" s="159" t="s">
        <v>32</v>
      </c>
      <c r="B49" s="280">
        <v>29214</v>
      </c>
      <c r="C49" s="280">
        <v>28412</v>
      </c>
      <c r="D49" s="282">
        <f t="shared" ref="D49" si="12">IF(ISERROR(B49-C49),"n/a",B49-C49)</f>
        <v>802</v>
      </c>
      <c r="E49" s="283">
        <f t="shared" ref="E49" si="13">IF(ISERROR(D49/C49),"n/a",(D49/C49))</f>
        <v>2.8227509503026889E-2</v>
      </c>
    </row>
    <row r="50" spans="1:5" x14ac:dyDescent="0.2">
      <c r="A50" s="157" t="s">
        <v>30</v>
      </c>
      <c r="B50" s="28">
        <f>B51</f>
        <v>3573</v>
      </c>
      <c r="C50" s="28">
        <f>C51</f>
        <v>3266</v>
      </c>
      <c r="D50" s="7">
        <f>IF(ISERROR(B50-C50),"n/a",B50-C50)</f>
        <v>307</v>
      </c>
      <c r="E50" s="158">
        <f>IF(ISERROR(D50/C50),"n/a",(D50/C50))</f>
        <v>9.3998775260257197E-2</v>
      </c>
    </row>
    <row r="51" spans="1:5" x14ac:dyDescent="0.2">
      <c r="A51" s="159" t="s">
        <v>32</v>
      </c>
      <c r="B51" s="211">
        <v>3573</v>
      </c>
      <c r="C51" s="211">
        <v>3266</v>
      </c>
      <c r="D51" s="6">
        <f>IF(ISERROR(B51-C51),"n/a",B51-C51)</f>
        <v>307</v>
      </c>
      <c r="E51" s="160">
        <f>IF(ISERROR(D51/C51),"n/a",(D51/C51))</f>
        <v>9.3998775260257197E-2</v>
      </c>
    </row>
    <row r="52" spans="1:5" x14ac:dyDescent="0.2">
      <c r="A52" s="157" t="s">
        <v>33</v>
      </c>
      <c r="B52" s="28">
        <f>B53</f>
        <v>1989</v>
      </c>
      <c r="C52" s="28">
        <f>C53</f>
        <v>1159</v>
      </c>
      <c r="D52" s="7">
        <f t="shared" si="10"/>
        <v>830</v>
      </c>
      <c r="E52" s="158">
        <f t="shared" si="11"/>
        <v>0.71613459879206209</v>
      </c>
    </row>
    <row r="53" spans="1:5" x14ac:dyDescent="0.2">
      <c r="A53" s="159" t="s">
        <v>32</v>
      </c>
      <c r="B53" s="211">
        <v>1989</v>
      </c>
      <c r="C53" s="211">
        <v>1159</v>
      </c>
      <c r="D53" s="6">
        <f t="shared" si="10"/>
        <v>830</v>
      </c>
      <c r="E53" s="160">
        <f t="shared" si="11"/>
        <v>0.71613459879206209</v>
      </c>
    </row>
    <row r="54" spans="1:5" x14ac:dyDescent="0.2">
      <c r="A54" s="155" t="s">
        <v>8</v>
      </c>
      <c r="B54" s="84">
        <f>(B55+B61+B58)</f>
        <v>9444</v>
      </c>
      <c r="C54" s="84">
        <f>(C55+C61+C58)</f>
        <v>9281</v>
      </c>
      <c r="D54" s="84">
        <f t="shared" ref="D54:D63" si="14">IF(ISERROR(B54-C54),"n/a",B54-C54)</f>
        <v>163</v>
      </c>
      <c r="E54" s="156">
        <f t="shared" ref="E54:E63" si="15">IF(ISERROR(D54/C54),"n/a",(D54/C54))</f>
        <v>1.7562762633336924E-2</v>
      </c>
    </row>
    <row r="55" spans="1:5" x14ac:dyDescent="0.2">
      <c r="A55" s="157" t="s">
        <v>31</v>
      </c>
      <c r="B55" s="210">
        <f>SUM(B56:B57)</f>
        <v>8404</v>
      </c>
      <c r="C55" s="210">
        <f>SUM(C56:C57)</f>
        <v>8084</v>
      </c>
      <c r="D55" s="7">
        <f t="shared" si="14"/>
        <v>320</v>
      </c>
      <c r="E55" s="158">
        <f t="shared" si="15"/>
        <v>3.9584364176150418E-2</v>
      </c>
    </row>
    <row r="56" spans="1:5" x14ac:dyDescent="0.2">
      <c r="A56" s="159" t="s">
        <v>32</v>
      </c>
      <c r="B56" s="280">
        <v>8260</v>
      </c>
      <c r="C56" s="280">
        <v>7916</v>
      </c>
      <c r="D56" s="282">
        <f t="shared" si="14"/>
        <v>344</v>
      </c>
      <c r="E56" s="283">
        <f t="shared" si="15"/>
        <v>4.3456291056088933E-2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x14ac:dyDescent="0.2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2">
      <c r="A63" s="161" t="s">
        <v>5</v>
      </c>
      <c r="B63" s="84">
        <f>(B47+B54)</f>
        <v>44220</v>
      </c>
      <c r="C63" s="84">
        <f>(C47+C54)</f>
        <v>42118</v>
      </c>
      <c r="D63" s="84">
        <f t="shared" si="14"/>
        <v>2102</v>
      </c>
      <c r="E63" s="156">
        <f t="shared" si="15"/>
        <v>4.9907403010589296E-2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6369</v>
      </c>
      <c r="C66" s="84">
        <f>(C67+C71+C69)</f>
        <v>6695</v>
      </c>
      <c r="D66" s="84">
        <f t="shared" ref="D66:D82" si="16">IF(ISERROR(B66-C66),"n/a",B66-C66)</f>
        <v>-326</v>
      </c>
      <c r="E66" s="156">
        <f t="shared" ref="E66:E82" si="17">IF(ISERROR(D66/C66),"n/a",(D66/C66))</f>
        <v>-4.8693054518297238E-2</v>
      </c>
    </row>
    <row r="67" spans="1:5" ht="14.25" customHeight="1" x14ac:dyDescent="0.2">
      <c r="A67" s="157" t="s">
        <v>31</v>
      </c>
      <c r="B67" s="210">
        <f>B68</f>
        <v>6008</v>
      </c>
      <c r="C67" s="210">
        <f>C68</f>
        <v>6363</v>
      </c>
      <c r="D67" s="7">
        <f t="shared" si="16"/>
        <v>-355</v>
      </c>
      <c r="E67" s="158">
        <f t="shared" si="17"/>
        <v>-5.5791293415055794E-2</v>
      </c>
    </row>
    <row r="68" spans="1:5" ht="14.25" customHeight="1" x14ac:dyDescent="0.2">
      <c r="A68" s="159" t="s">
        <v>32</v>
      </c>
      <c r="B68" s="280">
        <v>6008</v>
      </c>
      <c r="C68" s="280">
        <v>6363</v>
      </c>
      <c r="D68" s="282">
        <f t="shared" ref="D68" si="18">IF(ISERROR(B68-C68),"n/a",B68-C68)</f>
        <v>-355</v>
      </c>
      <c r="E68" s="283">
        <f t="shared" ref="E68" si="19">IF(ISERROR(D68/C68),"n/a",(D68/C68))</f>
        <v>-5.5791293415055794E-2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262</v>
      </c>
      <c r="D69" s="7">
        <f>IF(ISERROR(B69-C69),"n/a",B69-C69)</f>
        <v>17</v>
      </c>
      <c r="E69" s="158">
        <f>IF(ISERROR(D69/C69),"n/a",(D69/C69))</f>
        <v>6.4885496183206104E-2</v>
      </c>
    </row>
    <row r="70" spans="1:5" ht="14.25" customHeight="1" x14ac:dyDescent="0.2">
      <c r="A70" s="159" t="s">
        <v>32</v>
      </c>
      <c r="B70" s="211">
        <v>279</v>
      </c>
      <c r="C70" s="211">
        <v>262</v>
      </c>
      <c r="D70" s="6">
        <f>IF(ISERROR(B70-C70),"n/a",B70-C70)</f>
        <v>17</v>
      </c>
      <c r="E70" s="160">
        <f>IF(ISERROR(D70/C70),"n/a",(D70/C70))</f>
        <v>6.4885496183206104E-2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2605</v>
      </c>
      <c r="C73" s="84">
        <f>(C74+C80+C77)</f>
        <v>2707</v>
      </c>
      <c r="D73" s="84">
        <f t="shared" si="16"/>
        <v>-102</v>
      </c>
      <c r="E73" s="156">
        <f t="shared" si="17"/>
        <v>-3.7680088659032142E-2</v>
      </c>
    </row>
    <row r="74" spans="1:5" x14ac:dyDescent="0.2">
      <c r="A74" s="157" t="s">
        <v>31</v>
      </c>
      <c r="B74" s="210">
        <f>SUM(B75:B76)</f>
        <v>2423</v>
      </c>
      <c r="C74" s="210">
        <f>SUM(C75:C76)</f>
        <v>2474</v>
      </c>
      <c r="D74" s="7">
        <f t="shared" si="16"/>
        <v>-51</v>
      </c>
      <c r="E74" s="158">
        <f t="shared" si="17"/>
        <v>-2.0614389652384803E-2</v>
      </c>
    </row>
    <row r="75" spans="1:5" x14ac:dyDescent="0.2">
      <c r="A75" s="159" t="s">
        <v>32</v>
      </c>
      <c r="B75" s="280">
        <v>2377</v>
      </c>
      <c r="C75" s="280">
        <v>2430</v>
      </c>
      <c r="D75" s="282">
        <f t="shared" si="16"/>
        <v>-53</v>
      </c>
      <c r="E75" s="283">
        <f t="shared" si="17"/>
        <v>-2.1810699588477367E-2</v>
      </c>
    </row>
    <row r="76" spans="1:5" x14ac:dyDescent="0.2">
      <c r="A76" s="159" t="s">
        <v>23</v>
      </c>
      <c r="B76" s="280">
        <v>46</v>
      </c>
      <c r="C76" s="280">
        <v>44</v>
      </c>
      <c r="D76" s="282">
        <f t="shared" si="16"/>
        <v>2</v>
      </c>
      <c r="E76" s="283">
        <f t="shared" si="17"/>
        <v>4.5454545454545456E-2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221</v>
      </c>
      <c r="D77" s="7">
        <f>IF(ISERROR(B77-C77),"n/a",B77-C77)</f>
        <v>-54</v>
      </c>
      <c r="E77" s="158">
        <f>IF(ISERROR(D77/C77),"n/a",(D77/C77))</f>
        <v>-0.24434389140271492</v>
      </c>
    </row>
    <row r="78" spans="1:5" ht="12" customHeight="1" x14ac:dyDescent="0.2">
      <c r="A78" s="159" t="s">
        <v>32</v>
      </c>
      <c r="B78" s="211">
        <v>167</v>
      </c>
      <c r="C78" s="211">
        <v>221</v>
      </c>
      <c r="D78" s="6">
        <f>IF(ISERROR(B78-C78),"n/a",B78-C78)</f>
        <v>-54</v>
      </c>
      <c r="E78" s="160">
        <f>IF(ISERROR(D78/C78),"n/a",(D78/C78))</f>
        <v>-0.24434389140271492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8974</v>
      </c>
      <c r="C82" s="84">
        <f>(C66+C73)</f>
        <v>9402</v>
      </c>
      <c r="D82" s="84">
        <f t="shared" si="16"/>
        <v>-428</v>
      </c>
      <c r="E82" s="156">
        <f t="shared" si="17"/>
        <v>-4.5522229312912145E-2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5797</v>
      </c>
      <c r="C85" s="84">
        <f>(C86+C90+C88)</f>
        <v>5377</v>
      </c>
      <c r="D85" s="84">
        <f t="shared" ref="D85:D101" si="20">IF(ISERROR(B85-C85),"n/a",B85-C85)</f>
        <v>420</v>
      </c>
      <c r="E85" s="156">
        <f t="shared" ref="E85:E101" si="21">IF(ISERROR(D85/C85),"n/a",(D85/C85))</f>
        <v>7.8110470522596245E-2</v>
      </c>
    </row>
    <row r="86" spans="1:5" ht="14.25" customHeight="1" x14ac:dyDescent="0.2">
      <c r="A86" s="157" t="s">
        <v>31</v>
      </c>
      <c r="B86" s="210">
        <f>B87</f>
        <v>5498</v>
      </c>
      <c r="C86" s="210">
        <f>C87</f>
        <v>5148</v>
      </c>
      <c r="D86" s="7">
        <f t="shared" si="20"/>
        <v>350</v>
      </c>
      <c r="E86" s="158">
        <f t="shared" si="21"/>
        <v>6.7987567987567984E-2</v>
      </c>
    </row>
    <row r="87" spans="1:5" ht="14.25" customHeight="1" x14ac:dyDescent="0.2">
      <c r="A87" s="159" t="s">
        <v>32</v>
      </c>
      <c r="B87" s="280">
        <v>5498</v>
      </c>
      <c r="C87" s="280">
        <v>5148</v>
      </c>
      <c r="D87" s="282">
        <f t="shared" ref="D87" si="22">IF(ISERROR(B87-C87),"n/a",B87-C87)</f>
        <v>350</v>
      </c>
      <c r="E87" s="283">
        <f t="shared" ref="E87" si="23">IF(ISERROR(D87/C87),"n/a",(D87/C87))</f>
        <v>6.7987567987567984E-2</v>
      </c>
    </row>
    <row r="88" spans="1:5" ht="14.25" customHeight="1" x14ac:dyDescent="0.2">
      <c r="A88" s="157" t="s">
        <v>30</v>
      </c>
      <c r="B88" s="28">
        <f>B89</f>
        <v>235</v>
      </c>
      <c r="C88" s="28">
        <f>C89</f>
        <v>177</v>
      </c>
      <c r="D88" s="7">
        <f>IF(ISERROR(B88-C88),"n/a",B88-C88)</f>
        <v>58</v>
      </c>
      <c r="E88" s="158">
        <f>IF(ISERROR(D88/C88),"n/a",(D88/C88))</f>
        <v>0.32768361581920902</v>
      </c>
    </row>
    <row r="89" spans="1:5" ht="14.25" customHeight="1" x14ac:dyDescent="0.2">
      <c r="A89" s="159" t="s">
        <v>32</v>
      </c>
      <c r="B89" s="211">
        <v>235</v>
      </c>
      <c r="C89" s="211">
        <v>177</v>
      </c>
      <c r="D89" s="6">
        <f>IF(ISERROR(B89-C89),"n/a",B89-C89)</f>
        <v>58</v>
      </c>
      <c r="E89" s="160">
        <f>IF(ISERROR(D89/C89),"n/a",(D89/C89))</f>
        <v>0.32768361581920902</v>
      </c>
    </row>
    <row r="90" spans="1:5" ht="14.25" customHeight="1" x14ac:dyDescent="0.2">
      <c r="A90" s="157" t="s">
        <v>33</v>
      </c>
      <c r="B90" s="28">
        <f>B91</f>
        <v>64</v>
      </c>
      <c r="C90" s="28">
        <f>C91</f>
        <v>52</v>
      </c>
      <c r="D90" s="7">
        <f t="shared" si="20"/>
        <v>12</v>
      </c>
      <c r="E90" s="158">
        <f t="shared" si="21"/>
        <v>0.23076923076923078</v>
      </c>
    </row>
    <row r="91" spans="1:5" ht="14.25" customHeight="1" x14ac:dyDescent="0.2">
      <c r="A91" s="159" t="s">
        <v>32</v>
      </c>
      <c r="B91" s="211">
        <v>64</v>
      </c>
      <c r="C91" s="211">
        <v>52</v>
      </c>
      <c r="D91" s="6">
        <f t="shared" si="20"/>
        <v>12</v>
      </c>
      <c r="E91" s="160">
        <f t="shared" si="21"/>
        <v>0.23076923076923078</v>
      </c>
    </row>
    <row r="92" spans="1:5" ht="14.25" customHeight="1" x14ac:dyDescent="0.2">
      <c r="A92" s="155" t="s">
        <v>8</v>
      </c>
      <c r="B92" s="84">
        <f>(B93+B99+B96)</f>
        <v>2443</v>
      </c>
      <c r="C92" s="84">
        <f>(C93+C99+C96)</f>
        <v>2433</v>
      </c>
      <c r="D92" s="84">
        <f t="shared" si="20"/>
        <v>10</v>
      </c>
      <c r="E92" s="156">
        <f t="shared" si="21"/>
        <v>4.110152075626798E-3</v>
      </c>
    </row>
    <row r="93" spans="1:5" x14ac:dyDescent="0.2">
      <c r="A93" s="157" t="s">
        <v>31</v>
      </c>
      <c r="B93" s="28">
        <f>SUM(B94:B95)</f>
        <v>2284</v>
      </c>
      <c r="C93" s="28">
        <f>SUM(C94:C95)</f>
        <v>2241</v>
      </c>
      <c r="D93" s="7">
        <f t="shared" si="20"/>
        <v>43</v>
      </c>
      <c r="E93" s="158">
        <f t="shared" si="21"/>
        <v>1.9187862561356538E-2</v>
      </c>
    </row>
    <row r="94" spans="1:5" x14ac:dyDescent="0.2">
      <c r="A94" s="159" t="s">
        <v>32</v>
      </c>
      <c r="B94" s="281">
        <v>2241</v>
      </c>
      <c r="C94" s="280">
        <v>2203</v>
      </c>
      <c r="D94" s="282">
        <f t="shared" si="20"/>
        <v>38</v>
      </c>
      <c r="E94" s="283">
        <f t="shared" si="21"/>
        <v>1.7249205628688154E-2</v>
      </c>
    </row>
    <row r="95" spans="1:5" x14ac:dyDescent="0.2">
      <c r="A95" s="159" t="s">
        <v>23</v>
      </c>
      <c r="B95" s="281">
        <v>43</v>
      </c>
      <c r="C95" s="280">
        <v>38</v>
      </c>
      <c r="D95" s="282">
        <f t="shared" si="20"/>
        <v>5</v>
      </c>
      <c r="E95" s="283">
        <f t="shared" si="21"/>
        <v>0.13157894736842105</v>
      </c>
    </row>
    <row r="96" spans="1:5" x14ac:dyDescent="0.2">
      <c r="A96" s="157" t="s">
        <v>30</v>
      </c>
      <c r="B96" s="28">
        <f>B97+B98</f>
        <v>144</v>
      </c>
      <c r="C96" s="28">
        <f>C97+C98</f>
        <v>180</v>
      </c>
      <c r="D96" s="7">
        <f>IF(ISERROR(B96-C96),"n/a",B96-C96)</f>
        <v>-36</v>
      </c>
      <c r="E96" s="158">
        <f>IF(ISERROR(D96/C96),"n/a",(D96/C96))</f>
        <v>-0.2</v>
      </c>
    </row>
    <row r="97" spans="1:6" x14ac:dyDescent="0.2">
      <c r="A97" s="159" t="s">
        <v>32</v>
      </c>
      <c r="B97" s="211">
        <v>144</v>
      </c>
      <c r="C97" s="211">
        <v>180</v>
      </c>
      <c r="D97" s="6">
        <f>IF(ISERROR(B97-C97),"n/a",B97-C97)</f>
        <v>-36</v>
      </c>
      <c r="E97" s="160">
        <f>IF(ISERROR(D97/C97),"n/a",(D97/C97))</f>
        <v>-0.2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15</v>
      </c>
      <c r="C99" s="28">
        <f>C100</f>
        <v>12</v>
      </c>
      <c r="D99" s="7">
        <f t="shared" si="20"/>
        <v>3</v>
      </c>
      <c r="E99" s="158">
        <f t="shared" si="21"/>
        <v>0.25</v>
      </c>
    </row>
    <row r="100" spans="1:6" x14ac:dyDescent="0.2">
      <c r="A100" s="159" t="s">
        <v>32</v>
      </c>
      <c r="B100" s="211">
        <v>15</v>
      </c>
      <c r="C100" s="211">
        <v>12</v>
      </c>
      <c r="D100" s="6">
        <f t="shared" si="20"/>
        <v>3</v>
      </c>
      <c r="E100" s="160">
        <f t="shared" si="21"/>
        <v>0.25</v>
      </c>
    </row>
    <row r="101" spans="1:6" x14ac:dyDescent="0.2">
      <c r="A101" s="338" t="s">
        <v>5</v>
      </c>
      <c r="B101" s="339">
        <f>(B85+B92)</f>
        <v>8240</v>
      </c>
      <c r="C101" s="339">
        <f>(C85+C92)</f>
        <v>7810</v>
      </c>
      <c r="D101" s="339">
        <f t="shared" si="20"/>
        <v>430</v>
      </c>
      <c r="E101" s="340">
        <f t="shared" si="21"/>
        <v>5.5057618437900128E-2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4138</v>
      </c>
      <c r="C104" s="29">
        <v>2548</v>
      </c>
      <c r="D104" s="6">
        <f>IF(ISERROR(B104-C104),"n/a",B104-C104)</f>
        <v>1590</v>
      </c>
      <c r="E104" s="177">
        <f>IF(ISERROR(D104/C104),"n/a",(D104/C104))</f>
        <v>0.62401883830455263</v>
      </c>
    </row>
    <row r="105" spans="1:6" x14ac:dyDescent="0.2">
      <c r="A105" s="178" t="s">
        <v>8</v>
      </c>
      <c r="B105" s="29">
        <v>351</v>
      </c>
      <c r="C105" s="29">
        <v>264</v>
      </c>
      <c r="D105" s="6">
        <f>IF(ISERROR(B105-C105),"n/a",B105-C105)</f>
        <v>87</v>
      </c>
      <c r="E105" s="177">
        <f>IF(ISERROR(D105/C105),"n/a",(D105/C105))</f>
        <v>0.32954545454545453</v>
      </c>
    </row>
    <row r="106" spans="1:6" x14ac:dyDescent="0.2">
      <c r="A106" s="179" t="s">
        <v>5</v>
      </c>
      <c r="B106" s="28">
        <f>SUM(B104:B105)</f>
        <v>4489</v>
      </c>
      <c r="C106" s="28">
        <f>SUM(C104:C105)</f>
        <v>2812</v>
      </c>
      <c r="D106" s="7">
        <f>IF(ISERROR(B106-C106),"n/a",B106-C106)</f>
        <v>1677</v>
      </c>
      <c r="E106" s="180">
        <f>IF(ISERROR(D106/C106),"n/a",(D106/C106))</f>
        <v>0.59637268847795166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2507</v>
      </c>
      <c r="C109" s="84">
        <f>(C110+C114+C112)</f>
        <v>2246</v>
      </c>
      <c r="D109" s="84">
        <f t="shared" ref="D109:D125" si="24">IF(ISERROR(B109-C109),"n/a",B109-C109)</f>
        <v>261</v>
      </c>
      <c r="E109" s="156">
        <f t="shared" ref="E109:E125" si="25">IF(ISERROR(D109/C109),"n/a",(D109/C109))</f>
        <v>0.11620658949243098</v>
      </c>
      <c r="F109" s="164"/>
    </row>
    <row r="110" spans="1:6" s="85" customFormat="1" x14ac:dyDescent="0.2">
      <c r="A110" s="157" t="s">
        <v>31</v>
      </c>
      <c r="B110" s="28">
        <f>B111</f>
        <v>2435</v>
      </c>
      <c r="C110" s="28">
        <f>C111</f>
        <v>2193</v>
      </c>
      <c r="D110" s="7">
        <f t="shared" si="24"/>
        <v>242</v>
      </c>
      <c r="E110" s="158">
        <f t="shared" si="25"/>
        <v>0.11035111719106247</v>
      </c>
      <c r="F110" s="165"/>
    </row>
    <row r="111" spans="1:6" s="85" customFormat="1" x14ac:dyDescent="0.2">
      <c r="A111" s="159" t="s">
        <v>32</v>
      </c>
      <c r="B111" s="281">
        <v>2435</v>
      </c>
      <c r="C111" s="281">
        <v>2193</v>
      </c>
      <c r="D111" s="282">
        <f t="shared" ref="D111" si="26">IF(ISERROR(B111-C111),"n/a",B111-C111)</f>
        <v>242</v>
      </c>
      <c r="E111" s="283">
        <f t="shared" ref="E111" si="27">IF(ISERROR(D111/C111),"n/a",(D111/C111))</f>
        <v>0.11035111719106247</v>
      </c>
      <c r="F111" s="165"/>
    </row>
    <row r="112" spans="1:6" x14ac:dyDescent="0.2">
      <c r="A112" s="157" t="s">
        <v>30</v>
      </c>
      <c r="B112" s="28">
        <f>B113</f>
        <v>46</v>
      </c>
      <c r="C112" s="28">
        <f>C113</f>
        <v>33</v>
      </c>
      <c r="D112" s="7">
        <f>IF(ISERROR(B112-C112),"n/a",B112-C112)</f>
        <v>13</v>
      </c>
      <c r="E112" s="158">
        <f>IF(ISERROR(D112/C112),"n/a",(D112/C112))</f>
        <v>0.39393939393939392</v>
      </c>
      <c r="F112" s="164"/>
    </row>
    <row r="113" spans="1:6" x14ac:dyDescent="0.2">
      <c r="A113" s="159" t="s">
        <v>32</v>
      </c>
      <c r="B113" s="29">
        <v>46</v>
      </c>
      <c r="C113" s="29">
        <v>33</v>
      </c>
      <c r="D113" s="6">
        <f>IF(ISERROR(B113-C113),"n/a",B113-C113)</f>
        <v>13</v>
      </c>
      <c r="E113" s="160">
        <f>IF(ISERROR(D113/C113),"n/a",(D113/C113))</f>
        <v>0.39393939393939392</v>
      </c>
      <c r="F113" s="164"/>
    </row>
    <row r="114" spans="1:6" x14ac:dyDescent="0.2">
      <c r="A114" s="157" t="s">
        <v>33</v>
      </c>
      <c r="B114" s="28">
        <f>B115</f>
        <v>26</v>
      </c>
      <c r="C114" s="28">
        <f>C115</f>
        <v>20</v>
      </c>
      <c r="D114" s="7">
        <f t="shared" si="24"/>
        <v>6</v>
      </c>
      <c r="E114" s="158">
        <f t="shared" si="25"/>
        <v>0.3</v>
      </c>
      <c r="F114" s="164"/>
    </row>
    <row r="115" spans="1:6" x14ac:dyDescent="0.2">
      <c r="A115" s="159" t="s">
        <v>32</v>
      </c>
      <c r="B115" s="29">
        <v>26</v>
      </c>
      <c r="C115" s="29">
        <v>20</v>
      </c>
      <c r="D115" s="6">
        <f t="shared" si="24"/>
        <v>6</v>
      </c>
      <c r="E115" s="160">
        <f t="shared" si="25"/>
        <v>0.3</v>
      </c>
      <c r="F115" s="164"/>
    </row>
    <row r="116" spans="1:6" x14ac:dyDescent="0.2">
      <c r="A116" s="155" t="s">
        <v>8</v>
      </c>
      <c r="B116" s="84">
        <f>(B117+B123+B120)</f>
        <v>4</v>
      </c>
      <c r="C116" s="84">
        <f>(C117+C123+C120)</f>
        <v>0</v>
      </c>
      <c r="D116" s="84">
        <f t="shared" si="24"/>
        <v>4</v>
      </c>
      <c r="E116" s="156" t="str">
        <f t="shared" si="25"/>
        <v>n/a</v>
      </c>
      <c r="F116" s="164"/>
    </row>
    <row r="117" spans="1:6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4</v>
      </c>
      <c r="C120" s="28">
        <f>C121+C122</f>
        <v>0</v>
      </c>
      <c r="D120" s="7">
        <f>IF(ISERROR(B120-C120),"n/a",B120-C120)</f>
        <v>4</v>
      </c>
      <c r="E120" s="158" t="str">
        <f>IF(ISERROR(D120/C120),"n/a",(D120/C120))</f>
        <v>n/a</v>
      </c>
      <c r="F120" s="164"/>
    </row>
    <row r="121" spans="1:6" x14ac:dyDescent="0.2">
      <c r="A121" s="159" t="s">
        <v>32</v>
      </c>
      <c r="B121" s="29">
        <v>4</v>
      </c>
      <c r="C121" s="29">
        <v>0</v>
      </c>
      <c r="D121" s="6">
        <f>IF(ISERROR(B121-C121),"n/a",B121-C121)</f>
        <v>4</v>
      </c>
      <c r="E121" s="160" t="str">
        <f>IF(ISERROR(D121/C121),"n/a",(D121/C121))</f>
        <v>n/a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2511</v>
      </c>
      <c r="C125" s="84">
        <f>(C109+C116)</f>
        <v>2246</v>
      </c>
      <c r="D125" s="84">
        <f t="shared" si="24"/>
        <v>265</v>
      </c>
      <c r="E125" s="156">
        <f t="shared" si="25"/>
        <v>0.11798753339269813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9" orientation="portrait" r:id="rId1"/>
  <headerFooter>
    <oddHeader>&amp;C&amp;F
&amp;A&amp;R&amp;P of &amp;N</oddHeader>
    <oddFooter>&amp;LPrepared by: Information Technology Solutions
Job Name: UGAP099AX&amp;RPrepared Date: 7/30/2021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1" width="9.140625" style="330" customWidth="1"/>
    <col min="12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July 30,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2036</v>
      </c>
      <c r="C10" s="341">
        <f>SUM(C43,C74,C105,C136,C183)</f>
        <v>1725</v>
      </c>
      <c r="D10" s="341">
        <f t="shared" ref="D10:M10" si="0">SUM(D43,D74,D105,D136,D183)</f>
        <v>966</v>
      </c>
      <c r="E10" s="341">
        <f t="shared" si="0"/>
        <v>804</v>
      </c>
      <c r="F10" s="341">
        <f t="shared" si="0"/>
        <v>168</v>
      </c>
      <c r="G10" s="341">
        <f t="shared" si="0"/>
        <v>180</v>
      </c>
      <c r="H10" s="341">
        <f t="shared" si="0"/>
        <v>152</v>
      </c>
      <c r="I10" s="341">
        <f t="shared" si="0"/>
        <v>158</v>
      </c>
      <c r="J10" s="341">
        <f t="shared" si="0"/>
        <v>60</v>
      </c>
      <c r="K10" s="341">
        <f t="shared" si="0"/>
        <v>70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1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15267</v>
      </c>
      <c r="C12" s="341">
        <f t="shared" si="2"/>
        <v>13818</v>
      </c>
      <c r="D12" s="341">
        <f t="shared" si="2"/>
        <v>11655</v>
      </c>
      <c r="E12" s="341">
        <f t="shared" si="2"/>
        <v>11495</v>
      </c>
      <c r="F12" s="341">
        <f t="shared" si="2"/>
        <v>2378</v>
      </c>
      <c r="G12" s="341">
        <f t="shared" si="2"/>
        <v>2524</v>
      </c>
      <c r="H12" s="341">
        <f t="shared" si="2"/>
        <v>2142</v>
      </c>
      <c r="I12" s="341">
        <f t="shared" si="2"/>
        <v>1850</v>
      </c>
      <c r="J12" s="341">
        <f t="shared" si="2"/>
        <v>1012</v>
      </c>
      <c r="K12" s="341">
        <f t="shared" si="2"/>
        <v>810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9</v>
      </c>
      <c r="I13" s="341">
        <f t="shared" si="3"/>
        <v>8</v>
      </c>
      <c r="J13" s="341">
        <f t="shared" si="3"/>
        <v>2</v>
      </c>
      <c r="K13" s="341">
        <f t="shared" si="3"/>
        <v>3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21460</v>
      </c>
      <c r="C14" s="341">
        <f t="shared" si="4"/>
        <v>21472</v>
      </c>
      <c r="D14" s="341">
        <f t="shared" si="4"/>
        <v>12068</v>
      </c>
      <c r="E14" s="341">
        <f t="shared" si="4"/>
        <v>11248</v>
      </c>
      <c r="F14" s="341">
        <f t="shared" si="4"/>
        <v>2491</v>
      </c>
      <c r="G14" s="341">
        <f t="shared" si="4"/>
        <v>2612</v>
      </c>
      <c r="H14" s="341">
        <f t="shared" si="4"/>
        <v>2325</v>
      </c>
      <c r="I14" s="341">
        <f t="shared" si="4"/>
        <v>2324</v>
      </c>
      <c r="J14" s="341">
        <f t="shared" si="4"/>
        <v>979</v>
      </c>
      <c r="K14" s="341">
        <f t="shared" si="4"/>
        <v>941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1583</v>
      </c>
      <c r="E15" s="341">
        <f t="shared" si="5"/>
        <v>1734</v>
      </c>
      <c r="F15" s="341">
        <f t="shared" si="5"/>
        <v>286</v>
      </c>
      <c r="G15" s="341">
        <f t="shared" si="5"/>
        <v>398</v>
      </c>
      <c r="H15" s="341">
        <f t="shared" si="5"/>
        <v>265</v>
      </c>
      <c r="I15" s="341">
        <f t="shared" si="5"/>
        <v>319</v>
      </c>
      <c r="J15" s="341">
        <f t="shared" si="5"/>
        <v>97</v>
      </c>
      <c r="K15" s="341">
        <f t="shared" si="5"/>
        <v>143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4794</v>
      </c>
      <c r="C16" s="341">
        <f t="shared" si="6"/>
        <v>4625</v>
      </c>
      <c r="D16" s="341">
        <f t="shared" si="6"/>
        <v>3592</v>
      </c>
      <c r="E16" s="341">
        <f t="shared" si="6"/>
        <v>3274</v>
      </c>
      <c r="F16" s="341">
        <f t="shared" si="6"/>
        <v>283</v>
      </c>
      <c r="G16" s="341">
        <f t="shared" si="6"/>
        <v>260</v>
      </c>
      <c r="H16" s="341">
        <f t="shared" si="6"/>
        <v>237</v>
      </c>
      <c r="I16" s="341">
        <f t="shared" si="6"/>
        <v>174</v>
      </c>
      <c r="J16" s="341">
        <f t="shared" si="6"/>
        <v>47</v>
      </c>
      <c r="K16" s="341">
        <f t="shared" si="6"/>
        <v>30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90</v>
      </c>
      <c r="I17" s="341">
        <f t="shared" si="7"/>
        <v>47</v>
      </c>
      <c r="J17" s="341">
        <f t="shared" si="7"/>
        <v>46</v>
      </c>
      <c r="K17" s="341">
        <f t="shared" si="7"/>
        <v>16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3664</v>
      </c>
      <c r="F18" s="341">
        <f t="shared" si="8"/>
        <v>643</v>
      </c>
      <c r="G18" s="341">
        <f t="shared" si="8"/>
        <v>635</v>
      </c>
      <c r="H18" s="341">
        <f t="shared" si="8"/>
        <v>576</v>
      </c>
      <c r="I18" s="341">
        <f t="shared" si="8"/>
        <v>493</v>
      </c>
      <c r="J18" s="341">
        <f t="shared" si="8"/>
        <v>264</v>
      </c>
      <c r="K18" s="341">
        <f t="shared" si="8"/>
        <v>232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52673</v>
      </c>
      <c r="C19" s="359">
        <f t="shared" si="9"/>
        <v>49434</v>
      </c>
      <c r="D19" s="359">
        <f t="shared" ref="D19:M19" si="10">SUM(D10:D18)</f>
        <v>34776</v>
      </c>
      <c r="E19" s="359">
        <f t="shared" si="10"/>
        <v>32837</v>
      </c>
      <c r="F19" s="359">
        <f t="shared" si="10"/>
        <v>6369</v>
      </c>
      <c r="G19" s="359">
        <f t="shared" si="10"/>
        <v>6695</v>
      </c>
      <c r="H19" s="359">
        <f t="shared" si="10"/>
        <v>5797</v>
      </c>
      <c r="I19" s="359">
        <f t="shared" si="10"/>
        <v>5377</v>
      </c>
      <c r="J19" s="359">
        <f t="shared" si="10"/>
        <v>2507</v>
      </c>
      <c r="K19" s="359">
        <f t="shared" si="10"/>
        <v>2246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539</v>
      </c>
      <c r="D24" s="341">
        <f t="shared" si="11"/>
        <v>271</v>
      </c>
      <c r="E24" s="341">
        <f t="shared" si="11"/>
        <v>285</v>
      </c>
      <c r="F24" s="341">
        <f t="shared" si="11"/>
        <v>93</v>
      </c>
      <c r="G24" s="341">
        <f t="shared" si="11"/>
        <v>126</v>
      </c>
      <c r="H24" s="341">
        <f t="shared" si="11"/>
        <v>88</v>
      </c>
      <c r="I24" s="341">
        <f t="shared" si="11"/>
        <v>118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4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3704</v>
      </c>
      <c r="C26" s="341">
        <f t="shared" si="12"/>
        <v>3269</v>
      </c>
      <c r="D26" s="341">
        <f t="shared" si="12"/>
        <v>2457</v>
      </c>
      <c r="E26" s="341">
        <f t="shared" si="12"/>
        <v>2106</v>
      </c>
      <c r="F26" s="341">
        <f t="shared" si="12"/>
        <v>619</v>
      </c>
      <c r="G26" s="341">
        <f t="shared" si="12"/>
        <v>531</v>
      </c>
      <c r="H26" s="341">
        <f t="shared" si="12"/>
        <v>577</v>
      </c>
      <c r="I26" s="341">
        <f t="shared" si="12"/>
        <v>470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4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5413</v>
      </c>
      <c r="C28" s="341">
        <f t="shared" si="12"/>
        <v>5171</v>
      </c>
      <c r="D28" s="341">
        <f t="shared" si="12"/>
        <v>3412</v>
      </c>
      <c r="E28" s="341">
        <f t="shared" si="12"/>
        <v>3433</v>
      </c>
      <c r="F28" s="341">
        <f t="shared" si="12"/>
        <v>1134</v>
      </c>
      <c r="G28" s="341">
        <f t="shared" si="12"/>
        <v>1235</v>
      </c>
      <c r="H28" s="341">
        <f t="shared" si="12"/>
        <v>1076</v>
      </c>
      <c r="I28" s="341">
        <f t="shared" si="12"/>
        <v>1132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714</v>
      </c>
      <c r="C29" s="341">
        <f t="shared" si="12"/>
        <v>839</v>
      </c>
      <c r="D29" s="341">
        <f t="shared" si="12"/>
        <v>442</v>
      </c>
      <c r="E29" s="341">
        <f t="shared" si="12"/>
        <v>546</v>
      </c>
      <c r="F29" s="341">
        <f t="shared" si="12"/>
        <v>122</v>
      </c>
      <c r="G29" s="341">
        <f t="shared" si="12"/>
        <v>155</v>
      </c>
      <c r="H29" s="341">
        <f t="shared" si="12"/>
        <v>117</v>
      </c>
      <c r="I29" s="341">
        <f t="shared" si="12"/>
        <v>139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1337</v>
      </c>
      <c r="C30" s="341">
        <f t="shared" si="12"/>
        <v>1508</v>
      </c>
      <c r="D30" s="341">
        <f t="shared" si="12"/>
        <v>990</v>
      </c>
      <c r="E30" s="341">
        <f t="shared" si="12"/>
        <v>1156</v>
      </c>
      <c r="F30" s="341">
        <f t="shared" si="12"/>
        <v>171</v>
      </c>
      <c r="G30" s="341">
        <f t="shared" si="12"/>
        <v>224</v>
      </c>
      <c r="H30" s="341">
        <f t="shared" si="12"/>
        <v>148</v>
      </c>
      <c r="I30" s="341">
        <f t="shared" si="12"/>
        <v>183</v>
      </c>
      <c r="J30" s="341">
        <f t="shared" si="12"/>
        <v>4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171</v>
      </c>
      <c r="C31" s="341">
        <f t="shared" si="12"/>
        <v>155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19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2802</v>
      </c>
      <c r="C32" s="341">
        <f t="shared" si="12"/>
        <v>2524</v>
      </c>
      <c r="D32" s="341">
        <f t="shared" si="12"/>
        <v>1752</v>
      </c>
      <c r="E32" s="341">
        <f t="shared" si="12"/>
        <v>1626</v>
      </c>
      <c r="F32" s="341">
        <f t="shared" si="12"/>
        <v>440</v>
      </c>
      <c r="G32" s="341">
        <f t="shared" si="12"/>
        <v>404</v>
      </c>
      <c r="H32" s="341">
        <f t="shared" si="12"/>
        <v>416</v>
      </c>
      <c r="I32" s="341">
        <f t="shared" si="12"/>
        <v>363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14756</v>
      </c>
      <c r="C33" s="359">
        <f t="shared" ref="C33:M33" si="13">SUM(C24:C32)</f>
        <v>14048</v>
      </c>
      <c r="D33" s="359">
        <f t="shared" si="13"/>
        <v>9444</v>
      </c>
      <c r="E33" s="359">
        <f t="shared" si="13"/>
        <v>9280</v>
      </c>
      <c r="F33" s="359">
        <f t="shared" si="13"/>
        <v>2605</v>
      </c>
      <c r="G33" s="359">
        <f t="shared" si="13"/>
        <v>2706</v>
      </c>
      <c r="H33" s="359">
        <f t="shared" si="13"/>
        <v>2443</v>
      </c>
      <c r="I33" s="359">
        <f t="shared" si="13"/>
        <v>2432</v>
      </c>
      <c r="J33" s="359">
        <f t="shared" si="13"/>
        <v>4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67429</v>
      </c>
      <c r="C35" s="357">
        <f t="shared" si="14"/>
        <v>63482</v>
      </c>
      <c r="D35" s="357">
        <f t="shared" si="14"/>
        <v>44220</v>
      </c>
      <c r="E35" s="357">
        <f t="shared" si="14"/>
        <v>42117</v>
      </c>
      <c r="F35" s="357">
        <f t="shared" si="14"/>
        <v>8974</v>
      </c>
      <c r="G35" s="357">
        <f t="shared" si="14"/>
        <v>9401</v>
      </c>
      <c r="H35" s="357">
        <f t="shared" si="14"/>
        <v>8240</v>
      </c>
      <c r="I35" s="357">
        <f t="shared" si="14"/>
        <v>7809</v>
      </c>
      <c r="J35" s="357">
        <f t="shared" si="14"/>
        <v>2511</v>
      </c>
      <c r="K35" s="357">
        <f t="shared" si="14"/>
        <v>2246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6</v>
      </c>
      <c r="K43" s="341">
        <v>9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3720</v>
      </c>
      <c r="D45" s="341">
        <v>2770</v>
      </c>
      <c r="E45" s="341">
        <v>2659</v>
      </c>
      <c r="F45" s="341">
        <v>457</v>
      </c>
      <c r="G45" s="341">
        <v>468</v>
      </c>
      <c r="H45" s="341">
        <v>401</v>
      </c>
      <c r="I45" s="341">
        <v>320</v>
      </c>
      <c r="J45" s="341">
        <v>155</v>
      </c>
      <c r="K45" s="341">
        <v>181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1519</v>
      </c>
      <c r="E47" s="341">
        <v>1114</v>
      </c>
      <c r="F47" s="341">
        <v>327</v>
      </c>
      <c r="G47" s="341">
        <v>260</v>
      </c>
      <c r="H47" s="341">
        <v>310</v>
      </c>
      <c r="I47" s="341">
        <v>233</v>
      </c>
      <c r="J47" s="341">
        <v>109</v>
      </c>
      <c r="K47" s="341">
        <v>139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37</v>
      </c>
      <c r="I48" s="341">
        <v>34</v>
      </c>
      <c r="J48" s="341">
        <v>12</v>
      </c>
      <c r="K48" s="341">
        <v>22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646</v>
      </c>
      <c r="E49" s="341">
        <v>611</v>
      </c>
      <c r="F49" s="341">
        <v>46</v>
      </c>
      <c r="G49" s="341">
        <v>54</v>
      </c>
      <c r="H49" s="341">
        <v>40</v>
      </c>
      <c r="I49" s="341">
        <v>42</v>
      </c>
      <c r="J49" s="341">
        <v>9</v>
      </c>
      <c r="K49" s="341">
        <v>7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20</v>
      </c>
      <c r="I50" s="341">
        <v>10</v>
      </c>
      <c r="J50" s="341">
        <v>9</v>
      </c>
      <c r="K50" s="341">
        <v>3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89</v>
      </c>
      <c r="I51" s="341">
        <v>79</v>
      </c>
      <c r="J51" s="341">
        <v>35</v>
      </c>
      <c r="K51" s="341">
        <v>53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6241</v>
      </c>
      <c r="E52" s="344">
        <f t="shared" si="15"/>
        <v>5540</v>
      </c>
      <c r="F52" s="344">
        <f t="shared" si="15"/>
        <v>1019</v>
      </c>
      <c r="G52" s="344">
        <f t="shared" si="15"/>
        <v>972</v>
      </c>
      <c r="H52" s="344">
        <f t="shared" si="15"/>
        <v>913</v>
      </c>
      <c r="I52" s="344">
        <f t="shared" si="15"/>
        <v>736</v>
      </c>
      <c r="J52" s="344">
        <f t="shared" si="15"/>
        <v>335</v>
      </c>
      <c r="K52" s="344">
        <f t="shared" si="15"/>
        <v>414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320</v>
      </c>
      <c r="F59" s="341">
        <v>117</v>
      </c>
      <c r="G59" s="341">
        <v>92</v>
      </c>
      <c r="H59" s="341">
        <v>110</v>
      </c>
      <c r="I59" s="341">
        <v>88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792</v>
      </c>
      <c r="C61" s="341">
        <v>810</v>
      </c>
      <c r="D61" s="341">
        <v>287</v>
      </c>
      <c r="E61" s="341">
        <v>315</v>
      </c>
      <c r="F61" s="341">
        <v>106</v>
      </c>
      <c r="G61" s="341">
        <v>110</v>
      </c>
      <c r="H61" s="341">
        <v>104</v>
      </c>
      <c r="I61" s="341">
        <v>105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245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25</v>
      </c>
      <c r="I63" s="341">
        <v>27</v>
      </c>
      <c r="J63" s="341">
        <v>1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565</v>
      </c>
      <c r="C65" s="341">
        <v>532</v>
      </c>
      <c r="D65" s="341">
        <v>232</v>
      </c>
      <c r="E65" s="341">
        <v>232</v>
      </c>
      <c r="F65" s="341">
        <v>71</v>
      </c>
      <c r="G65" s="341">
        <v>71</v>
      </c>
      <c r="H65" s="341">
        <v>71</v>
      </c>
      <c r="I65" s="341">
        <v>64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1104</v>
      </c>
      <c r="F66" s="353">
        <f t="shared" si="16"/>
        <v>363</v>
      </c>
      <c r="G66" s="353">
        <f t="shared" si="16"/>
        <v>342</v>
      </c>
      <c r="H66" s="353">
        <f t="shared" si="16"/>
        <v>348</v>
      </c>
      <c r="I66" s="353">
        <f t="shared" si="16"/>
        <v>316</v>
      </c>
      <c r="J66" s="353">
        <f t="shared" si="16"/>
        <v>1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7424</v>
      </c>
      <c r="E67" s="355">
        <f t="shared" si="17"/>
        <v>6644</v>
      </c>
      <c r="F67" s="355">
        <f t="shared" si="17"/>
        <v>1382</v>
      </c>
      <c r="G67" s="355">
        <f t="shared" si="17"/>
        <v>1314</v>
      </c>
      <c r="H67" s="355">
        <f t="shared" si="17"/>
        <v>1261</v>
      </c>
      <c r="I67" s="355">
        <f t="shared" si="17"/>
        <v>1052</v>
      </c>
      <c r="J67" s="355">
        <f t="shared" si="17"/>
        <v>336</v>
      </c>
      <c r="K67" s="355">
        <f t="shared" si="17"/>
        <v>414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1131</v>
      </c>
      <c r="C74" s="341">
        <v>983</v>
      </c>
      <c r="D74" s="341">
        <v>540</v>
      </c>
      <c r="E74" s="341">
        <v>438</v>
      </c>
      <c r="F74" s="341">
        <v>86</v>
      </c>
      <c r="G74" s="341">
        <v>88</v>
      </c>
      <c r="H74" s="341">
        <v>78</v>
      </c>
      <c r="I74" s="341">
        <v>76</v>
      </c>
      <c r="J74" s="341">
        <v>37</v>
      </c>
      <c r="K74" s="341">
        <v>39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1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5942</v>
      </c>
      <c r="C76" s="341">
        <v>5489</v>
      </c>
      <c r="D76" s="341">
        <v>4579</v>
      </c>
      <c r="E76" s="341">
        <v>4603</v>
      </c>
      <c r="F76" s="341">
        <v>1010</v>
      </c>
      <c r="G76" s="341">
        <v>1083</v>
      </c>
      <c r="H76" s="341">
        <v>912</v>
      </c>
      <c r="I76" s="341">
        <v>826</v>
      </c>
      <c r="J76" s="341">
        <v>473</v>
      </c>
      <c r="K76" s="341">
        <v>305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5</v>
      </c>
      <c r="H77" s="341">
        <v>5</v>
      </c>
      <c r="I77" s="341">
        <v>4</v>
      </c>
      <c r="J77" s="341">
        <v>2</v>
      </c>
      <c r="K77" s="341">
        <v>2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11515</v>
      </c>
      <c r="C78" s="341">
        <v>11467</v>
      </c>
      <c r="D78" s="341">
        <v>6390</v>
      </c>
      <c r="E78" s="341">
        <v>6129</v>
      </c>
      <c r="F78" s="341">
        <v>1249</v>
      </c>
      <c r="G78" s="341">
        <v>1357</v>
      </c>
      <c r="H78" s="341">
        <v>1165</v>
      </c>
      <c r="I78" s="341">
        <v>1194</v>
      </c>
      <c r="J78" s="341">
        <v>531</v>
      </c>
      <c r="K78" s="341">
        <v>446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754</v>
      </c>
      <c r="E79" s="341">
        <v>782</v>
      </c>
      <c r="F79" s="341">
        <v>141</v>
      </c>
      <c r="G79" s="341">
        <v>183</v>
      </c>
      <c r="H79" s="341">
        <v>131</v>
      </c>
      <c r="I79" s="341">
        <v>150</v>
      </c>
      <c r="J79" s="341">
        <v>54</v>
      </c>
      <c r="K79" s="341">
        <v>56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2874</v>
      </c>
      <c r="C80" s="341">
        <v>2728</v>
      </c>
      <c r="D80" s="341">
        <v>2147</v>
      </c>
      <c r="E80" s="341">
        <v>1875</v>
      </c>
      <c r="F80" s="341">
        <v>186</v>
      </c>
      <c r="G80" s="341">
        <v>154</v>
      </c>
      <c r="H80" s="341">
        <v>153</v>
      </c>
      <c r="I80" s="341">
        <v>104</v>
      </c>
      <c r="J80" s="341">
        <v>27</v>
      </c>
      <c r="K80" s="341">
        <v>17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36</v>
      </c>
      <c r="I81" s="341">
        <v>18</v>
      </c>
      <c r="J81" s="341">
        <v>19</v>
      </c>
      <c r="K81" s="341">
        <v>5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1946</v>
      </c>
      <c r="E82" s="341">
        <v>1796</v>
      </c>
      <c r="F82" s="341">
        <v>305</v>
      </c>
      <c r="G82" s="341">
        <v>280</v>
      </c>
      <c r="H82" s="341">
        <v>271</v>
      </c>
      <c r="I82" s="341">
        <v>230</v>
      </c>
      <c r="J82" s="341">
        <v>138</v>
      </c>
      <c r="K82" s="341">
        <v>101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25792</v>
      </c>
      <c r="C83" s="344">
        <f t="shared" ref="C83:M83" si="18">SUM(C74:C82)</f>
        <v>24321</v>
      </c>
      <c r="D83" s="344">
        <f t="shared" si="18"/>
        <v>16716</v>
      </c>
      <c r="E83" s="344">
        <f t="shared" si="18"/>
        <v>15855</v>
      </c>
      <c r="F83" s="344">
        <f t="shared" si="18"/>
        <v>3030</v>
      </c>
      <c r="G83" s="344">
        <f t="shared" si="18"/>
        <v>3177</v>
      </c>
      <c r="H83" s="344">
        <f t="shared" si="18"/>
        <v>2752</v>
      </c>
      <c r="I83" s="344">
        <f t="shared" si="18"/>
        <v>2605</v>
      </c>
      <c r="J83" s="344">
        <f t="shared" si="18"/>
        <v>1281</v>
      </c>
      <c r="K83" s="344">
        <f t="shared" si="18"/>
        <v>972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300</v>
      </c>
      <c r="D88" s="341">
        <v>191</v>
      </c>
      <c r="E88" s="341">
        <v>195</v>
      </c>
      <c r="F88" s="341">
        <v>61</v>
      </c>
      <c r="G88" s="341">
        <v>81</v>
      </c>
      <c r="H88" s="341">
        <v>57</v>
      </c>
      <c r="I88" s="341">
        <v>75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1237</v>
      </c>
      <c r="C90" s="341">
        <v>1135</v>
      </c>
      <c r="D90" s="341">
        <v>1136</v>
      </c>
      <c r="E90" s="341">
        <v>999</v>
      </c>
      <c r="F90" s="341">
        <v>250</v>
      </c>
      <c r="G90" s="341">
        <v>212</v>
      </c>
      <c r="H90" s="341">
        <v>232</v>
      </c>
      <c r="I90" s="341">
        <v>186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2834</v>
      </c>
      <c r="C92" s="341">
        <v>2856</v>
      </c>
      <c r="D92" s="341">
        <v>2152</v>
      </c>
      <c r="E92" s="341">
        <v>2197</v>
      </c>
      <c r="F92" s="341">
        <v>657</v>
      </c>
      <c r="G92" s="341">
        <v>731</v>
      </c>
      <c r="H92" s="341">
        <v>616</v>
      </c>
      <c r="I92" s="341">
        <v>662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347</v>
      </c>
      <c r="C93" s="341">
        <v>362</v>
      </c>
      <c r="D93" s="341">
        <v>267</v>
      </c>
      <c r="E93" s="341">
        <v>293</v>
      </c>
      <c r="F93" s="341">
        <v>67</v>
      </c>
      <c r="G93" s="341">
        <v>85</v>
      </c>
      <c r="H93" s="341">
        <v>64</v>
      </c>
      <c r="I93" s="341">
        <v>77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707</v>
      </c>
      <c r="C94" s="341">
        <v>822</v>
      </c>
      <c r="D94" s="341">
        <v>698</v>
      </c>
      <c r="E94" s="341">
        <v>818</v>
      </c>
      <c r="F94" s="341">
        <v>114</v>
      </c>
      <c r="G94" s="341">
        <v>152</v>
      </c>
      <c r="H94" s="341">
        <v>99</v>
      </c>
      <c r="I94" s="341">
        <v>125</v>
      </c>
      <c r="J94" s="341">
        <v>3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1199</v>
      </c>
      <c r="C96" s="341">
        <v>1120</v>
      </c>
      <c r="D96" s="341">
        <v>980</v>
      </c>
      <c r="E96" s="341">
        <v>890</v>
      </c>
      <c r="F96" s="341">
        <v>209</v>
      </c>
      <c r="G96" s="341">
        <v>194</v>
      </c>
      <c r="H96" s="341">
        <v>195</v>
      </c>
      <c r="I96" s="341">
        <v>174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6724</v>
      </c>
      <c r="C97" s="344">
        <f t="shared" ref="C97:M97" si="19">SUM(C88:C96)</f>
        <v>6689</v>
      </c>
      <c r="D97" s="344">
        <f t="shared" si="19"/>
        <v>5483</v>
      </c>
      <c r="E97" s="344">
        <f t="shared" si="19"/>
        <v>5468</v>
      </c>
      <c r="F97" s="344">
        <f t="shared" si="19"/>
        <v>1367</v>
      </c>
      <c r="G97" s="344">
        <f t="shared" si="19"/>
        <v>1474</v>
      </c>
      <c r="H97" s="344">
        <f t="shared" si="19"/>
        <v>1270</v>
      </c>
      <c r="I97" s="344">
        <f t="shared" si="19"/>
        <v>1317</v>
      </c>
      <c r="J97" s="344">
        <f t="shared" si="19"/>
        <v>3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32516</v>
      </c>
      <c r="C98" s="357">
        <f t="shared" ref="C98:M98" si="20">SUM(C83,C97)</f>
        <v>31010</v>
      </c>
      <c r="D98" s="357">
        <f t="shared" si="20"/>
        <v>22199</v>
      </c>
      <c r="E98" s="357">
        <f t="shared" si="20"/>
        <v>21323</v>
      </c>
      <c r="F98" s="357">
        <f t="shared" si="20"/>
        <v>4397</v>
      </c>
      <c r="G98" s="357">
        <f t="shared" si="20"/>
        <v>4651</v>
      </c>
      <c r="H98" s="357">
        <f t="shared" si="20"/>
        <v>4022</v>
      </c>
      <c r="I98" s="357">
        <f t="shared" si="20"/>
        <v>3922</v>
      </c>
      <c r="J98" s="357">
        <f t="shared" si="20"/>
        <v>1284</v>
      </c>
      <c r="K98" s="357">
        <f t="shared" si="20"/>
        <v>972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295</v>
      </c>
      <c r="E105" s="341">
        <v>259</v>
      </c>
      <c r="F105" s="341">
        <v>61</v>
      </c>
      <c r="G105" s="341">
        <v>65</v>
      </c>
      <c r="H105" s="341">
        <v>53</v>
      </c>
      <c r="I105" s="341">
        <v>57</v>
      </c>
      <c r="J105" s="341">
        <v>16</v>
      </c>
      <c r="K105" s="341">
        <v>18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4080</v>
      </c>
      <c r="E107" s="341">
        <v>4048</v>
      </c>
      <c r="F107" s="341">
        <v>857</v>
      </c>
      <c r="G107" s="341">
        <v>925</v>
      </c>
      <c r="H107" s="341">
        <v>781</v>
      </c>
      <c r="I107" s="341">
        <v>666</v>
      </c>
      <c r="J107" s="341">
        <v>352</v>
      </c>
      <c r="K107" s="341">
        <v>304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5</v>
      </c>
      <c r="H108" s="341">
        <v>4</v>
      </c>
      <c r="I108" s="341">
        <v>4</v>
      </c>
      <c r="J108" s="341">
        <v>0</v>
      </c>
      <c r="K108" s="341">
        <v>1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5726</v>
      </c>
      <c r="C109" s="341">
        <v>6213</v>
      </c>
      <c r="D109" s="341">
        <v>3605</v>
      </c>
      <c r="E109" s="341">
        <v>3588</v>
      </c>
      <c r="F109" s="341">
        <v>808</v>
      </c>
      <c r="G109" s="341">
        <v>914</v>
      </c>
      <c r="H109" s="341">
        <v>749</v>
      </c>
      <c r="I109" s="341">
        <v>823</v>
      </c>
      <c r="J109" s="341">
        <v>265</v>
      </c>
      <c r="K109" s="341">
        <v>321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523</v>
      </c>
      <c r="E110" s="341">
        <v>637</v>
      </c>
      <c r="F110" s="341">
        <v>97</v>
      </c>
      <c r="G110" s="341">
        <v>158</v>
      </c>
      <c r="H110" s="341">
        <v>92</v>
      </c>
      <c r="I110" s="341">
        <v>127</v>
      </c>
      <c r="J110" s="341">
        <v>27</v>
      </c>
      <c r="K110" s="341">
        <v>60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926</v>
      </c>
      <c r="C111" s="341">
        <v>1025</v>
      </c>
      <c r="D111" s="341">
        <v>729</v>
      </c>
      <c r="E111" s="341">
        <v>733</v>
      </c>
      <c r="F111" s="341">
        <v>43</v>
      </c>
      <c r="G111" s="341">
        <v>49</v>
      </c>
      <c r="H111" s="341">
        <v>37</v>
      </c>
      <c r="I111" s="341">
        <v>27</v>
      </c>
      <c r="J111" s="341">
        <v>9</v>
      </c>
      <c r="K111" s="341">
        <v>6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32</v>
      </c>
      <c r="I112" s="341">
        <v>18</v>
      </c>
      <c r="J112" s="341">
        <v>16</v>
      </c>
      <c r="K112" s="341">
        <v>8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1286</v>
      </c>
      <c r="E113" s="341">
        <v>1211</v>
      </c>
      <c r="F113" s="341">
        <v>219</v>
      </c>
      <c r="G113" s="341">
        <v>241</v>
      </c>
      <c r="H113" s="341">
        <v>204</v>
      </c>
      <c r="I113" s="341">
        <v>176</v>
      </c>
      <c r="J113" s="341">
        <v>85</v>
      </c>
      <c r="K113" s="341">
        <v>73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10804</v>
      </c>
      <c r="E114" s="344">
        <f t="shared" si="21"/>
        <v>10652</v>
      </c>
      <c r="F114" s="344">
        <f t="shared" si="21"/>
        <v>2126</v>
      </c>
      <c r="G114" s="344">
        <f t="shared" si="21"/>
        <v>2384</v>
      </c>
      <c r="H114" s="344">
        <f t="shared" si="21"/>
        <v>1952</v>
      </c>
      <c r="I114" s="344">
        <f t="shared" si="21"/>
        <v>1899</v>
      </c>
      <c r="J114" s="344">
        <f t="shared" si="21"/>
        <v>770</v>
      </c>
      <c r="K114" s="344">
        <f t="shared" si="21"/>
        <v>791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20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459</v>
      </c>
      <c r="F121" s="341">
        <v>105</v>
      </c>
      <c r="G121" s="341">
        <v>123</v>
      </c>
      <c r="H121" s="341">
        <v>95</v>
      </c>
      <c r="I121" s="341">
        <v>104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1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990</v>
      </c>
      <c r="C123" s="341">
        <v>877</v>
      </c>
      <c r="D123" s="341">
        <v>582</v>
      </c>
      <c r="E123" s="341">
        <v>560</v>
      </c>
      <c r="F123" s="341">
        <v>220</v>
      </c>
      <c r="G123" s="341">
        <v>231</v>
      </c>
      <c r="H123" s="341">
        <v>209</v>
      </c>
      <c r="I123" s="341">
        <v>211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19</v>
      </c>
      <c r="I124" s="341">
        <v>26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150</v>
      </c>
      <c r="C125" s="341">
        <v>153</v>
      </c>
      <c r="D125" s="341">
        <v>96</v>
      </c>
      <c r="E125" s="341">
        <v>100</v>
      </c>
      <c r="F125" s="341">
        <v>10</v>
      </c>
      <c r="G125" s="341">
        <v>14</v>
      </c>
      <c r="H125" s="341">
        <v>10</v>
      </c>
      <c r="I125" s="341">
        <v>13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657</v>
      </c>
      <c r="C127" s="341">
        <v>575</v>
      </c>
      <c r="D127" s="341">
        <v>381</v>
      </c>
      <c r="E127" s="341">
        <v>362</v>
      </c>
      <c r="F127" s="341">
        <v>115</v>
      </c>
      <c r="G127" s="341">
        <v>96</v>
      </c>
      <c r="H127" s="341">
        <v>107</v>
      </c>
      <c r="I127" s="341">
        <v>83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1656</v>
      </c>
      <c r="F128" s="344">
        <f t="shared" si="22"/>
        <v>491</v>
      </c>
      <c r="G128" s="344">
        <f t="shared" si="22"/>
        <v>520</v>
      </c>
      <c r="H128" s="344">
        <f t="shared" si="22"/>
        <v>457</v>
      </c>
      <c r="I128" s="344">
        <f t="shared" si="22"/>
        <v>459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12479</v>
      </c>
      <c r="E129" s="357">
        <f t="shared" si="23"/>
        <v>12308</v>
      </c>
      <c r="F129" s="357">
        <f t="shared" si="23"/>
        <v>2617</v>
      </c>
      <c r="G129" s="357">
        <f t="shared" si="23"/>
        <v>2904</v>
      </c>
      <c r="H129" s="357">
        <f t="shared" si="23"/>
        <v>2409</v>
      </c>
      <c r="I129" s="357">
        <f t="shared" si="23"/>
        <v>2358</v>
      </c>
      <c r="J129" s="357">
        <f t="shared" si="23"/>
        <v>770</v>
      </c>
      <c r="K129" s="357">
        <f t="shared" si="23"/>
        <v>791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2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154</v>
      </c>
      <c r="E138" s="341">
        <v>130</v>
      </c>
      <c r="F138" s="341">
        <v>39</v>
      </c>
      <c r="G138" s="341">
        <v>33</v>
      </c>
      <c r="H138" s="341">
        <v>35</v>
      </c>
      <c r="I138" s="341">
        <v>29</v>
      </c>
      <c r="J138" s="341">
        <v>24</v>
      </c>
      <c r="K138" s="341">
        <v>16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440</v>
      </c>
      <c r="E140" s="341">
        <v>339</v>
      </c>
      <c r="F140" s="341">
        <v>83</v>
      </c>
      <c r="G140" s="341">
        <v>66</v>
      </c>
      <c r="H140" s="341">
        <v>78</v>
      </c>
      <c r="I140" s="341">
        <v>60</v>
      </c>
      <c r="J140" s="341">
        <v>56</v>
      </c>
      <c r="K140" s="341">
        <v>25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22</v>
      </c>
      <c r="F141" s="341">
        <v>4</v>
      </c>
      <c r="G141" s="341">
        <v>5</v>
      </c>
      <c r="H141" s="341">
        <v>4</v>
      </c>
      <c r="I141" s="341">
        <v>5</v>
      </c>
      <c r="J141" s="341">
        <v>3</v>
      </c>
      <c r="K141" s="341">
        <v>3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1</v>
      </c>
      <c r="J142" s="341">
        <v>1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1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47</v>
      </c>
      <c r="E144" s="341">
        <v>42</v>
      </c>
      <c r="F144" s="341">
        <v>6</v>
      </c>
      <c r="G144" s="341">
        <v>6</v>
      </c>
      <c r="H144" s="341">
        <v>6</v>
      </c>
      <c r="I144" s="341">
        <v>4</v>
      </c>
      <c r="J144" s="341">
        <v>4</v>
      </c>
      <c r="K144" s="341">
        <v>2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749</v>
      </c>
      <c r="E145" s="344">
        <f t="shared" si="24"/>
        <v>600</v>
      </c>
      <c r="F145" s="344">
        <f t="shared" si="24"/>
        <v>141</v>
      </c>
      <c r="G145" s="344">
        <f t="shared" si="24"/>
        <v>118</v>
      </c>
      <c r="H145" s="344">
        <f t="shared" si="24"/>
        <v>131</v>
      </c>
      <c r="I145" s="344">
        <f t="shared" si="24"/>
        <v>104</v>
      </c>
      <c r="J145" s="344">
        <f t="shared" si="24"/>
        <v>89</v>
      </c>
      <c r="K145" s="344">
        <f t="shared" si="24"/>
        <v>48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35</v>
      </c>
      <c r="E152" s="341">
        <v>18</v>
      </c>
      <c r="F152" s="341">
        <v>6</v>
      </c>
      <c r="G152" s="341">
        <v>3</v>
      </c>
      <c r="H152" s="341">
        <v>4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95</v>
      </c>
      <c r="C154" s="341">
        <v>66</v>
      </c>
      <c r="D154" s="341">
        <v>78</v>
      </c>
      <c r="E154" s="341">
        <v>65</v>
      </c>
      <c r="F154" s="341">
        <v>27</v>
      </c>
      <c r="G154" s="341">
        <v>31</v>
      </c>
      <c r="H154" s="341">
        <v>27</v>
      </c>
      <c r="I154" s="341">
        <v>30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24</v>
      </c>
      <c r="C158" s="341">
        <v>21</v>
      </c>
      <c r="D158" s="341">
        <v>24</v>
      </c>
      <c r="E158" s="341">
        <v>26</v>
      </c>
      <c r="F158" s="341">
        <v>9</v>
      </c>
      <c r="G158" s="341">
        <v>10</v>
      </c>
      <c r="H158" s="341">
        <v>8</v>
      </c>
      <c r="I158" s="341">
        <v>10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168</v>
      </c>
      <c r="C159" s="344">
        <f t="shared" si="25"/>
        <v>135</v>
      </c>
      <c r="D159" s="344">
        <f t="shared" si="25"/>
        <v>150</v>
      </c>
      <c r="E159" s="344">
        <f t="shared" si="25"/>
        <v>137</v>
      </c>
      <c r="F159" s="344">
        <f t="shared" si="25"/>
        <v>46</v>
      </c>
      <c r="G159" s="344">
        <f t="shared" si="25"/>
        <v>53</v>
      </c>
      <c r="H159" s="344">
        <f t="shared" si="25"/>
        <v>42</v>
      </c>
      <c r="I159" s="344">
        <f t="shared" si="25"/>
        <v>50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1188</v>
      </c>
      <c r="C160" s="357">
        <f t="shared" ref="C160:M160" si="26">SUM(C145,C159)</f>
        <v>994</v>
      </c>
      <c r="D160" s="357">
        <f t="shared" si="26"/>
        <v>899</v>
      </c>
      <c r="E160" s="357">
        <f t="shared" si="26"/>
        <v>737</v>
      </c>
      <c r="F160" s="357">
        <f t="shared" si="26"/>
        <v>187</v>
      </c>
      <c r="G160" s="357">
        <f t="shared" si="26"/>
        <v>171</v>
      </c>
      <c r="H160" s="357">
        <f t="shared" si="26"/>
        <v>173</v>
      </c>
      <c r="I160" s="357">
        <f t="shared" si="26"/>
        <v>154</v>
      </c>
      <c r="J160" s="357">
        <f t="shared" si="26"/>
        <v>89</v>
      </c>
      <c r="K160" s="357">
        <f t="shared" si="26"/>
        <v>48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15</v>
      </c>
      <c r="E167" s="341">
        <v>23</v>
      </c>
      <c r="F167" s="341">
        <v>11</v>
      </c>
      <c r="G167" s="341">
        <v>9</v>
      </c>
      <c r="H167" s="341">
        <v>11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718</v>
      </c>
      <c r="C169" s="341">
        <v>596</v>
      </c>
      <c r="D169" s="341">
        <v>348</v>
      </c>
      <c r="E169" s="341">
        <v>293</v>
      </c>
      <c r="F169" s="341">
        <v>134</v>
      </c>
      <c r="G169" s="341">
        <v>100</v>
      </c>
      <c r="H169" s="341">
        <v>129</v>
      </c>
      <c r="I169" s="341">
        <v>89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656</v>
      </c>
      <c r="C171" s="341">
        <v>518</v>
      </c>
      <c r="D171" s="341">
        <v>268</v>
      </c>
      <c r="E171" s="341">
        <v>254</v>
      </c>
      <c r="F171" s="341">
        <v>110</v>
      </c>
      <c r="G171" s="341">
        <v>119</v>
      </c>
      <c r="H171" s="341">
        <v>108</v>
      </c>
      <c r="I171" s="341">
        <v>114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19</v>
      </c>
      <c r="E172" s="341">
        <v>40</v>
      </c>
      <c r="F172" s="341">
        <v>4</v>
      </c>
      <c r="G172" s="341">
        <v>15</v>
      </c>
      <c r="H172" s="341">
        <v>4</v>
      </c>
      <c r="I172" s="341">
        <v>15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224</v>
      </c>
      <c r="C173" s="341">
        <v>280</v>
      </c>
      <c r="D173" s="341">
        <v>74</v>
      </c>
      <c r="E173" s="341">
        <v>106</v>
      </c>
      <c r="F173" s="341">
        <v>15</v>
      </c>
      <c r="G173" s="341">
        <v>21</v>
      </c>
      <c r="H173" s="341">
        <v>13</v>
      </c>
      <c r="I173" s="341">
        <v>16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20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120</v>
      </c>
      <c r="E175" s="341">
        <v>100</v>
      </c>
      <c r="F175" s="341">
        <v>32</v>
      </c>
      <c r="G175" s="341">
        <v>30</v>
      </c>
      <c r="H175" s="341">
        <v>32</v>
      </c>
      <c r="I175" s="341">
        <v>30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852</v>
      </c>
      <c r="E176" s="359">
        <f t="shared" si="27"/>
        <v>827</v>
      </c>
      <c r="F176" s="359">
        <f t="shared" si="27"/>
        <v>308</v>
      </c>
      <c r="G176" s="359">
        <f t="shared" si="27"/>
        <v>297</v>
      </c>
      <c r="H176" s="359">
        <f t="shared" si="27"/>
        <v>299</v>
      </c>
      <c r="I176" s="359">
        <f t="shared" si="27"/>
        <v>275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11</v>
      </c>
      <c r="F183" s="341">
        <v>4</v>
      </c>
      <c r="G183" s="341">
        <v>3</v>
      </c>
      <c r="H183" s="341">
        <v>4</v>
      </c>
      <c r="I183" s="341">
        <v>3</v>
      </c>
      <c r="J183" s="341">
        <v>1</v>
      </c>
      <c r="K183" s="341">
        <v>2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72</v>
      </c>
      <c r="E185" s="341">
        <v>55</v>
      </c>
      <c r="F185" s="341">
        <v>15</v>
      </c>
      <c r="G185" s="341">
        <v>15</v>
      </c>
      <c r="H185" s="341">
        <v>13</v>
      </c>
      <c r="I185" s="341">
        <v>9</v>
      </c>
      <c r="J185" s="341">
        <v>8</v>
      </c>
      <c r="K185" s="341">
        <v>4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114</v>
      </c>
      <c r="E187" s="341">
        <v>78</v>
      </c>
      <c r="F187" s="341">
        <v>24</v>
      </c>
      <c r="G187" s="341">
        <v>15</v>
      </c>
      <c r="H187" s="341">
        <v>23</v>
      </c>
      <c r="I187" s="341">
        <v>14</v>
      </c>
      <c r="J187" s="341">
        <v>18</v>
      </c>
      <c r="K187" s="341">
        <v>10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13</v>
      </c>
      <c r="E188" s="341">
        <v>6</v>
      </c>
      <c r="F188" s="341">
        <v>1</v>
      </c>
      <c r="G188" s="341">
        <v>4</v>
      </c>
      <c r="H188" s="341">
        <v>1</v>
      </c>
      <c r="I188" s="341">
        <v>3</v>
      </c>
      <c r="J188" s="341">
        <v>1</v>
      </c>
      <c r="K188" s="341">
        <v>2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1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29</v>
      </c>
      <c r="F191" s="341">
        <v>7</v>
      </c>
      <c r="G191" s="341">
        <v>6</v>
      </c>
      <c r="H191" s="341">
        <v>6</v>
      </c>
      <c r="I191" s="341">
        <v>4</v>
      </c>
      <c r="J191" s="341">
        <v>2</v>
      </c>
      <c r="K191" s="341">
        <v>3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266</v>
      </c>
      <c r="E192" s="344">
        <f t="shared" si="28"/>
        <v>190</v>
      </c>
      <c r="F192" s="344">
        <f t="shared" si="28"/>
        <v>53</v>
      </c>
      <c r="G192" s="344">
        <f t="shared" si="28"/>
        <v>44</v>
      </c>
      <c r="H192" s="344">
        <f t="shared" si="28"/>
        <v>49</v>
      </c>
      <c r="I192" s="344">
        <f t="shared" si="28"/>
        <v>33</v>
      </c>
      <c r="J192" s="344">
        <f t="shared" si="28"/>
        <v>32</v>
      </c>
      <c r="K192" s="344">
        <f t="shared" si="28"/>
        <v>21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7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42</v>
      </c>
      <c r="F201" s="341">
        <v>14</v>
      </c>
      <c r="G201" s="341">
        <v>13</v>
      </c>
      <c r="H201" s="341">
        <v>12</v>
      </c>
      <c r="I201" s="341">
        <v>10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3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88</v>
      </c>
      <c r="F206" s="344">
        <f t="shared" si="29"/>
        <v>30</v>
      </c>
      <c r="G206" s="344">
        <f t="shared" si="29"/>
        <v>20</v>
      </c>
      <c r="H206" s="344">
        <f t="shared" si="29"/>
        <v>27</v>
      </c>
      <c r="I206" s="344">
        <f t="shared" si="29"/>
        <v>15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367</v>
      </c>
      <c r="E207" s="357">
        <f t="shared" si="30"/>
        <v>278</v>
      </c>
      <c r="F207" s="357">
        <f t="shared" si="30"/>
        <v>83</v>
      </c>
      <c r="G207" s="357">
        <f t="shared" si="30"/>
        <v>64</v>
      </c>
      <c r="H207" s="357">
        <f t="shared" si="30"/>
        <v>76</v>
      </c>
      <c r="I207" s="357">
        <f t="shared" si="30"/>
        <v>48</v>
      </c>
      <c r="J207" s="357">
        <f t="shared" si="30"/>
        <v>32</v>
      </c>
      <c r="K207" s="357">
        <f t="shared" si="30"/>
        <v>21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7/30/2021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July 30,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7/30/21</v>
      </c>
      <c r="C8" s="42" t="str">
        <f>Summary!C7</f>
        <v>as of 7/30/20</v>
      </c>
      <c r="D8" s="379"/>
      <c r="E8" s="381"/>
      <c r="F8" s="44" t="str">
        <f>B8</f>
        <v>as of 7/30/21</v>
      </c>
      <c r="G8" s="46" t="str">
        <f>C8</f>
        <v>as of 7/30/20</v>
      </c>
      <c r="H8" s="383"/>
      <c r="I8" s="385"/>
      <c r="J8" s="48" t="str">
        <f>F8</f>
        <v>as of 7/30/21</v>
      </c>
      <c r="K8" s="50" t="str">
        <f>G8</f>
        <v>as of 7/30/20</v>
      </c>
      <c r="L8" s="395"/>
      <c r="M8" s="397"/>
      <c r="N8" s="52" t="str">
        <f>J8</f>
        <v>as of 7/30/21</v>
      </c>
      <c r="O8" s="54" t="str">
        <f>K8</f>
        <v>as of 7/30/20</v>
      </c>
      <c r="P8" s="413"/>
      <c r="Q8" s="415"/>
      <c r="R8" s="133" t="str">
        <f>N8</f>
        <v>as of 7/30/21</v>
      </c>
      <c r="S8" s="134" t="str">
        <f>O8</f>
        <v>as of 7/30/20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67429</v>
      </c>
      <c r="C9" s="55">
        <f>C26+C74+C42+C10+C58+C83</f>
        <v>63482</v>
      </c>
      <c r="D9" s="55">
        <f t="shared" ref="D9" si="0">IF(ISERROR(B9-C9),"n/a",B9-C9)</f>
        <v>3947</v>
      </c>
      <c r="E9" s="56">
        <f t="shared" ref="E9" si="1">IF(ISERROR(D9/C9),"n/a",(D9/C9))</f>
        <v>6.2175104754103525E-2</v>
      </c>
      <c r="F9" s="59">
        <f>F26+F74+F42+F10+F58+F83</f>
        <v>44220</v>
      </c>
      <c r="G9" s="59">
        <f>G26+G74+G42+G10+G58+G83</f>
        <v>42117</v>
      </c>
      <c r="H9" s="368">
        <f>IF(ISERROR(F9-G9),"n/a",F9-G9)</f>
        <v>2103</v>
      </c>
      <c r="I9" s="60">
        <f t="shared" ref="I9" si="2">IF(ISERROR(H9/G9),"n/a",(H9/G9))</f>
        <v>4.9932331362632663E-2</v>
      </c>
      <c r="J9" s="57">
        <f>J26+J74+J42+J10+J58+J83</f>
        <v>8240</v>
      </c>
      <c r="K9" s="57">
        <f>K26+K74+K42+K10+K58+K83</f>
        <v>7809</v>
      </c>
      <c r="L9" s="58">
        <f t="shared" ref="L9" si="3">IF(ISERROR(J9-K9),"n/a",J9-K9)</f>
        <v>431</v>
      </c>
      <c r="M9" s="61">
        <f t="shared" ref="M9" si="4">IF(ISERROR(L9/K9),"n/a",(L9/K9))</f>
        <v>5.5192726341400947E-2</v>
      </c>
      <c r="N9" s="62">
        <f>N26+N74+N42+N10+N58+N83</f>
        <v>2511</v>
      </c>
      <c r="O9" s="62">
        <f>O26+O74+O42+O10+O58+O83</f>
        <v>2246</v>
      </c>
      <c r="P9" s="369">
        <f t="shared" ref="P9" si="5">IF(ISERROR(N9-O9),"n/a",N9-O9)</f>
        <v>265</v>
      </c>
      <c r="Q9" s="291">
        <f t="shared" ref="Q9" si="6">IF(ISERROR(P9/O9),"n/a",(P9/O9))</f>
        <v>0.11798753339269813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7424</v>
      </c>
      <c r="G10" s="69">
        <f>G11+G18</f>
        <v>6644</v>
      </c>
      <c r="H10" s="70">
        <f t="shared" ref="H10:H24" si="11">IF(ISERROR(F10-G10),"n/a",F10-G10)</f>
        <v>780</v>
      </c>
      <c r="I10" s="71">
        <f t="shared" ref="I10:I25" si="12">IF(ISERROR(H10/G10),"n/a",(H10/G10))</f>
        <v>0.11739915713425647</v>
      </c>
      <c r="J10" s="72">
        <f>J11+J18</f>
        <v>1261</v>
      </c>
      <c r="K10" s="73">
        <f>K11+K18</f>
        <v>1052</v>
      </c>
      <c r="L10" s="74">
        <f t="shared" ref="L10:L24" si="13">IF(ISERROR(J10-K10),"n/a",J10-K10)</f>
        <v>209</v>
      </c>
      <c r="M10" s="75">
        <f t="shared" ref="M10:M25" si="14">IF(ISERROR(L10/K10),"n/a",(L10/K10))</f>
        <v>0.19866920152091255</v>
      </c>
      <c r="N10" s="76">
        <f>N11+N18</f>
        <v>336</v>
      </c>
      <c r="O10" s="77">
        <f>O11+O18</f>
        <v>414</v>
      </c>
      <c r="P10" s="78">
        <f t="shared" ref="P10:P25" si="15">IF(ISERROR(N10-O10),"n/a",N10-O10)</f>
        <v>-78</v>
      </c>
      <c r="Q10" s="292">
        <f t="shared" ref="Q10:Q25" si="16">IF(ISERROR(P10/O10),"n/a",(P10/O10))</f>
        <v>-0.18840579710144928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6241</v>
      </c>
      <c r="G11" s="69">
        <f>G12+G16+G14</f>
        <v>5540</v>
      </c>
      <c r="H11" s="70">
        <f t="shared" si="11"/>
        <v>701</v>
      </c>
      <c r="I11" s="71">
        <f t="shared" si="12"/>
        <v>0.12653429602888086</v>
      </c>
      <c r="J11" s="72">
        <f>J12+J16+J14</f>
        <v>913</v>
      </c>
      <c r="K11" s="73">
        <f>K12+K16+K14</f>
        <v>736</v>
      </c>
      <c r="L11" s="74">
        <f t="shared" si="13"/>
        <v>177</v>
      </c>
      <c r="M11" s="75">
        <f t="shared" si="14"/>
        <v>0.24048913043478262</v>
      </c>
      <c r="N11" s="76">
        <f>N12+N16+N14</f>
        <v>335</v>
      </c>
      <c r="O11" s="77">
        <f>O12+O16+O14</f>
        <v>414</v>
      </c>
      <c r="P11" s="78">
        <f t="shared" si="15"/>
        <v>-79</v>
      </c>
      <c r="Q11" s="292">
        <f t="shared" si="16"/>
        <v>-0.19082125603864733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9876</v>
      </c>
      <c r="C12" s="107">
        <f>C13</f>
        <v>8426</v>
      </c>
      <c r="D12" s="108">
        <f t="shared" ref="D12:D15" si="19">IF(ISERROR(B12-C12),"n/a",B12-C12)</f>
        <v>1450</v>
      </c>
      <c r="E12" s="109">
        <f t="shared" ref="E12:E15" si="20">IF(ISERROR(D12/C12),"n/a",(D12/C12))</f>
        <v>0.17208639924044625</v>
      </c>
      <c r="F12" s="194">
        <f>F13</f>
        <v>5197</v>
      </c>
      <c r="G12" s="195">
        <f>G13</f>
        <v>4692</v>
      </c>
      <c r="H12" s="110">
        <f t="shared" ref="H12:H15" si="21">IF(ISERROR(F12-G12),"n/a",F12-G12)</f>
        <v>505</v>
      </c>
      <c r="I12" s="111">
        <f t="shared" ref="I12:I15" si="22">IF(ISERROR(H12/G12),"n/a",(H12/G12))</f>
        <v>0.10763000852514919</v>
      </c>
      <c r="J12" s="196">
        <f>J13</f>
        <v>860</v>
      </c>
      <c r="K12" s="197">
        <f>K13</f>
        <v>680</v>
      </c>
      <c r="L12" s="112">
        <f t="shared" ref="L12:L15" si="23">IF(ISERROR(J12-K12),"n/a",J12-K12)</f>
        <v>180</v>
      </c>
      <c r="M12" s="113">
        <f t="shared" ref="M12:M15" si="24">IF(ISERROR(L12/K12),"n/a",(L12/K12))</f>
        <v>0.26470588235294118</v>
      </c>
      <c r="N12" s="198">
        <f>N13</f>
        <v>321</v>
      </c>
      <c r="O12" s="199">
        <f>O13</f>
        <v>402</v>
      </c>
      <c r="P12" s="114">
        <f t="shared" ref="P12:P15" si="25">IF(ISERROR(N12-O12),"n/a",N12-O12)</f>
        <v>-81</v>
      </c>
      <c r="Q12" s="294">
        <f t="shared" ref="Q12:Q15" si="26">IF(ISERROR(P12/O12),"n/a",(P12/O12))</f>
        <v>-0.20149253731343283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9876</v>
      </c>
      <c r="C13" s="312">
        <v>8426</v>
      </c>
      <c r="D13" s="120">
        <f t="shared" si="19"/>
        <v>1450</v>
      </c>
      <c r="E13" s="321">
        <f t="shared" si="20"/>
        <v>0.17208639924044625</v>
      </c>
      <c r="F13" s="313">
        <v>5197</v>
      </c>
      <c r="G13" s="314">
        <v>4692</v>
      </c>
      <c r="H13" s="124">
        <f t="shared" si="21"/>
        <v>505</v>
      </c>
      <c r="I13" s="125">
        <f t="shared" si="22"/>
        <v>0.10763000852514919</v>
      </c>
      <c r="J13" s="315">
        <v>860</v>
      </c>
      <c r="K13" s="316">
        <v>680</v>
      </c>
      <c r="L13" s="128">
        <f t="shared" si="23"/>
        <v>180</v>
      </c>
      <c r="M13" s="129">
        <f t="shared" si="24"/>
        <v>0.26470588235294118</v>
      </c>
      <c r="N13" s="317">
        <v>321</v>
      </c>
      <c r="O13" s="318">
        <v>402</v>
      </c>
      <c r="P13" s="145">
        <f t="shared" si="25"/>
        <v>-81</v>
      </c>
      <c r="Q13" s="295">
        <f t="shared" si="26"/>
        <v>-0.20149253731343283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647</v>
      </c>
      <c r="G14" s="195">
        <f>G15</f>
        <v>612</v>
      </c>
      <c r="H14" s="110">
        <f t="shared" si="21"/>
        <v>35</v>
      </c>
      <c r="I14" s="111">
        <f t="shared" si="22"/>
        <v>5.7189542483660129E-2</v>
      </c>
      <c r="J14" s="196">
        <f>J15</f>
        <v>41</v>
      </c>
      <c r="K14" s="197">
        <f>K15</f>
        <v>43</v>
      </c>
      <c r="L14" s="112">
        <f t="shared" si="23"/>
        <v>-2</v>
      </c>
      <c r="M14" s="113">
        <f t="shared" si="24"/>
        <v>-4.6511627906976744E-2</v>
      </c>
      <c r="N14" s="198">
        <f>N15</f>
        <v>9</v>
      </c>
      <c r="O14" s="199">
        <f>O15</f>
        <v>8</v>
      </c>
      <c r="P14" s="114">
        <f t="shared" si="25"/>
        <v>1</v>
      </c>
      <c r="Q14" s="294">
        <f t="shared" si="26"/>
        <v>0.125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647</v>
      </c>
      <c r="G15" s="123">
        <v>612</v>
      </c>
      <c r="H15" s="124">
        <f t="shared" si="21"/>
        <v>35</v>
      </c>
      <c r="I15" s="125">
        <f t="shared" si="22"/>
        <v>5.7189542483660129E-2</v>
      </c>
      <c r="J15" s="126">
        <v>41</v>
      </c>
      <c r="K15" s="127">
        <v>43</v>
      </c>
      <c r="L15" s="128">
        <f t="shared" si="23"/>
        <v>-2</v>
      </c>
      <c r="M15" s="129">
        <f t="shared" si="24"/>
        <v>-4.6511627906976744E-2</v>
      </c>
      <c r="N15" s="143">
        <v>9</v>
      </c>
      <c r="O15" s="144">
        <v>8</v>
      </c>
      <c r="P15" s="145">
        <f t="shared" si="25"/>
        <v>1</v>
      </c>
      <c r="Q15" s="295">
        <f t="shared" si="26"/>
        <v>0.125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12</v>
      </c>
      <c r="K16" s="197">
        <f>K17</f>
        <v>13</v>
      </c>
      <c r="L16" s="112">
        <f t="shared" si="13"/>
        <v>-1</v>
      </c>
      <c r="M16" s="113">
        <f t="shared" si="14"/>
        <v>-7.6923076923076927E-2</v>
      </c>
      <c r="N16" s="198">
        <f>N17</f>
        <v>5</v>
      </c>
      <c r="O16" s="199">
        <f>O17</f>
        <v>4</v>
      </c>
      <c r="P16" s="114">
        <f t="shared" si="15"/>
        <v>1</v>
      </c>
      <c r="Q16" s="294">
        <f t="shared" si="16"/>
        <v>0.25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12</v>
      </c>
      <c r="K17" s="127">
        <v>13</v>
      </c>
      <c r="L17" s="128">
        <f t="shared" si="13"/>
        <v>-1</v>
      </c>
      <c r="M17" s="129">
        <f t="shared" si="14"/>
        <v>-7.6923076923076927E-2</v>
      </c>
      <c r="N17" s="143">
        <v>5</v>
      </c>
      <c r="O17" s="144">
        <v>4</v>
      </c>
      <c r="P17" s="145">
        <f t="shared" si="15"/>
        <v>1</v>
      </c>
      <c r="Q17" s="295">
        <f t="shared" si="16"/>
        <v>0.25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1104</v>
      </c>
      <c r="H18" s="70">
        <f t="shared" si="11"/>
        <v>79</v>
      </c>
      <c r="I18" s="71">
        <f t="shared" si="12"/>
        <v>7.1557971014492752E-2</v>
      </c>
      <c r="J18" s="72">
        <f>J19+J24+J22</f>
        <v>348</v>
      </c>
      <c r="K18" s="73">
        <f>K19+K24+K22</f>
        <v>316</v>
      </c>
      <c r="L18" s="74">
        <f t="shared" si="13"/>
        <v>32</v>
      </c>
      <c r="M18" s="75">
        <f t="shared" si="14"/>
        <v>0.10126582278481013</v>
      </c>
      <c r="N18" s="76">
        <f>N19+N24+N22</f>
        <v>1</v>
      </c>
      <c r="O18" s="77">
        <f>O19+O24+O22</f>
        <v>0</v>
      </c>
      <c r="P18" s="78">
        <f t="shared" si="15"/>
        <v>1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986</v>
      </c>
      <c r="H19" s="261">
        <f t="shared" si="11"/>
        <v>79</v>
      </c>
      <c r="I19" s="262">
        <f t="shared" si="12"/>
        <v>8.0121703853955381E-2</v>
      </c>
      <c r="J19" s="263">
        <f>SUM(J20:J21)</f>
        <v>321</v>
      </c>
      <c r="K19" s="264">
        <f>SUM(K20:K21)</f>
        <v>287</v>
      </c>
      <c r="L19" s="265">
        <f t="shared" si="13"/>
        <v>34</v>
      </c>
      <c r="M19" s="266">
        <f t="shared" si="14"/>
        <v>0.11846689895470383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960</v>
      </c>
      <c r="H20" s="124">
        <f>IF(ISERROR(F20-G20),"n/a",F20-G20)</f>
        <v>75</v>
      </c>
      <c r="I20" s="125">
        <f>IF(ISERROR(H20/G20),"n/a",(H20/G20))</f>
        <v>7.8125E-2</v>
      </c>
      <c r="J20" s="126">
        <v>310</v>
      </c>
      <c r="K20" s="127">
        <v>281</v>
      </c>
      <c r="L20" s="128">
        <f>IF(ISERROR(J20-K20),"n/a",J20-K20)</f>
        <v>29</v>
      </c>
      <c r="M20" s="129">
        <f>IF(ISERROR(L20/K20),"n/a",(L20/K20))</f>
        <v>0.10320284697508897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26</v>
      </c>
      <c r="H21" s="124">
        <f>IF(ISERROR(F21-G21),"n/a",F21-G21)</f>
        <v>4</v>
      </c>
      <c r="I21" s="125">
        <f>IF(ISERROR(H21/G21),"n/a",(H21/G21))</f>
        <v>0.15384615384615385</v>
      </c>
      <c r="J21" s="126">
        <v>11</v>
      </c>
      <c r="K21" s="127">
        <v>6</v>
      </c>
      <c r="L21" s="128">
        <f>IF(ISERROR(J21-K21),"n/a",J21-K21)</f>
        <v>5</v>
      </c>
      <c r="M21" s="129">
        <f>IF(ISERROR(L21/K21),"n/a",(L21/K21))</f>
        <v>0.83333333333333337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25</v>
      </c>
      <c r="K22" s="197">
        <f>K23</f>
        <v>27</v>
      </c>
      <c r="L22" s="112">
        <f>IF(ISERROR(J22-K22),"n/a",J22-K22)</f>
        <v>-2</v>
      </c>
      <c r="M22" s="113">
        <f>IF(ISERROR(L22/K22),"n/a",(L22/K22))</f>
        <v>-7.407407407407407E-2</v>
      </c>
      <c r="N22" s="198">
        <f>N23</f>
        <v>1</v>
      </c>
      <c r="O22" s="199">
        <f>O23</f>
        <v>0</v>
      </c>
      <c r="P22" s="114">
        <f>IF(ISERROR(N22-O22),"n/a",N22-O22)</f>
        <v>1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25</v>
      </c>
      <c r="K23" s="127">
        <v>27</v>
      </c>
      <c r="L23" s="128">
        <f>IF(ISERROR(J23-K23),"n/a",J23-K23)</f>
        <v>-2</v>
      </c>
      <c r="M23" s="129">
        <f>IF(ISERROR(L23/K23),"n/a",(L23/K23))</f>
        <v>-7.407407407407407E-2</v>
      </c>
      <c r="N23" s="143">
        <v>1</v>
      </c>
      <c r="O23" s="144">
        <v>0</v>
      </c>
      <c r="P23" s="145">
        <f>IF(ISERROR(N23-O23),"n/a",N23-O23)</f>
        <v>1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32516</v>
      </c>
      <c r="C26" s="65">
        <f>C27+C34</f>
        <v>31010</v>
      </c>
      <c r="D26" s="66">
        <f t="shared" ref="D26:D33" si="33">IF(ISERROR(B26-C26),"n/a",B26-C26)</f>
        <v>1506</v>
      </c>
      <c r="E26" s="67">
        <f t="shared" ref="E26:E33" si="34">IF(ISERROR(D26/C26),"n/a",(D26/C26))</f>
        <v>4.8564979039019671E-2</v>
      </c>
      <c r="F26" s="68">
        <f>F27+F34</f>
        <v>22199</v>
      </c>
      <c r="G26" s="69">
        <f>G27+G34</f>
        <v>21323</v>
      </c>
      <c r="H26" s="70">
        <f t="shared" ref="H26:H33" si="35">IF(ISERROR(F26-G26),"n/a",F26-G26)</f>
        <v>876</v>
      </c>
      <c r="I26" s="71">
        <f t="shared" ref="I26:I33" si="36">IF(ISERROR(H26/G26),"n/a",(H26/G26))</f>
        <v>4.1082399287154715E-2</v>
      </c>
      <c r="J26" s="72">
        <f>J27+J34</f>
        <v>4022</v>
      </c>
      <c r="K26" s="73">
        <f>K27+K34</f>
        <v>3922</v>
      </c>
      <c r="L26" s="74">
        <f t="shared" ref="L26:L33" si="37">IF(ISERROR(J26-K26),"n/a",J26-K26)</f>
        <v>100</v>
      </c>
      <c r="M26" s="75">
        <f t="shared" ref="M26:M33" si="38">IF(ISERROR(L26/K26),"n/a",(L26/K26))</f>
        <v>2.5497195308516064E-2</v>
      </c>
      <c r="N26" s="76">
        <f>N27+N34</f>
        <v>1284</v>
      </c>
      <c r="O26" s="77">
        <f>O27+O34</f>
        <v>972</v>
      </c>
      <c r="P26" s="78">
        <f t="shared" ref="P26:P33" si="39">IF(ISERROR(N26-O26),"n/a",N26-O26)</f>
        <v>312</v>
      </c>
      <c r="Q26" s="292">
        <f t="shared" ref="Q26:Q33" si="40">IF(ISERROR(P26/O26),"n/a",(P26/O26))</f>
        <v>0.32098765432098764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25792</v>
      </c>
      <c r="C27" s="65">
        <f>C28+C32+C30</f>
        <v>24321</v>
      </c>
      <c r="D27" s="66">
        <f t="shared" si="33"/>
        <v>1471</v>
      </c>
      <c r="E27" s="67">
        <f t="shared" si="34"/>
        <v>6.0482710414867809E-2</v>
      </c>
      <c r="F27" s="68">
        <f>F28+F32+F30</f>
        <v>16716</v>
      </c>
      <c r="G27" s="69">
        <f>G28+G32+G30</f>
        <v>15855</v>
      </c>
      <c r="H27" s="70">
        <f t="shared" si="35"/>
        <v>861</v>
      </c>
      <c r="I27" s="71">
        <f t="shared" si="36"/>
        <v>5.4304635761589407E-2</v>
      </c>
      <c r="J27" s="72">
        <f>J28+J32+J30</f>
        <v>2752</v>
      </c>
      <c r="K27" s="73">
        <f>K28+K32+K30</f>
        <v>2605</v>
      </c>
      <c r="L27" s="74">
        <f t="shared" si="37"/>
        <v>147</v>
      </c>
      <c r="M27" s="75">
        <f t="shared" si="38"/>
        <v>5.6429942418426103E-2</v>
      </c>
      <c r="N27" s="76">
        <f>N28+N32+N30</f>
        <v>1281</v>
      </c>
      <c r="O27" s="77">
        <f>O28+O32+O30</f>
        <v>972</v>
      </c>
      <c r="P27" s="78">
        <f t="shared" si="39"/>
        <v>309</v>
      </c>
      <c r="Q27" s="292">
        <f t="shared" si="40"/>
        <v>0.31790123456790126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21671</v>
      </c>
      <c r="C28" s="107">
        <f>C29</f>
        <v>20788</v>
      </c>
      <c r="D28" s="108">
        <f t="shared" ref="D28" si="43">IF(ISERROR(B28-C28),"n/a",B28-C28)</f>
        <v>883</v>
      </c>
      <c r="E28" s="109">
        <f t="shared" ref="E28" si="44">IF(ISERROR(D28/C28),"n/a",(D28/C28))</f>
        <v>4.2476428708870501E-2</v>
      </c>
      <c r="F28" s="194">
        <f>F29</f>
        <v>13525</v>
      </c>
      <c r="G28" s="195">
        <f>G29</f>
        <v>13384</v>
      </c>
      <c r="H28" s="110">
        <f t="shared" ref="H28" si="45">IF(ISERROR(F28-G28),"n/a",F28-G28)</f>
        <v>141</v>
      </c>
      <c r="I28" s="111">
        <f t="shared" ref="I28" si="46">IF(ISERROR(H28/G28),"n/a",(H28/G28))</f>
        <v>1.0534967124925285E-2</v>
      </c>
      <c r="J28" s="196">
        <f>J29</f>
        <v>2565</v>
      </c>
      <c r="K28" s="197">
        <f>K29</f>
        <v>2479</v>
      </c>
      <c r="L28" s="112">
        <f t="shared" ref="L28" si="47">IF(ISERROR(J28-K28),"n/a",J28-K28)</f>
        <v>86</v>
      </c>
      <c r="M28" s="113">
        <f t="shared" ref="M28" si="48">IF(ISERROR(L28/K28),"n/a",(L28/K28))</f>
        <v>3.4691407825736181E-2</v>
      </c>
      <c r="N28" s="198">
        <f>N29</f>
        <v>1238</v>
      </c>
      <c r="O28" s="199">
        <f>O29</f>
        <v>945</v>
      </c>
      <c r="P28" s="114">
        <f t="shared" ref="P28" si="49">IF(ISERROR(N28-O28),"n/a",N28-O28)</f>
        <v>293</v>
      </c>
      <c r="Q28" s="294">
        <f t="shared" ref="Q28" si="50">IF(ISERROR(P28/O28),"n/a",(P28/O28))</f>
        <v>0.31005291005291008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21671</v>
      </c>
      <c r="C29" s="269">
        <v>20788</v>
      </c>
      <c r="D29" s="270">
        <f t="shared" ref="D29" si="53">IF(ISERROR(B29-C29),"n/a",B29-C29)</f>
        <v>883</v>
      </c>
      <c r="E29" s="271">
        <f t="shared" ref="E29" si="54">IF(ISERROR(D29/C29),"n/a",(D29/C29))</f>
        <v>4.2476428708870501E-2</v>
      </c>
      <c r="F29" s="272">
        <v>13525</v>
      </c>
      <c r="G29" s="273">
        <v>13384</v>
      </c>
      <c r="H29" s="274">
        <f t="shared" ref="H29" si="55">IF(ISERROR(F29-G29),"n/a",F29-G29)</f>
        <v>141</v>
      </c>
      <c r="I29" s="275">
        <f t="shared" ref="I29" si="56">IF(ISERROR(H29/G29),"n/a",(H29/G29))</f>
        <v>1.0534967124925285E-2</v>
      </c>
      <c r="J29" s="276">
        <v>2565</v>
      </c>
      <c r="K29" s="277">
        <v>2479</v>
      </c>
      <c r="L29" s="278">
        <f t="shared" ref="L29" si="57">IF(ISERROR(J29-K29),"n/a",J29-K29)</f>
        <v>86</v>
      </c>
      <c r="M29" s="279">
        <f t="shared" ref="M29" si="58">IF(ISERROR(L29/K29),"n/a",(L29/K29))</f>
        <v>3.4691407825736181E-2</v>
      </c>
      <c r="N29" s="309">
        <v>1238</v>
      </c>
      <c r="O29" s="322">
        <v>945</v>
      </c>
      <c r="P29" s="323">
        <f t="shared" ref="P29" si="59">IF(ISERROR(N29-O29),"n/a",N29-O29)</f>
        <v>293</v>
      </c>
      <c r="Q29" s="324">
        <f t="shared" ref="Q29" si="60">IF(ISERROR(P29/O29),"n/a",(P29/O29))</f>
        <v>0.31005291005291008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1869</v>
      </c>
      <c r="H30" s="110">
        <f t="shared" si="35"/>
        <v>260</v>
      </c>
      <c r="I30" s="111">
        <f t="shared" si="36"/>
        <v>0.13911182450508294</v>
      </c>
      <c r="J30" s="196">
        <f>J31</f>
        <v>152</v>
      </c>
      <c r="K30" s="197">
        <f>K31</f>
        <v>103</v>
      </c>
      <c r="L30" s="112">
        <f t="shared" si="37"/>
        <v>49</v>
      </c>
      <c r="M30" s="113">
        <f t="shared" si="38"/>
        <v>0.47572815533980584</v>
      </c>
      <c r="N30" s="198">
        <f>N31</f>
        <v>27</v>
      </c>
      <c r="O30" s="199">
        <f>O31</f>
        <v>18</v>
      </c>
      <c r="P30" s="114">
        <f t="shared" si="39"/>
        <v>9</v>
      </c>
      <c r="Q30" s="294">
        <f t="shared" si="40"/>
        <v>0.5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1869</v>
      </c>
      <c r="H31" s="124">
        <f t="shared" si="35"/>
        <v>260</v>
      </c>
      <c r="I31" s="125">
        <f t="shared" si="36"/>
        <v>0.13911182450508294</v>
      </c>
      <c r="J31" s="126">
        <v>152</v>
      </c>
      <c r="K31" s="127">
        <v>103</v>
      </c>
      <c r="L31" s="128">
        <f t="shared" si="37"/>
        <v>49</v>
      </c>
      <c r="M31" s="129">
        <f t="shared" si="38"/>
        <v>0.47572815533980584</v>
      </c>
      <c r="N31" s="143">
        <v>27</v>
      </c>
      <c r="O31" s="144">
        <v>18</v>
      </c>
      <c r="P31" s="145">
        <f t="shared" si="39"/>
        <v>9</v>
      </c>
      <c r="Q31" s="295">
        <f t="shared" si="40"/>
        <v>0.5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822</v>
      </c>
      <c r="D32" s="108">
        <f t="shared" si="33"/>
        <v>458</v>
      </c>
      <c r="E32" s="109">
        <f t="shared" si="34"/>
        <v>0.55717761557177614</v>
      </c>
      <c r="F32" s="194">
        <f>F33</f>
        <v>1062</v>
      </c>
      <c r="G32" s="195">
        <f>G33</f>
        <v>602</v>
      </c>
      <c r="H32" s="110">
        <f t="shared" si="35"/>
        <v>460</v>
      </c>
      <c r="I32" s="111">
        <f t="shared" si="36"/>
        <v>0.76411960132890366</v>
      </c>
      <c r="J32" s="196">
        <f>J33</f>
        <v>35</v>
      </c>
      <c r="K32" s="197">
        <f>K33</f>
        <v>23</v>
      </c>
      <c r="L32" s="112">
        <f t="shared" si="37"/>
        <v>12</v>
      </c>
      <c r="M32" s="113">
        <f t="shared" si="38"/>
        <v>0.52173913043478259</v>
      </c>
      <c r="N32" s="198">
        <f>N33</f>
        <v>16</v>
      </c>
      <c r="O32" s="199">
        <f>O33</f>
        <v>9</v>
      </c>
      <c r="P32" s="114">
        <f t="shared" si="39"/>
        <v>7</v>
      </c>
      <c r="Q32" s="294">
        <f t="shared" si="40"/>
        <v>0.77777777777777779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822</v>
      </c>
      <c r="D33" s="120">
        <f t="shared" si="33"/>
        <v>458</v>
      </c>
      <c r="E33" s="121">
        <f t="shared" si="34"/>
        <v>0.55717761557177614</v>
      </c>
      <c r="F33" s="122">
        <v>1062</v>
      </c>
      <c r="G33" s="123">
        <v>602</v>
      </c>
      <c r="H33" s="124">
        <f t="shared" si="35"/>
        <v>460</v>
      </c>
      <c r="I33" s="125">
        <f t="shared" si="36"/>
        <v>0.76411960132890366</v>
      </c>
      <c r="J33" s="126">
        <v>35</v>
      </c>
      <c r="K33" s="127">
        <v>23</v>
      </c>
      <c r="L33" s="128">
        <f t="shared" si="37"/>
        <v>12</v>
      </c>
      <c r="M33" s="129">
        <f t="shared" si="38"/>
        <v>0.52173913043478259</v>
      </c>
      <c r="N33" s="143">
        <v>16</v>
      </c>
      <c r="O33" s="144">
        <v>9</v>
      </c>
      <c r="P33" s="145">
        <f t="shared" si="39"/>
        <v>7</v>
      </c>
      <c r="Q33" s="295">
        <f t="shared" si="40"/>
        <v>0.77777777777777779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6724</v>
      </c>
      <c r="C34" s="65">
        <f>C35+C40+C38</f>
        <v>6689</v>
      </c>
      <c r="D34" s="66">
        <f t="shared" ref="D34" si="63">IF(ISERROR(B34-C34),"n/a",B34-C34)</f>
        <v>35</v>
      </c>
      <c r="E34" s="67">
        <f t="shared" ref="E34" si="64">IF(ISERROR(D34/C34),"n/a",(D34/C34))</f>
        <v>5.2324712214082822E-3</v>
      </c>
      <c r="F34" s="68">
        <f>F35+F40+F38</f>
        <v>5483</v>
      </c>
      <c r="G34" s="69">
        <f>G35+G40+G38</f>
        <v>5468</v>
      </c>
      <c r="H34" s="70">
        <f t="shared" ref="H34" si="65">IF(ISERROR(F34-G34),"n/a",F34-G34)</f>
        <v>15</v>
      </c>
      <c r="I34" s="71">
        <f t="shared" ref="I34" si="66">IF(ISERROR(H34/G34),"n/a",(H34/G34))</f>
        <v>2.7432333577176297E-3</v>
      </c>
      <c r="J34" s="72">
        <f>J35+J40+J38</f>
        <v>1270</v>
      </c>
      <c r="K34" s="73">
        <f>K35+K40+K38</f>
        <v>1317</v>
      </c>
      <c r="L34" s="74">
        <f t="shared" ref="L34" si="67">IF(ISERROR(J34-K34),"n/a",J34-K34)</f>
        <v>-47</v>
      </c>
      <c r="M34" s="75">
        <f t="shared" ref="M34" si="68">IF(ISERROR(L34/K34),"n/a",(L34/K34))</f>
        <v>-3.5687167805618827E-2</v>
      </c>
      <c r="N34" s="76">
        <f>N35+N40+N38</f>
        <v>3</v>
      </c>
      <c r="O34" s="77">
        <f>O35+O40+O38</f>
        <v>0</v>
      </c>
      <c r="P34" s="78">
        <f t="shared" ref="P34" si="69">IF(ISERROR(N34-O34),"n/a",N34-O34)</f>
        <v>3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5935</v>
      </c>
      <c r="C35" s="246">
        <f>SUM(C36:C37)</f>
        <v>5795</v>
      </c>
      <c r="D35" s="247">
        <f t="shared" ref="D35:D41" si="73">IF(ISERROR(B35-C35),"n/a",B35-C35)</f>
        <v>140</v>
      </c>
      <c r="E35" s="248">
        <f t="shared" ref="E35:E41" si="74">IF(ISERROR(D35/C35),"n/a",(D35/C35))</f>
        <v>2.4158757549611734E-2</v>
      </c>
      <c r="F35" s="249">
        <f>SUM(F36:F37)</f>
        <v>4743</v>
      </c>
      <c r="G35" s="250">
        <f>SUM(G36:G37)</f>
        <v>4623</v>
      </c>
      <c r="H35" s="251">
        <f t="shared" ref="H35:H41" si="75">IF(ISERROR(F35-G35),"n/a",F35-G35)</f>
        <v>120</v>
      </c>
      <c r="I35" s="252">
        <f t="shared" ref="I35:I41" si="76">IF(ISERROR(H35/G35),"n/a",(H35/G35))</f>
        <v>2.5957170668397145E-2</v>
      </c>
      <c r="J35" s="253">
        <f>SUM(J36:J37)</f>
        <v>1162</v>
      </c>
      <c r="K35" s="254">
        <f>SUM(K36:K37)</f>
        <v>1189</v>
      </c>
      <c r="L35" s="255">
        <f t="shared" ref="L35:L40" si="77">IF(ISERROR(J35-K35),"n/a",J35-K35)</f>
        <v>-27</v>
      </c>
      <c r="M35" s="256">
        <f t="shared" ref="M35:M41" si="78">IF(ISERROR(L35/K35),"n/a",(L35/K35))</f>
        <v>-2.2708158116063918E-2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5861</v>
      </c>
      <c r="C36" s="269">
        <v>5682</v>
      </c>
      <c r="D36" s="202">
        <f t="shared" si="73"/>
        <v>179</v>
      </c>
      <c r="E36" s="267">
        <f t="shared" si="74"/>
        <v>3.1502991904259064E-2</v>
      </c>
      <c r="F36" s="272">
        <v>4675</v>
      </c>
      <c r="G36" s="273">
        <v>4527</v>
      </c>
      <c r="H36" s="274">
        <f>IF(ISERROR(F36-G36),"n/a",F36-G36)</f>
        <v>148</v>
      </c>
      <c r="I36" s="275">
        <f>IF(ISERROR(H36/G36),"n/a",(H36/G36))</f>
        <v>3.269273249392534E-2</v>
      </c>
      <c r="J36" s="276">
        <v>1150</v>
      </c>
      <c r="K36" s="277">
        <v>1165</v>
      </c>
      <c r="L36" s="278">
        <f>IF(ISERROR(J36-K36),"n/a",J36-K36)</f>
        <v>-15</v>
      </c>
      <c r="M36" s="279">
        <f>IF(ISERROR(L36/K36),"n/a",(L36/K36))</f>
        <v>-1.2875536480686695E-2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96</v>
      </c>
      <c r="H37" s="124">
        <f>IF(ISERROR(F37-G37),"n/a",F37-G37)</f>
        <v>-28</v>
      </c>
      <c r="I37" s="125">
        <f>IF(ISERROR(H37/G37),"n/a",(H37/G37))</f>
        <v>-0.29166666666666669</v>
      </c>
      <c r="J37" s="126">
        <v>12</v>
      </c>
      <c r="K37" s="127">
        <v>24</v>
      </c>
      <c r="L37" s="128">
        <f>IF(ISERROR(J37-K37),"n/a",J37-K37)</f>
        <v>-12</v>
      </c>
      <c r="M37" s="129">
        <f>IF(ISERROR(L37/K37),"n/a",(L37/K37))</f>
        <v>-0.5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697</v>
      </c>
      <c r="C38" s="107">
        <f>C39</f>
        <v>811</v>
      </c>
      <c r="D38" s="108">
        <f>IF(ISERROR(B38-C38),"n/a",B38-C38)</f>
        <v>-114</v>
      </c>
      <c r="E38" s="109">
        <f>IF(ISERROR(D38/C38),"n/a",(D38/C38))</f>
        <v>-0.14056720098643649</v>
      </c>
      <c r="F38" s="194">
        <f>F39</f>
        <v>694</v>
      </c>
      <c r="G38" s="195">
        <f>G39</f>
        <v>807</v>
      </c>
      <c r="H38" s="110">
        <f>IF(ISERROR(F38-G38),"n/a",F38-G38)</f>
        <v>-113</v>
      </c>
      <c r="I38" s="111">
        <f>IF(ISERROR(H38/G38),"n/a",(H38/G38))</f>
        <v>-0.14002478314745972</v>
      </c>
      <c r="J38" s="196">
        <f>J39</f>
        <v>97</v>
      </c>
      <c r="K38" s="197">
        <f>K39</f>
        <v>121</v>
      </c>
      <c r="L38" s="112">
        <f>IF(ISERROR(J38-K38),"n/a",J38-K38)</f>
        <v>-24</v>
      </c>
      <c r="M38" s="113">
        <f>IF(ISERROR(L38/K38),"n/a",(L38/K38))</f>
        <v>-0.19834710743801653</v>
      </c>
      <c r="N38" s="198">
        <f>N39</f>
        <v>3</v>
      </c>
      <c r="O38" s="199">
        <f>O39</f>
        <v>0</v>
      </c>
      <c r="P38" s="114">
        <f>IF(ISERROR(N38-O38),"n/a",N38-O38)</f>
        <v>3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697</v>
      </c>
      <c r="C39" s="119">
        <v>811</v>
      </c>
      <c r="D39" s="120">
        <f>IF(ISERROR(B39-C39),"n/a",B39-C39)</f>
        <v>-114</v>
      </c>
      <c r="E39" s="121">
        <f>IF(ISERROR(D39/C39),"n/a",(D39/C39))</f>
        <v>-0.14056720098643649</v>
      </c>
      <c r="F39" s="122">
        <v>694</v>
      </c>
      <c r="G39" s="123">
        <v>807</v>
      </c>
      <c r="H39" s="124">
        <f>IF(ISERROR(F39-G39),"n/a",F39-G39)</f>
        <v>-113</v>
      </c>
      <c r="I39" s="125">
        <f>IF(ISERROR(H39/G39),"n/a",(H39/G39))</f>
        <v>-0.14002478314745972</v>
      </c>
      <c r="J39" s="126">
        <v>97</v>
      </c>
      <c r="K39" s="127">
        <v>121</v>
      </c>
      <c r="L39" s="128">
        <f>IF(ISERROR(J39-K39),"n/a",J39-K39)</f>
        <v>-24</v>
      </c>
      <c r="M39" s="129">
        <f>IF(ISERROR(L39/K39),"n/a",(L39/K39))</f>
        <v>-0.19834710743801653</v>
      </c>
      <c r="N39" s="143">
        <v>3</v>
      </c>
      <c r="O39" s="144">
        <v>0</v>
      </c>
      <c r="P39" s="145">
        <f>IF(ISERROR(N39-O39),"n/a",N39-O39)</f>
        <v>3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38</v>
      </c>
      <c r="H40" s="110">
        <f t="shared" si="75"/>
        <v>8</v>
      </c>
      <c r="I40" s="111">
        <f t="shared" si="76"/>
        <v>0.21052631578947367</v>
      </c>
      <c r="J40" s="196">
        <f>J41</f>
        <v>11</v>
      </c>
      <c r="K40" s="197">
        <f>K41</f>
        <v>7</v>
      </c>
      <c r="L40" s="112">
        <f t="shared" si="77"/>
        <v>4</v>
      </c>
      <c r="M40" s="113">
        <f t="shared" si="78"/>
        <v>0.5714285714285714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38</v>
      </c>
      <c r="H41" s="124">
        <f t="shared" si="75"/>
        <v>8</v>
      </c>
      <c r="I41" s="125">
        <f t="shared" si="76"/>
        <v>0.21052631578947367</v>
      </c>
      <c r="J41" s="126">
        <v>11</v>
      </c>
      <c r="K41" s="127">
        <v>7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12479</v>
      </c>
      <c r="G42" s="69">
        <f>G43+G50</f>
        <v>12308</v>
      </c>
      <c r="H42" s="70">
        <f t="shared" ref="H42:H57" si="89">IF(ISERROR(F42-G42),"n/a",F42-G42)</f>
        <v>171</v>
      </c>
      <c r="I42" s="71">
        <f t="shared" ref="I42:I57" si="90">IF(ISERROR(H42/G42),"n/a",(H42/G42))</f>
        <v>1.3893402664933377E-2</v>
      </c>
      <c r="J42" s="72">
        <f>J43+J50</f>
        <v>2409</v>
      </c>
      <c r="K42" s="73">
        <f>K43+K50</f>
        <v>2358</v>
      </c>
      <c r="L42" s="74">
        <f t="shared" ref="L42:L56" si="91">IF(ISERROR(J42-K42),"n/a",J42-K42)</f>
        <v>51</v>
      </c>
      <c r="M42" s="75">
        <f t="shared" ref="M42:M57" si="92">IF(ISERROR(L42/K42),"n/a",(L42/K42))</f>
        <v>2.1628498727735368E-2</v>
      </c>
      <c r="N42" s="76">
        <f>N43+N50</f>
        <v>770</v>
      </c>
      <c r="O42" s="77">
        <f>O43+O50</f>
        <v>791</v>
      </c>
      <c r="P42" s="78">
        <f t="shared" ref="P42:P57" si="93">IF(ISERROR(N42-O42),"n/a",N42-O42)</f>
        <v>-21</v>
      </c>
      <c r="Q42" s="292">
        <f t="shared" ref="Q42:Q57" si="94">IF(ISERROR(P42/O42),"n/a",(P42/O42))</f>
        <v>-2.6548672566371681E-2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10804</v>
      </c>
      <c r="G43" s="69">
        <f>G44+G48+G46</f>
        <v>10652</v>
      </c>
      <c r="H43" s="70">
        <f t="shared" si="89"/>
        <v>152</v>
      </c>
      <c r="I43" s="71">
        <f t="shared" si="90"/>
        <v>1.426962072850169E-2</v>
      </c>
      <c r="J43" s="72">
        <f>J44+J48+J46</f>
        <v>1952</v>
      </c>
      <c r="K43" s="73">
        <f>K44+K48+K46</f>
        <v>1899</v>
      </c>
      <c r="L43" s="74">
        <f t="shared" si="91"/>
        <v>53</v>
      </c>
      <c r="M43" s="75">
        <f t="shared" si="92"/>
        <v>2.7909426013691417E-2</v>
      </c>
      <c r="N43" s="76">
        <f>N44+N48+N46</f>
        <v>770</v>
      </c>
      <c r="O43" s="77">
        <f>O44+O48+O46</f>
        <v>791</v>
      </c>
      <c r="P43" s="78">
        <f t="shared" si="93"/>
        <v>-21</v>
      </c>
      <c r="Q43" s="292">
        <f t="shared" si="94"/>
        <v>-2.6548672566371681E-2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12811</v>
      </c>
      <c r="C44" s="93">
        <f>C45</f>
        <v>13126</v>
      </c>
      <c r="D44" s="93">
        <f t="shared" si="87"/>
        <v>-315</v>
      </c>
      <c r="E44" s="94">
        <f t="shared" si="88"/>
        <v>-2.3998171567880543E-2</v>
      </c>
      <c r="F44" s="95">
        <f>F45</f>
        <v>9584</v>
      </c>
      <c r="G44" s="97">
        <f>G45</f>
        <v>9613</v>
      </c>
      <c r="H44" s="97">
        <f t="shared" si="89"/>
        <v>-29</v>
      </c>
      <c r="I44" s="98">
        <f t="shared" si="90"/>
        <v>-3.0167481535420784E-3</v>
      </c>
      <c r="J44" s="99">
        <f>J45</f>
        <v>1901</v>
      </c>
      <c r="K44" s="101">
        <f>K45</f>
        <v>1855</v>
      </c>
      <c r="L44" s="101">
        <f t="shared" si="91"/>
        <v>46</v>
      </c>
      <c r="M44" s="102">
        <f t="shared" si="92"/>
        <v>2.4797843665768194E-2</v>
      </c>
      <c r="N44" s="103">
        <f>N45</f>
        <v>758</v>
      </c>
      <c r="O44" s="286">
        <f>O45</f>
        <v>778</v>
      </c>
      <c r="P44" s="105">
        <f t="shared" si="93"/>
        <v>-20</v>
      </c>
      <c r="Q44" s="293">
        <f t="shared" si="94"/>
        <v>-2.570694087403599E-2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12811</v>
      </c>
      <c r="C45" s="269">
        <v>13126</v>
      </c>
      <c r="D45" s="202">
        <f t="shared" ref="D45" si="97">IF(ISERROR(B45-C45),"n/a",B45-C45)</f>
        <v>-315</v>
      </c>
      <c r="E45" s="267">
        <f t="shared" ref="E45" si="98">IF(ISERROR(D45/C45),"n/a",(D45/C45))</f>
        <v>-2.3998171567880543E-2</v>
      </c>
      <c r="F45" s="308">
        <v>9584</v>
      </c>
      <c r="G45" s="304">
        <v>9613</v>
      </c>
      <c r="H45" s="304">
        <f t="shared" ref="H45" si="99">IF(ISERROR(F45-G45),"n/a",F45-G45)</f>
        <v>-29</v>
      </c>
      <c r="I45" s="305">
        <f t="shared" ref="I45" si="100">IF(ISERROR(H45/G45),"n/a",(H45/G45))</f>
        <v>-3.0167481535420784E-3</v>
      </c>
      <c r="J45" s="276">
        <v>1901</v>
      </c>
      <c r="K45" s="306">
        <v>1855</v>
      </c>
      <c r="L45" s="306">
        <f t="shared" ref="L45" si="101">IF(ISERROR(J45-K45),"n/a",J45-K45)</f>
        <v>46</v>
      </c>
      <c r="M45" s="307">
        <f t="shared" ref="M45" si="102">IF(ISERROR(L45/K45),"n/a",(L45/K45))</f>
        <v>2.4797843665768194E-2</v>
      </c>
      <c r="N45" s="309">
        <v>758</v>
      </c>
      <c r="O45" s="286">
        <v>778</v>
      </c>
      <c r="P45" s="286">
        <f t="shared" ref="P45" si="103">IF(ISERROR(N45-O45),"n/a",N45-O45)</f>
        <v>-20</v>
      </c>
      <c r="Q45" s="296">
        <f t="shared" ref="Q45" si="104">IF(ISERROR(P45/O45),"n/a",(P45/O45))</f>
        <v>-2.570694087403599E-2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733</v>
      </c>
      <c r="H46" s="110">
        <f>IF(ISERROR(F46-G46),"n/a",F46-G46)</f>
        <v>-5</v>
      </c>
      <c r="I46" s="111">
        <f>IF(ISERROR(H46/G46),"n/a",(H46/G46))</f>
        <v>-6.8212824010914054E-3</v>
      </c>
      <c r="J46" s="196">
        <f>J47</f>
        <v>35</v>
      </c>
      <c r="K46" s="197">
        <f>K47</f>
        <v>30</v>
      </c>
      <c r="L46" s="112">
        <f>IF(ISERROR(J46-K46),"n/a",J46-K46)</f>
        <v>5</v>
      </c>
      <c r="M46" s="113">
        <f>IF(ISERROR(L46/K46),"n/a",(L46/K46))</f>
        <v>0.16666666666666666</v>
      </c>
      <c r="N46" s="198">
        <f>N47</f>
        <v>8</v>
      </c>
      <c r="O46" s="199">
        <f>O47</f>
        <v>7</v>
      </c>
      <c r="P46" s="114">
        <f>IF(ISERROR(N46-O46),"n/a",N46-O46)</f>
        <v>1</v>
      </c>
      <c r="Q46" s="294">
        <f>IF(ISERROR(P46/O46),"n/a",(P46/O46))</f>
        <v>0.14285714285714285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733</v>
      </c>
      <c r="H47" s="124">
        <f>IF(ISERROR(F47-G47),"n/a",F47-G47)</f>
        <v>-5</v>
      </c>
      <c r="I47" s="125">
        <f>IF(ISERROR(H47/G47),"n/a",(H47/G47))</f>
        <v>-6.8212824010914054E-3</v>
      </c>
      <c r="J47" s="126">
        <v>35</v>
      </c>
      <c r="K47" s="127">
        <v>30</v>
      </c>
      <c r="L47" s="128">
        <f>IF(ISERROR(J47-K47),"n/a",J47-K47)</f>
        <v>5</v>
      </c>
      <c r="M47" s="129">
        <f>IF(ISERROR(L47/K47),"n/a",(L47/K47))</f>
        <v>0.16666666666666666</v>
      </c>
      <c r="N47" s="143">
        <v>8</v>
      </c>
      <c r="O47" s="144">
        <v>7</v>
      </c>
      <c r="P47" s="145">
        <f>IF(ISERROR(N47-O47),"n/a",N47-O47)</f>
        <v>1</v>
      </c>
      <c r="Q47" s="295">
        <f>IF(ISERROR(P47/O47),"n/a",(P47/O47))</f>
        <v>0.14285714285714285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565</v>
      </c>
      <c r="C48" s="107">
        <f>C49</f>
        <v>386</v>
      </c>
      <c r="D48" s="108">
        <f t="shared" si="87"/>
        <v>179</v>
      </c>
      <c r="E48" s="109">
        <f t="shared" si="88"/>
        <v>0.46373056994818651</v>
      </c>
      <c r="F48" s="194">
        <f>F49</f>
        <v>492</v>
      </c>
      <c r="G48" s="195">
        <f>G49</f>
        <v>306</v>
      </c>
      <c r="H48" s="110">
        <f t="shared" si="89"/>
        <v>186</v>
      </c>
      <c r="I48" s="111">
        <f t="shared" si="90"/>
        <v>0.60784313725490191</v>
      </c>
      <c r="J48" s="196">
        <f>J49</f>
        <v>16</v>
      </c>
      <c r="K48" s="197">
        <f>K49</f>
        <v>14</v>
      </c>
      <c r="L48" s="112">
        <f t="shared" si="91"/>
        <v>2</v>
      </c>
      <c r="M48" s="113">
        <f t="shared" si="92"/>
        <v>0.14285714285714285</v>
      </c>
      <c r="N48" s="198">
        <f>N49</f>
        <v>4</v>
      </c>
      <c r="O48" s="199">
        <f>O49</f>
        <v>6</v>
      </c>
      <c r="P48" s="114">
        <f t="shared" si="93"/>
        <v>-2</v>
      </c>
      <c r="Q48" s="294">
        <f t="shared" si="94"/>
        <v>-0.33333333333333331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565</v>
      </c>
      <c r="C49" s="119">
        <v>386</v>
      </c>
      <c r="D49" s="120">
        <f t="shared" si="87"/>
        <v>179</v>
      </c>
      <c r="E49" s="121">
        <f t="shared" si="88"/>
        <v>0.46373056994818651</v>
      </c>
      <c r="F49" s="122">
        <v>492</v>
      </c>
      <c r="G49" s="123">
        <v>306</v>
      </c>
      <c r="H49" s="124">
        <f t="shared" si="89"/>
        <v>186</v>
      </c>
      <c r="I49" s="125">
        <f t="shared" si="90"/>
        <v>0.60784313725490191</v>
      </c>
      <c r="J49" s="126">
        <v>16</v>
      </c>
      <c r="K49" s="127">
        <v>14</v>
      </c>
      <c r="L49" s="128">
        <f t="shared" si="91"/>
        <v>2</v>
      </c>
      <c r="M49" s="129">
        <f t="shared" si="92"/>
        <v>0.14285714285714285</v>
      </c>
      <c r="N49" s="143">
        <v>4</v>
      </c>
      <c r="O49" s="144">
        <v>6</v>
      </c>
      <c r="P49" s="145">
        <f t="shared" si="93"/>
        <v>-2</v>
      </c>
      <c r="Q49" s="295">
        <f t="shared" si="94"/>
        <v>-0.33333333333333331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1656</v>
      </c>
      <c r="H50" s="70">
        <f t="shared" si="89"/>
        <v>19</v>
      </c>
      <c r="I50" s="71">
        <f t="shared" si="90"/>
        <v>1.1473429951690822E-2</v>
      </c>
      <c r="J50" s="72">
        <f>J51+J56+J54</f>
        <v>457</v>
      </c>
      <c r="K50" s="73">
        <f>K51+K56+K54</f>
        <v>459</v>
      </c>
      <c r="L50" s="74">
        <f t="shared" si="91"/>
        <v>-2</v>
      </c>
      <c r="M50" s="75">
        <f t="shared" si="92"/>
        <v>-4.3572984749455342E-3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1553</v>
      </c>
      <c r="H51" s="97">
        <f t="shared" si="89"/>
        <v>24</v>
      </c>
      <c r="I51" s="98">
        <f t="shared" si="90"/>
        <v>1.5453960077269801E-2</v>
      </c>
      <c r="J51" s="99">
        <f>SUM(J52:J53)</f>
        <v>447</v>
      </c>
      <c r="K51" s="100">
        <f>SUM(K52:K53)</f>
        <v>445</v>
      </c>
      <c r="L51" s="101">
        <f t="shared" si="91"/>
        <v>2</v>
      </c>
      <c r="M51" s="102">
        <f t="shared" si="92"/>
        <v>4.4943820224719105E-3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1522</v>
      </c>
      <c r="H52" s="274">
        <f>IF(ISERROR(F52-G52),"n/a",F52-G52)</f>
        <v>20</v>
      </c>
      <c r="I52" s="275">
        <f>IF(ISERROR(H52/G52),"n/a",(H52/G52))</f>
        <v>1.3140604467805518E-2</v>
      </c>
      <c r="J52" s="276">
        <v>433</v>
      </c>
      <c r="K52" s="277">
        <v>439</v>
      </c>
      <c r="L52" s="278">
        <f>IF(ISERROR(J52-K52),"n/a",J52-K52)</f>
        <v>-6</v>
      </c>
      <c r="M52" s="279">
        <f>IF(ISERROR(L52/K52),"n/a",(L52/K52))</f>
        <v>-1.366742596810934E-2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31</v>
      </c>
      <c r="H53" s="124">
        <f>IF(ISERROR(F53-G53),"n/a",F53-G53)</f>
        <v>4</v>
      </c>
      <c r="I53" s="125">
        <f>IF(ISERROR(H53/G53),"n/a",(H53/G53))</f>
        <v>0.12903225806451613</v>
      </c>
      <c r="J53" s="126">
        <v>14</v>
      </c>
      <c r="K53" s="127">
        <v>6</v>
      </c>
      <c r="L53" s="128">
        <f>IF(ISERROR(J53-K53),"n/a",J53-K53)</f>
        <v>8</v>
      </c>
      <c r="M53" s="129">
        <f>IF(ISERROR(L53/K53),"n/a",(L53/K53))</f>
        <v>1.3333333333333333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9</v>
      </c>
      <c r="K54" s="197">
        <f>K55</f>
        <v>13</v>
      </c>
      <c r="L54" s="112">
        <f>IF(ISERROR(J54-K54),"n/a",J54-K54)</f>
        <v>-4</v>
      </c>
      <c r="M54" s="113">
        <f>IF(ISERROR(L54/K54),"n/a",(L54/K54))</f>
        <v>-0.30769230769230771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9</v>
      </c>
      <c r="K55" s="127">
        <v>13</v>
      </c>
      <c r="L55" s="128">
        <f>IF(ISERROR(J55-K55),"n/a",J55-K55)</f>
        <v>-4</v>
      </c>
      <c r="M55" s="129">
        <f>IF(ISERROR(L55/K55),"n/a",(L55/K55))</f>
        <v>-0.30769230769230771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1188</v>
      </c>
      <c r="C58" s="65">
        <f>C59+C66</f>
        <v>994</v>
      </c>
      <c r="D58" s="66">
        <f t="shared" ref="D58:D61" si="111">IF(ISERROR(B58-C58),"n/a",B58-C58)</f>
        <v>194</v>
      </c>
      <c r="E58" s="67">
        <f t="shared" ref="E58:E61" si="112">IF(ISERROR(D58/C58),"n/a",(D58/C58))</f>
        <v>0.19517102615694165</v>
      </c>
      <c r="F58" s="68">
        <f>F59+F66</f>
        <v>899</v>
      </c>
      <c r="G58" s="69">
        <f>G59+G66</f>
        <v>737</v>
      </c>
      <c r="H58" s="70">
        <f t="shared" ref="H58:H61" si="113">IF(ISERROR(F58-G58),"n/a",F58-G58)</f>
        <v>162</v>
      </c>
      <c r="I58" s="71">
        <f t="shared" ref="I58:I61" si="114">IF(ISERROR(H58/G58),"n/a",(H58/G58))</f>
        <v>0.21981004070556309</v>
      </c>
      <c r="J58" s="72">
        <f>J59+J66</f>
        <v>173</v>
      </c>
      <c r="K58" s="73">
        <f>K59+K66</f>
        <v>154</v>
      </c>
      <c r="L58" s="74">
        <f t="shared" ref="L58:L61" si="115">IF(ISERROR(J58-K58),"n/a",J58-K58)</f>
        <v>19</v>
      </c>
      <c r="M58" s="75">
        <f t="shared" ref="M58:M61" si="116">IF(ISERROR(L58/K58),"n/a",(L58/K58))</f>
        <v>0.12337662337662338</v>
      </c>
      <c r="N58" s="76">
        <f>N59+N66</f>
        <v>89</v>
      </c>
      <c r="O58" s="77">
        <f>O59+O66</f>
        <v>48</v>
      </c>
      <c r="P58" s="78">
        <f t="shared" ref="P58:P61" si="117">IF(ISERROR(N58-O58),"n/a",N58-O58)</f>
        <v>41</v>
      </c>
      <c r="Q58" s="292">
        <f t="shared" ref="Q58:Q61" si="118">IF(ISERROR(P58/O58),"n/a",(P58/O58))</f>
        <v>0.85416666666666663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749</v>
      </c>
      <c r="G59" s="69">
        <f>G60+G64+G62</f>
        <v>600</v>
      </c>
      <c r="H59" s="70">
        <f t="shared" si="113"/>
        <v>149</v>
      </c>
      <c r="I59" s="71">
        <f t="shared" si="114"/>
        <v>0.24833333333333332</v>
      </c>
      <c r="J59" s="72">
        <f>J60+J64+J62</f>
        <v>131</v>
      </c>
      <c r="K59" s="73">
        <f>K60+K64+K62</f>
        <v>104</v>
      </c>
      <c r="L59" s="74">
        <f t="shared" si="115"/>
        <v>27</v>
      </c>
      <c r="M59" s="75">
        <f t="shared" si="116"/>
        <v>0.25961538461538464</v>
      </c>
      <c r="N59" s="76">
        <f>N60+N64+N62</f>
        <v>89</v>
      </c>
      <c r="O59" s="77">
        <f>O60+O64+O62</f>
        <v>48</v>
      </c>
      <c r="P59" s="78">
        <f t="shared" si="117"/>
        <v>41</v>
      </c>
      <c r="Q59" s="292">
        <f t="shared" si="118"/>
        <v>0.85416666666666663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666</v>
      </c>
      <c r="G60" s="97">
        <f>G61</f>
        <v>543</v>
      </c>
      <c r="H60" s="97">
        <f t="shared" si="113"/>
        <v>123</v>
      </c>
      <c r="I60" s="98">
        <f t="shared" si="114"/>
        <v>0.22651933701657459</v>
      </c>
      <c r="J60" s="99">
        <f>J61</f>
        <v>124</v>
      </c>
      <c r="K60" s="101">
        <f>K61</f>
        <v>101</v>
      </c>
      <c r="L60" s="101">
        <f t="shared" si="115"/>
        <v>23</v>
      </c>
      <c r="M60" s="102">
        <f t="shared" si="116"/>
        <v>0.22772277227722773</v>
      </c>
      <c r="N60" s="103">
        <f>N61</f>
        <v>87</v>
      </c>
      <c r="O60" s="286">
        <f>O61</f>
        <v>47</v>
      </c>
      <c r="P60" s="105">
        <f t="shared" si="117"/>
        <v>40</v>
      </c>
      <c r="Q60" s="293">
        <f t="shared" si="118"/>
        <v>0.85106382978723405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666</v>
      </c>
      <c r="G61" s="304">
        <v>543</v>
      </c>
      <c r="H61" s="304">
        <f t="shared" si="113"/>
        <v>123</v>
      </c>
      <c r="I61" s="305">
        <f t="shared" si="114"/>
        <v>0.22651933701657459</v>
      </c>
      <c r="J61" s="276">
        <v>124</v>
      </c>
      <c r="K61" s="306">
        <v>101</v>
      </c>
      <c r="L61" s="306">
        <f t="shared" si="115"/>
        <v>23</v>
      </c>
      <c r="M61" s="307">
        <f t="shared" si="116"/>
        <v>0.22772277227722773</v>
      </c>
      <c r="N61" s="309">
        <v>87</v>
      </c>
      <c r="O61" s="286">
        <v>47</v>
      </c>
      <c r="P61" s="286">
        <f t="shared" si="117"/>
        <v>40</v>
      </c>
      <c r="Q61" s="296">
        <f t="shared" si="118"/>
        <v>0.85106382978723405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1</v>
      </c>
      <c r="L62" s="112">
        <f>IF(ISERROR(J62-K62),"n/a",J62-K62)</f>
        <v>5</v>
      </c>
      <c r="M62" s="113">
        <f>IF(ISERROR(L62/K62),"n/a",(L62/K62))</f>
        <v>5</v>
      </c>
      <c r="N62" s="198">
        <f>N63</f>
        <v>1</v>
      </c>
      <c r="O62" s="199">
        <f>O63</f>
        <v>0</v>
      </c>
      <c r="P62" s="114">
        <f>IF(ISERROR(N62-O62),"n/a",N62-O62)</f>
        <v>1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1</v>
      </c>
      <c r="L63" s="128">
        <f>IF(ISERROR(J63-K63),"n/a",J63-K63)</f>
        <v>5</v>
      </c>
      <c r="M63" s="129">
        <f>IF(ISERROR(L63/K63),"n/a",(L63/K63))</f>
        <v>5</v>
      </c>
      <c r="N63" s="143">
        <v>1</v>
      </c>
      <c r="O63" s="144">
        <v>0</v>
      </c>
      <c r="P63" s="145">
        <f>IF(ISERROR(N63-O63),"n/a",N63-O63)</f>
        <v>1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1</v>
      </c>
      <c r="K64" s="197">
        <f>K65</f>
        <v>2</v>
      </c>
      <c r="L64" s="112">
        <f t="shared" ref="L64:L67" si="125">IF(ISERROR(J64-K64),"n/a",J64-K64)</f>
        <v>-1</v>
      </c>
      <c r="M64" s="113">
        <f t="shared" ref="M64:M67" si="126">IF(ISERROR(L64/K64),"n/a",(L64/K64))</f>
        <v>-0.5</v>
      </c>
      <c r="N64" s="198">
        <f>N65</f>
        <v>1</v>
      </c>
      <c r="O64" s="199">
        <f>O65</f>
        <v>1</v>
      </c>
      <c r="P64" s="114">
        <f t="shared" ref="P64:P69" si="127">IF(ISERROR(N64-O64),"n/a",N64-O64)</f>
        <v>0</v>
      </c>
      <c r="Q64" s="294">
        <f t="shared" ref="Q64:Q69" si="128">IF(ISERROR(P64/O64),"n/a",(P64/O64))</f>
        <v>0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1</v>
      </c>
      <c r="K65" s="127">
        <v>2</v>
      </c>
      <c r="L65" s="128">
        <f t="shared" si="125"/>
        <v>-1</v>
      </c>
      <c r="M65" s="129">
        <f t="shared" si="126"/>
        <v>-0.5</v>
      </c>
      <c r="N65" s="143">
        <v>1</v>
      </c>
      <c r="O65" s="144">
        <v>1</v>
      </c>
      <c r="P65" s="145">
        <f t="shared" si="127"/>
        <v>0</v>
      </c>
      <c r="Q65" s="295">
        <f t="shared" si="128"/>
        <v>0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168</v>
      </c>
      <c r="C66" s="65">
        <f>C67+C72+C70</f>
        <v>135</v>
      </c>
      <c r="D66" s="66">
        <f t="shared" si="121"/>
        <v>33</v>
      </c>
      <c r="E66" s="67">
        <f t="shared" si="122"/>
        <v>0.24444444444444444</v>
      </c>
      <c r="F66" s="68">
        <f>F67+F72+F70</f>
        <v>150</v>
      </c>
      <c r="G66" s="69">
        <f>G67+G72+G70</f>
        <v>137</v>
      </c>
      <c r="H66" s="70">
        <f t="shared" si="123"/>
        <v>13</v>
      </c>
      <c r="I66" s="71">
        <f t="shared" si="124"/>
        <v>9.4890510948905105E-2</v>
      </c>
      <c r="J66" s="72">
        <f>J67+J72+J70</f>
        <v>42</v>
      </c>
      <c r="K66" s="73">
        <f>K67+K72+K70</f>
        <v>50</v>
      </c>
      <c r="L66" s="74">
        <f t="shared" si="125"/>
        <v>-8</v>
      </c>
      <c r="M66" s="75">
        <f t="shared" si="126"/>
        <v>-0.16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159</v>
      </c>
      <c r="C67" s="92">
        <f>SUM(C68:C69)</f>
        <v>115</v>
      </c>
      <c r="D67" s="93">
        <f t="shared" si="121"/>
        <v>44</v>
      </c>
      <c r="E67" s="94">
        <f t="shared" si="122"/>
        <v>0.38260869565217392</v>
      </c>
      <c r="F67" s="95">
        <f>SUM(F68:F69)</f>
        <v>143</v>
      </c>
      <c r="G67" s="96">
        <f>SUM(G68:G69)</f>
        <v>118</v>
      </c>
      <c r="H67" s="97">
        <f t="shared" si="123"/>
        <v>25</v>
      </c>
      <c r="I67" s="98">
        <f t="shared" si="124"/>
        <v>0.21186440677966101</v>
      </c>
      <c r="J67" s="99">
        <f>SUM(J68:J69)</f>
        <v>40</v>
      </c>
      <c r="K67" s="100">
        <f>SUM(K68:K69)</f>
        <v>47</v>
      </c>
      <c r="L67" s="101">
        <f t="shared" si="125"/>
        <v>-7</v>
      </c>
      <c r="M67" s="102">
        <f t="shared" si="126"/>
        <v>-0.14893617021276595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157</v>
      </c>
      <c r="C68" s="269">
        <v>113</v>
      </c>
      <c r="D68" s="270">
        <f>IF(ISERROR(B68-C68),"n/a",B68-C68)</f>
        <v>44</v>
      </c>
      <c r="E68" s="271">
        <f>IF(ISERROR(D68/C68),"n/a",(D68/C68))</f>
        <v>0.38938053097345132</v>
      </c>
      <c r="F68" s="272">
        <v>140</v>
      </c>
      <c r="G68" s="273">
        <v>115</v>
      </c>
      <c r="H68" s="274">
        <f>IF(ISERROR(F68-G68),"n/a",F68-G68)</f>
        <v>25</v>
      </c>
      <c r="I68" s="275">
        <f>IF(ISERROR(H68/G68),"n/a",(H68/G68))</f>
        <v>0.21739130434782608</v>
      </c>
      <c r="J68" s="276">
        <v>39</v>
      </c>
      <c r="K68" s="277">
        <v>47</v>
      </c>
      <c r="L68" s="278">
        <f>IF(ISERROR(J68-K68),"n/a",J68-K68)</f>
        <v>-8</v>
      </c>
      <c r="M68" s="279">
        <f>IF(ISERROR(L68/K68),"n/a",(L68/K68))</f>
        <v>-0.1702127659574468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852</v>
      </c>
      <c r="G74" s="69">
        <f>SUM(G75:G75)</f>
        <v>827</v>
      </c>
      <c r="H74" s="70">
        <f>IF(ISERROR(F74-G74),"n/a",F74-G74)</f>
        <v>25</v>
      </c>
      <c r="I74" s="71">
        <f>IF(ISERROR(H74/G74),"n/a",(H74/G74))</f>
        <v>3.0229746070133012E-2</v>
      </c>
      <c r="J74" s="72">
        <f>SUM(J75:J75)</f>
        <v>299</v>
      </c>
      <c r="K74" s="73">
        <f>SUM(K75:K75)</f>
        <v>275</v>
      </c>
      <c r="L74" s="74">
        <f>IF(ISERROR(J74-K74),"n/a",J74-K74)</f>
        <v>24</v>
      </c>
      <c r="M74" s="75">
        <f>IF(ISERROR(L74/K74),"n/a",(L74/K74))</f>
        <v>8.727272727272728E-2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852</v>
      </c>
      <c r="G75" s="69">
        <f>G76+G81+G79</f>
        <v>827</v>
      </c>
      <c r="H75" s="70">
        <f t="shared" ref="H75:H86" si="143">IF(ISERROR(F75-G75),"n/a",F75-G75)</f>
        <v>25</v>
      </c>
      <c r="I75" s="71">
        <f t="shared" ref="I75:I86" si="144">IF(ISERROR(H75/G75),"n/a",(H75/G75))</f>
        <v>3.0229746070133012E-2</v>
      </c>
      <c r="J75" s="72">
        <f>J76+J81+J79</f>
        <v>299</v>
      </c>
      <c r="K75" s="73">
        <f>K76+K81+K79</f>
        <v>275</v>
      </c>
      <c r="L75" s="74">
        <f t="shared" ref="L75:L86" si="145">IF(ISERROR(J75-K75),"n/a",J75-K75)</f>
        <v>24</v>
      </c>
      <c r="M75" s="75">
        <f t="shared" ref="M75:M86" si="146">IF(ISERROR(L75/K75),"n/a",(L75/K75))</f>
        <v>8.727272727272728E-2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779</v>
      </c>
      <c r="G76" s="96">
        <f>SUM(G77:G78)</f>
        <v>717</v>
      </c>
      <c r="H76" s="97">
        <f t="shared" si="143"/>
        <v>62</v>
      </c>
      <c r="I76" s="98">
        <f t="shared" si="144"/>
        <v>8.6471408647140868E-2</v>
      </c>
      <c r="J76" s="99">
        <f>SUM(J77:J78)</f>
        <v>287</v>
      </c>
      <c r="K76" s="100">
        <f>SUM(K77:K78)</f>
        <v>257</v>
      </c>
      <c r="L76" s="101">
        <f t="shared" si="145"/>
        <v>30</v>
      </c>
      <c r="M76" s="102">
        <f t="shared" si="146"/>
        <v>0.11673151750972763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773</v>
      </c>
      <c r="G77" s="273">
        <v>709</v>
      </c>
      <c r="H77" s="274">
        <f>IF(ISERROR(F77-G77),"n/a",F77-G77)</f>
        <v>64</v>
      </c>
      <c r="I77" s="275">
        <f>IF(ISERROR(H77/G77),"n/a",(H77/G77))</f>
        <v>9.0267983074753172E-2</v>
      </c>
      <c r="J77" s="276">
        <v>283</v>
      </c>
      <c r="K77" s="277">
        <v>255</v>
      </c>
      <c r="L77" s="278">
        <f>IF(ISERROR(J77-K77),"n/a",J77-K77)</f>
        <v>28</v>
      </c>
      <c r="M77" s="279">
        <f>IF(ISERROR(L77/K77),"n/a",(L77/K77))</f>
        <v>0.10980392156862745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8</v>
      </c>
      <c r="H78" s="238">
        <f>IF(ISERROR(F78-G78),"n/a",F78-G78)</f>
        <v>-2</v>
      </c>
      <c r="I78" s="239">
        <f>IF(ISERROR(H78/G78),"n/a",(H78/G78))</f>
        <v>-0.25</v>
      </c>
      <c r="J78" s="240">
        <v>4</v>
      </c>
      <c r="K78" s="241">
        <v>2</v>
      </c>
      <c r="L78" s="242">
        <f>IF(ISERROR(J78-K78),"n/a",J78-K78)</f>
        <v>2</v>
      </c>
      <c r="M78" s="243">
        <f>IF(ISERROR(L78/K78),"n/a",(L78/K78))</f>
        <v>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72</v>
      </c>
      <c r="G79" s="195">
        <f>G80</f>
        <v>104</v>
      </c>
      <c r="H79" s="110">
        <f>IF(ISERROR(F79-G79),"n/a",F79-G79)</f>
        <v>-32</v>
      </c>
      <c r="I79" s="111">
        <f>IF(ISERROR(H79/G79),"n/a",(H79/G79))</f>
        <v>-0.30769230769230771</v>
      </c>
      <c r="J79" s="196">
        <f>J80</f>
        <v>12</v>
      </c>
      <c r="K79" s="197">
        <f>K80</f>
        <v>17</v>
      </c>
      <c r="L79" s="112">
        <f>IF(ISERROR(J79-K79),"n/a",J79-K79)</f>
        <v>-5</v>
      </c>
      <c r="M79" s="113">
        <f>IF(ISERROR(L79/K79),"n/a",(L79/K79))</f>
        <v>-0.29411764705882354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72</v>
      </c>
      <c r="G80" s="123">
        <v>104</v>
      </c>
      <c r="H80" s="124">
        <f>IF(ISERROR(F80-G80),"n/a",F80-G80)</f>
        <v>-32</v>
      </c>
      <c r="I80" s="125">
        <f>IF(ISERROR(H80/G80),"n/a",(H80/G80))</f>
        <v>-0.30769230769230771</v>
      </c>
      <c r="J80" s="126">
        <v>12</v>
      </c>
      <c r="K80" s="127">
        <v>17</v>
      </c>
      <c r="L80" s="128">
        <f>IF(ISERROR(J80-K80),"n/a",J80-K80)</f>
        <v>-5</v>
      </c>
      <c r="M80" s="129">
        <f>IF(ISERROR(L80/K80),"n/a",(L80/K80))</f>
        <v>-0.29411764705882354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6</v>
      </c>
      <c r="H81" s="110">
        <f t="shared" si="143"/>
        <v>-5</v>
      </c>
      <c r="I81" s="111">
        <f t="shared" si="144"/>
        <v>-0.83333333333333337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6</v>
      </c>
      <c r="H82" s="220">
        <f t="shared" si="143"/>
        <v>-5</v>
      </c>
      <c r="I82" s="221">
        <f t="shared" si="144"/>
        <v>-0.83333333333333337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367</v>
      </c>
      <c r="G83" s="69">
        <f>G84+G91</f>
        <v>278</v>
      </c>
      <c r="H83" s="70">
        <f t="shared" si="143"/>
        <v>89</v>
      </c>
      <c r="I83" s="71">
        <f t="shared" si="144"/>
        <v>0.32014388489208634</v>
      </c>
      <c r="J83" s="72">
        <f>J84+J91</f>
        <v>76</v>
      </c>
      <c r="K83" s="73">
        <f>K84+K91</f>
        <v>48</v>
      </c>
      <c r="L83" s="74">
        <f t="shared" si="145"/>
        <v>28</v>
      </c>
      <c r="M83" s="75">
        <f t="shared" si="146"/>
        <v>0.58333333333333337</v>
      </c>
      <c r="N83" s="76">
        <f>N84+N91</f>
        <v>32</v>
      </c>
      <c r="O83" s="77">
        <f>O84+O91</f>
        <v>21</v>
      </c>
      <c r="P83" s="78">
        <f t="shared" si="147"/>
        <v>11</v>
      </c>
      <c r="Q83" s="292">
        <f t="shared" si="148"/>
        <v>0.52380952380952384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266</v>
      </c>
      <c r="G84" s="69">
        <f>G85+G89+G87</f>
        <v>190</v>
      </c>
      <c r="H84" s="70">
        <f t="shared" si="143"/>
        <v>76</v>
      </c>
      <c r="I84" s="71">
        <f t="shared" si="144"/>
        <v>0.4</v>
      </c>
      <c r="J84" s="72">
        <f>J85+J89+J87</f>
        <v>49</v>
      </c>
      <c r="K84" s="73">
        <f>K85+K89+K87</f>
        <v>33</v>
      </c>
      <c r="L84" s="74">
        <f t="shared" si="145"/>
        <v>16</v>
      </c>
      <c r="M84" s="75">
        <f t="shared" si="146"/>
        <v>0.48484848484848486</v>
      </c>
      <c r="N84" s="76">
        <f>N85+N89+N87</f>
        <v>32</v>
      </c>
      <c r="O84" s="77">
        <f>O85+O89+O87</f>
        <v>21</v>
      </c>
      <c r="P84" s="78">
        <f t="shared" si="147"/>
        <v>11</v>
      </c>
      <c r="Q84" s="292">
        <f t="shared" si="148"/>
        <v>0.52380952380952384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242</v>
      </c>
      <c r="G85" s="97">
        <f>G86</f>
        <v>180</v>
      </c>
      <c r="H85" s="97">
        <f t="shared" si="143"/>
        <v>62</v>
      </c>
      <c r="I85" s="98">
        <f t="shared" si="144"/>
        <v>0.34444444444444444</v>
      </c>
      <c r="J85" s="99">
        <f>J86</f>
        <v>48</v>
      </c>
      <c r="K85" s="101">
        <f>K86</f>
        <v>33</v>
      </c>
      <c r="L85" s="101">
        <f t="shared" si="145"/>
        <v>15</v>
      </c>
      <c r="M85" s="102">
        <f t="shared" si="146"/>
        <v>0.45454545454545453</v>
      </c>
      <c r="N85" s="103">
        <f>N86</f>
        <v>31</v>
      </c>
      <c r="O85" s="286">
        <f>O86</f>
        <v>21</v>
      </c>
      <c r="P85" s="105">
        <f t="shared" si="147"/>
        <v>10</v>
      </c>
      <c r="Q85" s="293">
        <f t="shared" si="148"/>
        <v>0.47619047619047616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242</v>
      </c>
      <c r="G86" s="304">
        <v>180</v>
      </c>
      <c r="H86" s="304">
        <f t="shared" si="143"/>
        <v>62</v>
      </c>
      <c r="I86" s="305">
        <f t="shared" si="144"/>
        <v>0.34444444444444444</v>
      </c>
      <c r="J86" s="276">
        <v>48</v>
      </c>
      <c r="K86" s="306">
        <v>33</v>
      </c>
      <c r="L86" s="306">
        <f t="shared" si="145"/>
        <v>15</v>
      </c>
      <c r="M86" s="307">
        <f t="shared" si="146"/>
        <v>0.45454545454545453</v>
      </c>
      <c r="N86" s="309">
        <v>31</v>
      </c>
      <c r="O86" s="286">
        <v>21</v>
      </c>
      <c r="P86" s="286">
        <f t="shared" si="147"/>
        <v>10</v>
      </c>
      <c r="Q86" s="296">
        <f t="shared" si="148"/>
        <v>0.47619047619047616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1</v>
      </c>
      <c r="O87" s="199">
        <f>O88</f>
        <v>0</v>
      </c>
      <c r="P87" s="114">
        <f>IF(ISERROR(N87-O87),"n/a",N87-O87)</f>
        <v>1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1</v>
      </c>
      <c r="O88" s="144">
        <v>0</v>
      </c>
      <c r="P88" s="145">
        <f>IF(ISERROR(N88-O88),"n/a",N88-O88)</f>
        <v>1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88</v>
      </c>
      <c r="H91" s="70">
        <f t="shared" si="157"/>
        <v>13</v>
      </c>
      <c r="I91" s="71">
        <f t="shared" si="158"/>
        <v>0.14772727272727273</v>
      </c>
      <c r="J91" s="72">
        <f>J92+J97+J95</f>
        <v>27</v>
      </c>
      <c r="K91" s="73">
        <f>K92+K97+K95</f>
        <v>15</v>
      </c>
      <c r="L91" s="74">
        <f t="shared" si="159"/>
        <v>12</v>
      </c>
      <c r="M91" s="75">
        <f t="shared" si="160"/>
        <v>0.8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86</v>
      </c>
      <c r="H92" s="97">
        <f t="shared" si="157"/>
        <v>11</v>
      </c>
      <c r="I92" s="98">
        <f t="shared" si="158"/>
        <v>0.12790697674418605</v>
      </c>
      <c r="J92" s="99">
        <f>SUM(J93:J94)</f>
        <v>27</v>
      </c>
      <c r="K92" s="100">
        <f>SUM(K93:K94)</f>
        <v>15</v>
      </c>
      <c r="L92" s="101">
        <f t="shared" si="159"/>
        <v>12</v>
      </c>
      <c r="M92" s="102">
        <f t="shared" si="160"/>
        <v>0.8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82</v>
      </c>
      <c r="H93" s="274">
        <v>0</v>
      </c>
      <c r="I93" s="275">
        <f>IF(ISERROR(H93/G93),"n/a",(H93/G93))</f>
        <v>0</v>
      </c>
      <c r="J93" s="276">
        <v>26</v>
      </c>
      <c r="K93" s="277">
        <v>15</v>
      </c>
      <c r="L93" s="278">
        <f>IF(ISERROR(J93-K93),"n/a",J93-K93)</f>
        <v>11</v>
      </c>
      <c r="M93" s="279">
        <f>IF(ISERROR(L93/K93),"n/a",(L93/K93))</f>
        <v>0.73333333333333328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7/30/2021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July 30,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7/30/21</v>
      </c>
      <c r="C8" s="349" t="str">
        <f>Summary!C7</f>
        <v>as of 7/30/20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0.64120629485744385</v>
      </c>
      <c r="C10" s="10">
        <f>IF(ISERROR(Summary!C48/Summary!C10),"n/a",Summary!C48/Summary!C10)</f>
        <v>0.65589362389768691</v>
      </c>
      <c r="D10" s="12">
        <f>IF(ISERROR(B10-C10),"n/a",B10-C10)</f>
        <v>-1.4687329040243058E-2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0.20565482303005408</v>
      </c>
      <c r="C11" s="10">
        <f>IF(ISERROR(Summary!C67/Summary!C48),"n/a",Summary!C67/Summary!C48)</f>
        <v>0.22395466704209488</v>
      </c>
      <c r="D11" s="12">
        <f>IF(ISERROR(B11-C11),"n/a",B11-C11)</f>
        <v>-1.8299844012040795E-2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8.3350448415143427E-2</v>
      </c>
      <c r="C12" s="10">
        <f>IF(ISERROR(Summary!C110/Summary!C48),"n/a",Summary!C110/Summary!C48)</f>
        <v>7.7185696184710689E-2</v>
      </c>
      <c r="D12" s="12">
        <f>IF(ISERROR(B12-C12),"n/a",B12-C12)</f>
        <v>6.1647522304327379E-3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0.40529294274300931</v>
      </c>
      <c r="C13" s="10">
        <f>IF(ISERROR(Summary!C110/Summary!C67),"n/a",Summary!C110/Summary!C67)</f>
        <v>0.34464875058934463</v>
      </c>
      <c r="D13" s="12">
        <f>IF(ISERROR(B13-C13),"n/a",B13-C13)</f>
        <v>6.0644192153664678E-2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</v>
      </c>
      <c r="C14" s="10">
        <f>IF(ISERROR(Summary!C129/Summary!C110), "n/a",Summary!C129/Summary!C110)</f>
        <v>0</v>
      </c>
      <c r="D14" s="12">
        <f>IF(ISERROR(B14-C14),"n/a",B14-C14)</f>
        <v>0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0.84137055837563457</v>
      </c>
      <c r="C16" s="10">
        <f>IF(ISERROR(Summary!C53/Summary!C15),"n/a",Summary!C53/Summary!C15)</f>
        <v>0.76501650165016499</v>
      </c>
      <c r="D16" s="12">
        <f>IF(ISERROR(B16-C16),"n/a",B16-C16)</f>
        <v>7.6354056725469577E-2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4.122674710910005E-2</v>
      </c>
      <c r="C17" s="10">
        <f>IF(ISERROR(Summary!C72/Summary!C53),"n/a",Summary!C72/Summary!C53)</f>
        <v>6.0396893874029335E-2</v>
      </c>
      <c r="D17" s="12">
        <f>IF(ISERROR(B17-C17),"n/a",B17-C17)</f>
        <v>-1.9170146764929286E-2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1.3071895424836602E-2</v>
      </c>
      <c r="C18" s="10">
        <f>IF(ISERROR(Summary!C115/Summary!C53),"n/a",Summary!C115/Summary!C53)</f>
        <v>1.7256255392579811E-2</v>
      </c>
      <c r="D18" s="12">
        <f>IF(ISERROR(B18-C18),"n/a",B18-C18)</f>
        <v>-4.1843599677432088E-3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0.31707317073170732</v>
      </c>
      <c r="C19" s="10">
        <f>IF(ISERROR(Summary!C115/Summary!C72),"n/a",Summary!C115/Summary!C72)</f>
        <v>0.2857142857142857</v>
      </c>
      <c r="D19" s="12">
        <f>IF(ISERROR(B19-C19),"n/a",B19-C19)</f>
        <v>3.1358885017421623E-2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</v>
      </c>
      <c r="C20" s="10">
        <f>IF(ISERROR(Summary!C134/Summary!C115), "n/a",Summary!C134/Summary!C115)</f>
        <v>0</v>
      </c>
      <c r="D20" s="12">
        <f>IF(ISERROR(B20-C20),"n/a",B20-C20)</f>
        <v>0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0.7525273799494524</v>
      </c>
      <c r="C22" s="10">
        <f>IF(ISERROR(Summary!C51/Summary!C13),"n/a",Summary!C51/Summary!C13)</f>
        <v>0.70984568572049556</v>
      </c>
      <c r="D22" s="12">
        <f>IF(ISERROR(B22-C22),"n/a",B22-C22)</f>
        <v>4.2681694228956846E-2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7.8085642317380355E-2</v>
      </c>
      <c r="C23" s="10">
        <f>IF(ISERROR(Summary!C70/Summary!C51),"n/a",Summary!C70/Summary!C51)</f>
        <v>8.0220453153704838E-2</v>
      </c>
      <c r="D23" s="12">
        <f>IF(ISERROR(B23-C23),"n/a",B23-C23)</f>
        <v>-2.1348108363244828E-3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1.2874335292471313E-2</v>
      </c>
      <c r="C24" s="10">
        <f>IF(ISERROR(Summary!C113/Summary!C51),"n/a",Summary!C113/Summary!C51)</f>
        <v>1.0104102878138396E-2</v>
      </c>
      <c r="D24" s="12">
        <f>IF(ISERROR(B24-C24),"n/a",B24-C24)</f>
        <v>2.7702324143329179E-3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0.16487455197132617</v>
      </c>
      <c r="C25" s="10">
        <f>IF(ISERROR(Summary!C113/Summary!C70),"n/a",Summary!C113/Summary!C70)</f>
        <v>0.12595419847328243</v>
      </c>
      <c r="D25" s="12">
        <f>IF(ISERROR(B25-C25),"n/a",B25-C25)</f>
        <v>3.8920353498043736E-2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</v>
      </c>
      <c r="C26" s="10">
        <f>IF(ISERROR(Summary!C132/Summary!C113), "n/a",Summary!C132/Summary!C113)</f>
        <v>0</v>
      </c>
      <c r="D26" s="12">
        <f>IF(ISERROR(B26-C26),"n/a",B26-C26)</f>
        <v>0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0.66022440339452848</v>
      </c>
      <c r="C28" s="10">
        <f>IF(ISERROR(Summary!C47/Summary!C9),"n/a",Summary!C47/Summary!C9)</f>
        <v>0.66425941659586518</v>
      </c>
      <c r="D28" s="12">
        <f>IF(ISERROR(B28-C28),"n/a",B28-C28)</f>
        <v>-4.0350132013367013E-3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0.18314354727398205</v>
      </c>
      <c r="C29" s="10">
        <f>IF(ISERROR(Summary!C66/Summary!C47),"n/a",Summary!C66/Summary!C47)</f>
        <v>0.20388586046228341</v>
      </c>
      <c r="D29" s="12">
        <f>IF(ISERROR(B29-C29),"n/a",B29-C29)</f>
        <v>-2.0742313188301359E-2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7.2089947089947093E-2</v>
      </c>
      <c r="C30" s="10">
        <f>IF(ISERROR(Summary!C109/Summary!C47),"n/a",Summary!C109/Summary!C47)</f>
        <v>6.8398452964643544E-2</v>
      </c>
      <c r="D30" s="12">
        <f>IF(ISERROR(B30-C30),"n/a",B30-C30)</f>
        <v>3.6914941253035488E-3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0.39362537289998428</v>
      </c>
      <c r="C31" s="10">
        <f>IF(ISERROR(Summary!C109/Summary!C66),"n/a",Summary!C109/Summary!C66)</f>
        <v>0.33547423450336072</v>
      </c>
      <c r="D31" s="12">
        <f>IF(ISERROR(B31-C31),"n/a",B31-C31)</f>
        <v>5.8151138396623558E-2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</v>
      </c>
      <c r="D32" s="13">
        <f>IF(ISERROR(B32-C32),"n/a",B32-C32)</f>
        <v>0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7/30/21</v>
      </c>
      <c r="C36" s="349" t="str">
        <f>Summary!C7</f>
        <v>as of 7/30/20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0.63577586206896552</v>
      </c>
      <c r="C39" s="10">
        <f>IF(ISERROR(Summary!C56/Summary!C18),"n/a",Summary!C56/Summary!C18)</f>
        <v>0.65671146507383438</v>
      </c>
      <c r="D39" s="12">
        <f>IF(ISERROR(B39-C39),"n/a",B39-C39)</f>
        <v>-2.0935603004868852E-2</v>
      </c>
    </row>
    <row r="40" spans="1:4" ht="15" x14ac:dyDescent="0.2">
      <c r="A40" s="14" t="s">
        <v>14</v>
      </c>
      <c r="B40" s="10">
        <f>IF(ISERROR(Summary!B75/Summary!B56),"n/a",Summary!B75/Summary!B56)</f>
        <v>0.28777239709443098</v>
      </c>
      <c r="C40" s="10">
        <f>IF(ISERROR(Summary!C75/Summary!C56),"n/a",Summary!C75/Summary!C56)</f>
        <v>0.30697321879737244</v>
      </c>
      <c r="D40" s="12">
        <f>IF(ISERROR(B40-C40),"n/a",B40-C40)</f>
        <v>-1.9200821702941462E-2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0.26190476190476192</v>
      </c>
      <c r="D46" s="12">
        <f t="shared" si="0"/>
        <v>5.7539682539682502E-2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0.74279210925644912</v>
      </c>
      <c r="C57" s="10">
        <f>IF(ISERROR(Summary!C59/Summary!C21),"n/a",Summary!C59/Summary!C21)</f>
        <v>0.76747311827956988</v>
      </c>
      <c r="D57" s="12">
        <f>IF(ISERROR(B57-C57),"n/a",B57-C57)</f>
        <v>-2.4681009023120759E-2</v>
      </c>
    </row>
    <row r="58" spans="1:4" ht="15" x14ac:dyDescent="0.2">
      <c r="A58" s="14" t="s">
        <v>14</v>
      </c>
      <c r="B58" s="10">
        <f>IF(ISERROR(Summary!B78/Summary!B59),"n/a",Summary!B78/Summary!B59)</f>
        <v>0.17058222676200205</v>
      </c>
      <c r="C58" s="10">
        <f>IF(ISERROR(Summary!C78/Summary!C59),"n/a",Summary!C78/Summary!C59)</f>
        <v>0.19352014010507881</v>
      </c>
      <c r="D58" s="12">
        <f>IF(ISERROR(B58-C58),"n/a",B58-C58)</f>
        <v>-2.2937913343076766E-2</v>
      </c>
    </row>
    <row r="59" spans="1:4" ht="15" x14ac:dyDescent="0.2">
      <c r="A59" s="14" t="s">
        <v>15</v>
      </c>
      <c r="B59" s="10">
        <f>IF(ISERROR(Summary!B121/Summary!B59),"n/a",Summary!B121/Summary!B59)</f>
        <v>4.0858018386108275E-3</v>
      </c>
      <c r="C59" s="10">
        <f>IF(ISERROR(Summary!C121/Summary!C59),"n/a",Summary!C121/Summary!C59)</f>
        <v>0</v>
      </c>
      <c r="D59" s="12">
        <f>IF(ISERROR(B59-C59),"n/a",B59-C59)</f>
        <v>4.0858018386108275E-3</v>
      </c>
    </row>
    <row r="60" spans="1:4" ht="15" x14ac:dyDescent="0.2">
      <c r="A60" s="14" t="s">
        <v>16</v>
      </c>
      <c r="B60" s="10">
        <f>IF(ISERROR(Summary!B121/Summary!B78),"n/a",Summary!B121/Summary!B78)</f>
        <v>2.3952095808383235E-2</v>
      </c>
      <c r="C60" s="10">
        <f>IF(ISERROR(Summary!C121/Summary!C78),"n/a",Summary!C121/Summary!C78)</f>
        <v>0</v>
      </c>
      <c r="D60" s="12">
        <f>IF(ISERROR(B60-C60),"n/a",B60-C60)</f>
        <v>2.3952095808383235E-2</v>
      </c>
    </row>
    <row r="61" spans="1:4" ht="15" x14ac:dyDescent="0.2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0.64001084304689615</v>
      </c>
      <c r="C63" s="10">
        <f>IF(ISERROR(Summary!C54/Summary!C16),"n/a",Summary!C54/Summary!C16)</f>
        <v>0.66066343963553531</v>
      </c>
      <c r="D63" s="12">
        <f>IF(ISERROR(B63-C63),"n/a",B63-C63)</f>
        <v>-2.065259658863916E-2</v>
      </c>
    </row>
    <row r="64" spans="1:4" ht="15" x14ac:dyDescent="0.2">
      <c r="A64" s="14" t="s">
        <v>14</v>
      </c>
      <c r="B64" s="10">
        <f>IF(ISERROR(Summary!B73/Summary!B54),"n/a",Summary!B73/Summary!B54)</f>
        <v>0.27583650995340958</v>
      </c>
      <c r="C64" s="10">
        <f>IF(ISERROR(Summary!C73/Summary!C54),"n/a",Summary!C73/Summary!C54)</f>
        <v>0.2916711561254175</v>
      </c>
      <c r="D64" s="12">
        <f>IF(ISERROR(B64-C64),"n/a",B64-C64)</f>
        <v>-1.5834646172007916E-2</v>
      </c>
    </row>
    <row r="65" spans="1:4" ht="15" x14ac:dyDescent="0.2">
      <c r="A65" s="14" t="s">
        <v>15</v>
      </c>
      <c r="B65" s="10">
        <f>IF(ISERROR(Summary!B116/Summary!B54),"n/a",Summary!B116/Summary!B54)</f>
        <v>4.2354934349851756E-4</v>
      </c>
      <c r="C65" s="10">
        <f>IF(ISERROR(Summary!C116/Summary!C54),"n/a",Summary!C116/Summary!C54)</f>
        <v>0</v>
      </c>
      <c r="D65" s="12">
        <f>IF(ISERROR(B65-C65),"n/a",B65-C65)</f>
        <v>4.2354934349851756E-4</v>
      </c>
    </row>
    <row r="66" spans="1:4" ht="15" x14ac:dyDescent="0.2">
      <c r="A66" s="14" t="s">
        <v>16</v>
      </c>
      <c r="B66" s="10">
        <f>IF(ISERROR(Summary!B116/Summary!B73),"n/a",Summary!B116/Summary!B73)</f>
        <v>1.5355086372360845E-3</v>
      </c>
      <c r="C66" s="10">
        <f>IF(ISERROR(Summary!C116/Summary!C73),"n/a",Summary!C116/Summary!C73)</f>
        <v>0</v>
      </c>
      <c r="D66" s="12">
        <f>IF(ISERROR(B66-C66),"n/a",B66-C66)</f>
        <v>1.5355086372360845E-3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7/30/2021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July 30,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7/30/21</v>
      </c>
      <c r="C9" s="351" t="str">
        <f>Summary!C7</f>
        <v>as of 7/30/20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0.52622519238558119</v>
      </c>
      <c r="C11" s="10">
        <f>IF(ISERROR(College!G13/College!C13),"n/a",College!G13/College!C13)</f>
        <v>0.55684785188701635</v>
      </c>
      <c r="D11" s="12">
        <f>IF(ISERROR(B11-C11),"n/a",B11-C11)</f>
        <v>-3.0622659501435168E-2</v>
      </c>
    </row>
    <row r="12" spans="1:5" ht="15" x14ac:dyDescent="0.2">
      <c r="A12" s="14" t="s">
        <v>14</v>
      </c>
      <c r="B12" s="10">
        <f>IF(ISERROR(College!J13/College!F13),"n/a",College!J13/College!F13)</f>
        <v>0.16548008466422937</v>
      </c>
      <c r="C12" s="10">
        <f>IF(ISERROR(College!K13/College!G13),"n/a",College!K13/College!G13)</f>
        <v>0.14492753623188406</v>
      </c>
      <c r="D12" s="12">
        <f>IF(ISERROR(B12-C12),"n/a",B12-C12)</f>
        <v>2.0552548432345302E-2</v>
      </c>
    </row>
    <row r="13" spans="1:5" ht="15" x14ac:dyDescent="0.2">
      <c r="A13" s="14" t="s">
        <v>15</v>
      </c>
      <c r="B13" s="10">
        <f>IF(ISERROR(College!N13/College!F13),"n/a",College!N13/College!F13)</f>
        <v>6.1766403694439101E-2</v>
      </c>
      <c r="C13" s="10">
        <f>IF(ISERROR(College!O13/College!G13),"n/a",College!O13/College!G13)</f>
        <v>8.5677749360613814E-2</v>
      </c>
      <c r="D13" s="12">
        <f>IF(ISERROR(B13-C13),"n/a",B13-C13)</f>
        <v>-2.3911345666174713E-2</v>
      </c>
    </row>
    <row r="14" spans="1:5" ht="15" x14ac:dyDescent="0.2">
      <c r="A14" s="14" t="s">
        <v>16</v>
      </c>
      <c r="B14" s="10">
        <f>IF(ISERROR(College!N13/College!J13),"n/a",College!N13/College!J13)</f>
        <v>0.37325581395348839</v>
      </c>
      <c r="C14" s="10">
        <f>IF(ISERROR(College!O13/College!K13),"n/a",College!O13/College!K13)</f>
        <v>0.5911764705882353</v>
      </c>
      <c r="D14" s="12">
        <f>IF(ISERROR(B14-C14),"n/a",B14-C14)</f>
        <v>-0.21792065663474691</v>
      </c>
    </row>
    <row r="15" spans="1:5" ht="15" x14ac:dyDescent="0.2">
      <c r="A15" s="14" t="s">
        <v>17</v>
      </c>
      <c r="B15" s="10">
        <f>IF(ISERROR(College!R13/College!N13), "n/a",College!R13/College!N13)</f>
        <v>0</v>
      </c>
      <c r="C15" s="10">
        <f>IF(ISERROR(College!S13/College!O13), "n/a",College!S13/College!O13)</f>
        <v>0</v>
      </c>
      <c r="D15" s="12">
        <f>IF(ISERROR(B15-C15),"n/a",B15-C15)</f>
        <v>0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3.0226700251889168E-2</v>
      </c>
      <c r="C18" s="10">
        <f>IF(ISERROR(College!K17/College!G17),"n/a",College!K17/College!G17)</f>
        <v>5.5084745762711863E-2</v>
      </c>
      <c r="D18" s="12">
        <f>IF(ISERROR(B18-C18),"n/a",B18-C18)</f>
        <v>-2.4858045510822695E-2</v>
      </c>
    </row>
    <row r="19" spans="1:4" ht="15" x14ac:dyDescent="0.2">
      <c r="A19" s="14" t="s">
        <v>15</v>
      </c>
      <c r="B19" s="10">
        <f>IF(ISERROR(College!N17/College!F17),"n/a",College!N17/College!F17)</f>
        <v>1.2594458438287154E-2</v>
      </c>
      <c r="C19" s="10">
        <f>IF(ISERROR(College!O17/College!G17),"n/a",College!O17/College!G17)</f>
        <v>1.6949152542372881E-2</v>
      </c>
      <c r="D19" s="12">
        <f>IF(ISERROR(B19-C19),"n/a",B19-C19)</f>
        <v>-4.3546941040857271E-3</v>
      </c>
    </row>
    <row r="20" spans="1:4" ht="15" x14ac:dyDescent="0.2">
      <c r="A20" s="14" t="s">
        <v>16</v>
      </c>
      <c r="B20" s="10">
        <f>IF(ISERROR(College!N17/College!J17),"n/a",College!N17/College!J17)</f>
        <v>0.41666666666666669</v>
      </c>
      <c r="C20" s="10">
        <f>IF(ISERROR(College!O17/College!K17),"n/a",College!O17/College!K17)</f>
        <v>0.30769230769230771</v>
      </c>
      <c r="D20" s="12">
        <f>IF(ISERROR(B20-C20),"n/a",B20-C20)</f>
        <v>0.10897435897435898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>
        <f>IF(ISERROR(College!S17/College!O17), "n/a",College!S17/College!O17)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0.71334068357221614</v>
      </c>
      <c r="C23" s="10">
        <f>IF(ISERROR(College!G15/College!C15),"n/a",College!G15/College!C15)</f>
        <v>0.76214196762141972</v>
      </c>
      <c r="D23" s="12">
        <f>IF(ISERROR(B23-C23),"n/a",B23-C23)</f>
        <v>-4.8801284049203586E-2</v>
      </c>
    </row>
    <row r="24" spans="1:4" ht="15" x14ac:dyDescent="0.2">
      <c r="A24" s="14" t="s">
        <v>14</v>
      </c>
      <c r="B24" s="10">
        <f>IF(ISERROR(College!J15/College!F15),"n/a",College!J15/College!F15)</f>
        <v>6.3369397217928905E-2</v>
      </c>
      <c r="C24" s="10">
        <f>IF(ISERROR(College!K15/College!G15),"n/a",College!K15/College!G15)</f>
        <v>7.0261437908496732E-2</v>
      </c>
      <c r="D24" s="12">
        <f>IF(ISERROR(B24-C24),"n/a",B24-C24)</f>
        <v>-6.8920406905678272E-3</v>
      </c>
    </row>
    <row r="25" spans="1:4" ht="15" x14ac:dyDescent="0.2">
      <c r="A25" s="14" t="s">
        <v>15</v>
      </c>
      <c r="B25" s="10">
        <f>IF(ISERROR(College!N15/College!F15),"n/a",College!N15/College!F15)</f>
        <v>1.3910355486862442E-2</v>
      </c>
      <c r="C25" s="10">
        <f>IF(ISERROR(College!O15/College!G15),"n/a",College!O15/College!G15)</f>
        <v>1.3071895424836602E-2</v>
      </c>
      <c r="D25" s="12">
        <f>IF(ISERROR(B25-C25),"n/a",B25-C25)</f>
        <v>8.3846006202584027E-4</v>
      </c>
    </row>
    <row r="26" spans="1:4" ht="15" x14ac:dyDescent="0.2">
      <c r="A26" s="14" t="s">
        <v>16</v>
      </c>
      <c r="B26" s="10">
        <f>IF(ISERROR(College!N15/College!J15),"n/a",College!N15/College!J15)</f>
        <v>0.21951219512195122</v>
      </c>
      <c r="C26" s="10">
        <f>IF(ISERROR(College!O15/College!K15),"n/a",College!O15/College!K15)</f>
        <v>0.18604651162790697</v>
      </c>
      <c r="D26" s="12">
        <f>IF(ISERROR(B26-C26),"n/a",B26-C26)</f>
        <v>3.3465683494044246E-2</v>
      </c>
    </row>
    <row r="27" spans="1:4" ht="15" x14ac:dyDescent="0.2">
      <c r="A27" s="14" t="s">
        <v>17</v>
      </c>
      <c r="B27" s="10">
        <f>IF(ISERROR(College!R15/College!N15), "n/a",College!R15/College!N15)</f>
        <v>0</v>
      </c>
      <c r="C27" s="10">
        <f>IF(ISERROR(College!S15/College!O15), "n/a",College!S15/College!O15)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0.5545091070635273</v>
      </c>
      <c r="C29" s="10">
        <f>IF(ISERROR(College!G11/College!C11),"n/a",College!G11/College!C11)</f>
        <v>0.58193277310924374</v>
      </c>
      <c r="D29" s="12">
        <f>IF(ISERROR(B29-C29),"n/a",B29-C29)</f>
        <v>-2.7423666045716444E-2</v>
      </c>
    </row>
    <row r="30" spans="1:4" ht="15" x14ac:dyDescent="0.2">
      <c r="A30" s="14" t="s">
        <v>14</v>
      </c>
      <c r="B30" s="10">
        <f>IF(ISERROR(College!J11/College!F11),"n/a",College!J11/College!F11)</f>
        <v>0.14629065854830955</v>
      </c>
      <c r="C30" s="10">
        <f>IF(ISERROR(College!K11/College!G11),"n/a",College!K11/College!G11)</f>
        <v>0.13285198555956679</v>
      </c>
      <c r="D30" s="12">
        <f>IF(ISERROR(B30-C30),"n/a",B30-C30)</f>
        <v>1.3438672988742767E-2</v>
      </c>
    </row>
    <row r="31" spans="1:4" ht="15" x14ac:dyDescent="0.2">
      <c r="A31" s="14" t="s">
        <v>15</v>
      </c>
      <c r="B31" s="10">
        <f>IF(ISERROR(College!N11/College!F11),"n/a",College!N11/College!F11)</f>
        <v>5.3677295305239542E-2</v>
      </c>
      <c r="C31" s="10">
        <f>IF(ISERROR(College!O11/College!G11),"n/a",College!O11/College!G11)</f>
        <v>7.4729241877256311E-2</v>
      </c>
      <c r="D31" s="12">
        <f>IF(ISERROR(B31-C31),"n/a",B31-C31)</f>
        <v>-2.1051946572016769E-2</v>
      </c>
    </row>
    <row r="32" spans="1:4" ht="15" x14ac:dyDescent="0.2">
      <c r="A32" s="14" t="s">
        <v>16</v>
      </c>
      <c r="B32" s="10">
        <f>IF(ISERROR(College!N11/College!J11),"n/a",College!N11/College!J11)</f>
        <v>0.36692223439211391</v>
      </c>
      <c r="C32" s="10">
        <f>IF(ISERROR(College!O11/College!K11),"n/a",College!O11/College!K11)</f>
        <v>0.5625</v>
      </c>
      <c r="D32" s="12">
        <f>IF(ISERROR(B32-C32),"n/a",B32-C32)</f>
        <v>-0.19557776560788609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</v>
      </c>
      <c r="C33" s="11">
        <f>IF(ISERROR(College!S11/College!O11), "n/a",College!S11/College!O11)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7/30/21</v>
      </c>
      <c r="C36" s="349" t="str">
        <f>(Summary!C7)</f>
        <v>as of 7/30/20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0.41793643883326076</v>
      </c>
      <c r="D39" s="12">
        <f>IF(ISERROR(B39-C39),"n/a",B39-C39)</f>
        <v>-1.0776722074802847E-2</v>
      </c>
    </row>
    <row r="40" spans="1:4" ht="15" x14ac:dyDescent="0.2">
      <c r="A40" s="14" t="s">
        <v>14</v>
      </c>
      <c r="B40" s="10">
        <f>IF(ISERROR(College!J20/College!F20),"n/a",College!J20/College!F20)</f>
        <v>0.29951690821256038</v>
      </c>
      <c r="C40" s="10">
        <f>IF(ISERROR(College!K20/College!G20),"n/a",College!K20/College!G20)</f>
        <v>0.29270833333333335</v>
      </c>
      <c r="D40" s="12">
        <f>IF(ISERROR(B40-C40),"n/a",B40-C40)</f>
        <v>6.8085748792270362E-3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0.20967741935483872</v>
      </c>
      <c r="D45" s="12">
        <f t="shared" ref="D45:D49" si="0">IF(ISERROR(B45-C45),"n/a",B45-C45)</f>
        <v>0.30756395995550612</v>
      </c>
    </row>
    <row r="46" spans="1:4" ht="15" x14ac:dyDescent="0.2">
      <c r="A46" s="14" t="s">
        <v>14</v>
      </c>
      <c r="B46" s="10">
        <f>IF(ISERROR(College!J21/College!F21),"n/a",College!J21/College!F21)</f>
        <v>0.36666666666666664</v>
      </c>
      <c r="C46" s="10">
        <f>IF(ISERROR(College!K21/College!G21),"n/a",College!K21/College!G21)</f>
        <v>0.23076923076923078</v>
      </c>
      <c r="D46" s="12">
        <f t="shared" si="0"/>
        <v>0.13589743589743586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0.22727272727272727</v>
      </c>
      <c r="C58" s="10">
        <f>IF(ISERROR(College!K23/College!G23),"n/a",College!K23/College!G23)</f>
        <v>0.24107142857142858</v>
      </c>
      <c r="D58" s="12">
        <f>IF(ISERROR(B58-C58),"n/a",B58-C58)</f>
        <v>-1.379870129870131E-2</v>
      </c>
    </row>
    <row r="59" spans="1:4" ht="15" x14ac:dyDescent="0.2">
      <c r="A59" s="14" t="s">
        <v>15</v>
      </c>
      <c r="B59" s="10">
        <f>IF(ISERROR(College!N23/College!F23),"n/a",College!N23/College!F23)</f>
        <v>9.0909090909090905E-3</v>
      </c>
      <c r="C59" s="10">
        <f>IF(ISERROR(College!O23/College!G23),"n/a",College!O23/College!G23)</f>
        <v>0</v>
      </c>
      <c r="D59" s="12">
        <f>IF(ISERROR(B59-C59),"n/a",B59-C59)</f>
        <v>9.0909090909090905E-3</v>
      </c>
    </row>
    <row r="60" spans="1:4" ht="15" x14ac:dyDescent="0.2">
      <c r="A60" s="14" t="s">
        <v>16</v>
      </c>
      <c r="B60" s="10">
        <f>IF(ISERROR(College!N23/College!J23),"n/a",College!N23/College!J23)</f>
        <v>0.04</v>
      </c>
      <c r="C60" s="10">
        <f>IF(ISERROR(College!O23/College!K23),"n/a",College!O23/College!K23)</f>
        <v>0</v>
      </c>
      <c r="D60" s="12">
        <f>IF(ISERROR(B60-C60),"n/a",B60-C60)</f>
        <v>0.04</v>
      </c>
    </row>
    <row r="61" spans="1:4" ht="15" x14ac:dyDescent="0.2">
      <c r="A61" s="14" t="s">
        <v>17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0.41255605381165922</v>
      </c>
      <c r="D63" s="12">
        <f>IF(ISERROR(B63-C63),"n/a",B63-C63)</f>
        <v>-3.0718032059132705E-3</v>
      </c>
    </row>
    <row r="64" spans="1:4" ht="15" x14ac:dyDescent="0.2">
      <c r="A64" s="14" t="s">
        <v>14</v>
      </c>
      <c r="B64" s="10">
        <f>IF(ISERROR(College!J18/College!F18),"n/a",College!J18/College!F18)</f>
        <v>0.29416737109044799</v>
      </c>
      <c r="C64" s="10">
        <f>IF(ISERROR(College!K18/College!G18),"n/a",College!K18/College!G18)</f>
        <v>0.28623188405797101</v>
      </c>
      <c r="D64" s="12">
        <f>IF(ISERROR(B64-C64),"n/a",B64-C64)</f>
        <v>7.9354870324769844E-3</v>
      </c>
    </row>
    <row r="65" spans="1:4" ht="15" x14ac:dyDescent="0.2">
      <c r="A65" s="14" t="s">
        <v>15</v>
      </c>
      <c r="B65" s="10">
        <f>IF(ISERROR(College!N18/College!F18),"n/a",College!N18/College!F18)</f>
        <v>8.4530853761622987E-4</v>
      </c>
      <c r="C65" s="10">
        <f>IF(ISERROR(College!O18/College!G18),"n/a",College!O18/College!G18)</f>
        <v>0</v>
      </c>
      <c r="D65" s="12">
        <f>IF(ISERROR(B65-C65),"n/a",B65-C65)</f>
        <v>8.4530853761622987E-4</v>
      </c>
    </row>
    <row r="66" spans="1:4" ht="15" x14ac:dyDescent="0.2">
      <c r="A66" s="14" t="s">
        <v>16</v>
      </c>
      <c r="B66" s="10">
        <f>IF(ISERROR(College!N18/College!J18),"n/a",College!N18/College!J18)</f>
        <v>2.8735632183908046E-3</v>
      </c>
      <c r="C66" s="10">
        <f>IF(ISERROR(College!O18/College!K18),"n/a",College!O18/College!K18)</f>
        <v>0</v>
      </c>
      <c r="D66" s="12">
        <f>IF(ISERROR(B66-C66),"n/a",B66-C66)</f>
        <v>2.8735632183908046E-3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7/30/2021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July 30,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7/30/21</v>
      </c>
      <c r="C9" s="351" t="str">
        <f>Summary!C7</f>
        <v>as of 7/30/20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0.62410594804116104</v>
      </c>
      <c r="C11" s="10">
        <f>IF(ISERROR(College!G29/College!C29),"n/a",College!G29/College!C29)</f>
        <v>0.64383298056571103</v>
      </c>
      <c r="D11" s="12">
        <f>IF(ISERROR(B11-C11),"n/a",B11-C11)</f>
        <v>-1.9727032524549992E-2</v>
      </c>
    </row>
    <row r="12" spans="1:19" ht="15" x14ac:dyDescent="0.2">
      <c r="A12" s="14" t="s">
        <v>14</v>
      </c>
      <c r="B12" s="10">
        <f>IF(ISERROR(College!J29/College!F29),"n/a",College!J29/College!F29)</f>
        <v>0.18964879852125693</v>
      </c>
      <c r="C12" s="10">
        <f>IF(ISERROR(College!K29/College!G29),"n/a",College!K29/College!G29)</f>
        <v>0.18522115959354454</v>
      </c>
      <c r="D12" s="12">
        <f>IF(ISERROR(B12-C12),"n/a",B12-C12)</f>
        <v>4.4276389277123906E-3</v>
      </c>
    </row>
    <row r="13" spans="1:19" ht="15" x14ac:dyDescent="0.2">
      <c r="A13" s="14" t="s">
        <v>15</v>
      </c>
      <c r="B13" s="10">
        <f>IF(ISERROR(College!N29/College!F29),"n/a",College!N29/College!F29)</f>
        <v>9.1534195933456561E-2</v>
      </c>
      <c r="C13" s="10">
        <f>IF(ISERROR(College!O29/College!G29),"n/a",College!O29/College!G29)</f>
        <v>7.0606694560669453E-2</v>
      </c>
      <c r="D13" s="12">
        <f>IF(ISERROR(B13-C13),"n/a",B13-C13)</f>
        <v>2.0927501372787108E-2</v>
      </c>
    </row>
    <row r="14" spans="1:19" ht="15" x14ac:dyDescent="0.2">
      <c r="A14" s="14" t="s">
        <v>16</v>
      </c>
      <c r="B14" s="10">
        <f>IF(ISERROR(College!N29/College!J29),"n/a",College!N29/College!J29)</f>
        <v>0.48265107212475633</v>
      </c>
      <c r="C14" s="10">
        <f>IF(ISERROR(College!O29/College!K29),"n/a",College!O29/College!K29)</f>
        <v>0.38120209762000806</v>
      </c>
      <c r="D14" s="12">
        <f>IF(ISERROR(B14-C14),"n/a",B14-C14)</f>
        <v>0.10144897450474827</v>
      </c>
    </row>
    <row r="15" spans="1:19" ht="15" x14ac:dyDescent="0.2">
      <c r="A15" s="14" t="s">
        <v>17</v>
      </c>
      <c r="B15" s="10">
        <f>IF(ISERROR(College!R29/College!N29), "n/a",College!R29/College!N29)</f>
        <v>0</v>
      </c>
      <c r="C15" s="10">
        <f>IF(ISERROR(College!S29/College!O29), "n/a",College!S29/College!O29)</f>
        <v>0</v>
      </c>
      <c r="D15" s="12">
        <f>IF(ISERROR(B15-C15),"n/a",B15-C15)</f>
        <v>0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0.73236009732360097</v>
      </c>
      <c r="D17" s="12">
        <f>IF(ISERROR(B17-C17),"n/a",B17-C17)</f>
        <v>9.7327402676399055E-2</v>
      </c>
    </row>
    <row r="18" spans="1:4" ht="15" x14ac:dyDescent="0.2">
      <c r="A18" s="14" t="s">
        <v>14</v>
      </c>
      <c r="B18" s="10">
        <f>IF(ISERROR(College!J33/College!F33),"n/a",College!J33/College!F33)</f>
        <v>3.2956685499058377E-2</v>
      </c>
      <c r="C18" s="10">
        <f>IF(ISERROR(College!K33/College!G33),"n/a",College!K33/College!G33)</f>
        <v>3.8205980066445183E-2</v>
      </c>
      <c r="D18" s="12">
        <f>IF(ISERROR(B18-C18),"n/a",B18-C18)</f>
        <v>-5.2492945673868058E-3</v>
      </c>
    </row>
    <row r="19" spans="1:4" ht="15" x14ac:dyDescent="0.2">
      <c r="A19" s="14" t="s">
        <v>15</v>
      </c>
      <c r="B19" s="10">
        <f>IF(ISERROR(College!N33/College!F33),"n/a",College!N33/College!F33)</f>
        <v>1.5065913370998116E-2</v>
      </c>
      <c r="C19" s="10">
        <f>IF(ISERROR(College!O33/College!G33),"n/a",College!O33/College!G33)</f>
        <v>1.4950166112956811E-2</v>
      </c>
      <c r="D19" s="12">
        <f>IF(ISERROR(B19-C19),"n/a",B19-C19)</f>
        <v>1.1574725804130472E-4</v>
      </c>
    </row>
    <row r="20" spans="1:4" ht="15" x14ac:dyDescent="0.2">
      <c r="A20" s="14" t="s">
        <v>16</v>
      </c>
      <c r="B20" s="10">
        <f>IF(ISERROR(College!N33/College!J33),"n/a",College!N33/College!J33)</f>
        <v>0.45714285714285713</v>
      </c>
      <c r="C20" s="10">
        <f>IF(ISERROR(College!O33/College!K33),"n/a",College!O33/College!K33)</f>
        <v>0.39130434782608697</v>
      </c>
      <c r="D20" s="12">
        <f>IF(ISERROR(B20-C20),"n/a",B20-C20)</f>
        <v>6.5838509316770155E-2</v>
      </c>
    </row>
    <row r="21" spans="1:4" ht="15" x14ac:dyDescent="0.2">
      <c r="A21" s="14" t="s">
        <v>17</v>
      </c>
      <c r="B21" s="10">
        <f>IF(ISERROR(College!R33/College!N33), "n/a",College!R33/College!N33)</f>
        <v>0</v>
      </c>
      <c r="C21" s="10">
        <f>IF(ISERROR(College!S33/College!O33), "n/a",College!S33/College!O33)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0.68941350055330142</v>
      </c>
      <c r="D23" s="12">
        <f>IF(ISERROR(B23-C23),"n/a",B23-C23)</f>
        <v>5.9970519158067837E-2</v>
      </c>
    </row>
    <row r="24" spans="1:4" ht="15" x14ac:dyDescent="0.2">
      <c r="A24" s="14" t="s">
        <v>14</v>
      </c>
      <c r="B24" s="10">
        <f>IF(ISERROR(College!J31/College!F31),"n/a",College!J31/College!F31)</f>
        <v>7.1395021136683889E-2</v>
      </c>
      <c r="C24" s="10">
        <f>IF(ISERROR(College!K31/College!G31),"n/a",College!K31/College!G31)</f>
        <v>5.5109684323167471E-2</v>
      </c>
      <c r="D24" s="12">
        <f>IF(ISERROR(B24-C24),"n/a",B24-C24)</f>
        <v>1.6285336813516418E-2</v>
      </c>
    </row>
    <row r="25" spans="1:4" ht="15" x14ac:dyDescent="0.2">
      <c r="A25" s="14" t="s">
        <v>15</v>
      </c>
      <c r="B25" s="10">
        <f>IF(ISERROR(College!N31/College!F31),"n/a",College!N31/College!F31)</f>
        <v>1.2682010333489901E-2</v>
      </c>
      <c r="C25" s="10">
        <f>IF(ISERROR(College!O31/College!G31),"n/a",College!O31/College!G31)</f>
        <v>9.630818619582664E-3</v>
      </c>
      <c r="D25" s="12">
        <f>IF(ISERROR(B25-C25),"n/a",B25-C25)</f>
        <v>3.0511917139072371E-3</v>
      </c>
    </row>
    <row r="26" spans="1:4" ht="15" x14ac:dyDescent="0.2">
      <c r="A26" s="14" t="s">
        <v>16</v>
      </c>
      <c r="B26" s="10">
        <f>IF(ISERROR(College!N31/College!J31),"n/a",College!N31/College!J31)</f>
        <v>0.17763157894736842</v>
      </c>
      <c r="C26" s="10">
        <f>IF(ISERROR(College!O31/College!K31),"n/a",College!O31/College!K31)</f>
        <v>0.17475728155339806</v>
      </c>
      <c r="D26" s="12">
        <f>IF(ISERROR(B26-C26),"n/a",B26-C26)</f>
        <v>2.8742973939703542E-3</v>
      </c>
    </row>
    <row r="27" spans="1:4" ht="15" x14ac:dyDescent="0.2">
      <c r="A27" s="14" t="s">
        <v>17</v>
      </c>
      <c r="B27" s="10">
        <f>IF(ISERROR(College!R31/College!N31), "n/a",College!R31/College!N31)</f>
        <v>0</v>
      </c>
      <c r="C27" s="10">
        <f>IF(ISERROR(College!S31/College!O31), "n/a",College!S31/College!O31)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0.6481079404466501</v>
      </c>
      <c r="C29" s="10">
        <f>IF(ISERROR(College!G27/College!C27),"n/a",College!G27/College!C27)</f>
        <v>0.65190576045392867</v>
      </c>
      <c r="D29" s="12">
        <f>IF(ISERROR(B29-C29),"n/a",B29-C29)</f>
        <v>-3.7978200072785739E-3</v>
      </c>
    </row>
    <row r="30" spans="1:4" ht="15" x14ac:dyDescent="0.2">
      <c r="A30" s="14" t="s">
        <v>14</v>
      </c>
      <c r="B30" s="10">
        <f>IF(ISERROR(College!J27/College!F27),"n/a",College!J27/College!F27)</f>
        <v>0.16463268724575258</v>
      </c>
      <c r="C30" s="10">
        <f>IF(ISERROR(College!K27/College!G27),"n/a",College!K27/College!G27)</f>
        <v>0.16430148218227689</v>
      </c>
      <c r="D30" s="12">
        <f>IF(ISERROR(B30-C30),"n/a",B30-C30)</f>
        <v>3.31205063475698E-4</v>
      </c>
    </row>
    <row r="31" spans="1:4" ht="15" x14ac:dyDescent="0.2">
      <c r="A31" s="14" t="s">
        <v>15</v>
      </c>
      <c r="B31" s="10">
        <f>IF(ISERROR(College!N27/College!F27),"n/a",College!N27/College!F27)</f>
        <v>7.6633165829145727E-2</v>
      </c>
      <c r="C31" s="10">
        <f>IF(ISERROR(College!O27/College!G27),"n/a",College!O27/College!G27)</f>
        <v>6.1305581835383163E-2</v>
      </c>
      <c r="D31" s="12">
        <f>IF(ISERROR(B31-C31),"n/a",B31-C31)</f>
        <v>1.5327583993762564E-2</v>
      </c>
    </row>
    <row r="32" spans="1:4" ht="15" x14ac:dyDescent="0.2">
      <c r="A32" s="14" t="s">
        <v>16</v>
      </c>
      <c r="B32" s="10">
        <f>IF(ISERROR(College!N27/College!J27),"n/a",College!N27/College!J27)</f>
        <v>0.46547965116279072</v>
      </c>
      <c r="C32" s="10">
        <f>IF(ISERROR(College!O27/College!K27),"n/a",College!O27/College!K27)</f>
        <v>0.37312859884836852</v>
      </c>
      <c r="D32" s="12">
        <f>IF(ISERROR(B32-C32),"n/a",B32-C32)</f>
        <v>9.23510523144222E-2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</v>
      </c>
      <c r="C33" s="11">
        <f>IF(ISERROR(College!S27/College!O27), "n/a",College!S27/College!O27)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7/30/21</v>
      </c>
      <c r="C36" s="349" t="str">
        <f>(Summary!C7)</f>
        <v>as of 7/30/20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0.79764545299436951</v>
      </c>
      <c r="C39" s="10">
        <f>IF(ISERROR(College!G36/College!C36),"n/a",College!G36/College!C36)</f>
        <v>0.79672650475184792</v>
      </c>
      <c r="D39" s="12">
        <f>IF(ISERROR(B39-C39),"n/a",B39-C39)</f>
        <v>9.1894824252158891E-4</v>
      </c>
    </row>
    <row r="40" spans="1:4" ht="15" x14ac:dyDescent="0.2">
      <c r="A40" s="14" t="s">
        <v>14</v>
      </c>
      <c r="B40" s="10">
        <f>IF(ISERROR(College!J36/College!F36),"n/a",College!J36/College!F36)</f>
        <v>0.24598930481283424</v>
      </c>
      <c r="C40" s="10">
        <f>IF(ISERROR(College!K36/College!G36),"n/a",College!K36/College!G36)</f>
        <v>0.25734481996907443</v>
      </c>
      <c r="D40" s="12">
        <f>IF(ISERROR(B40-C40),"n/a",B40-C40)</f>
        <v>-1.1355515156240198E-2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0.84955752212389379</v>
      </c>
      <c r="D45" s="12">
        <f>IF(ISERROR(B45-C45),"n/a",B45-C45)</f>
        <v>6.9361396795025176E-2</v>
      </c>
    </row>
    <row r="46" spans="1:4" ht="15" x14ac:dyDescent="0.2">
      <c r="A46" s="14" t="s">
        <v>14</v>
      </c>
      <c r="B46" s="10">
        <f>IF(ISERROR(College!J37/College!F37),"n/a",College!J37/College!F37)</f>
        <v>0.17647058823529413</v>
      </c>
      <c r="C46" s="10">
        <f>IF(ISERROR(College!K37/College!G37),"n/a",College!K37/College!G37)</f>
        <v>0.25</v>
      </c>
      <c r="D46" s="12">
        <f>IF(ISERROR(B46-C46),"n/a",B46-C46)</f>
        <v>-7.3529411764705871E-2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0.18421052631578946</v>
      </c>
      <c r="C51" s="10">
        <f>IF(ISERROR(College!G41/College!C41),"n/a",College!G41/College!C41)</f>
        <v>0.45783132530120479</v>
      </c>
      <c r="D51" s="12">
        <f>IF(ISERROR(B51-C51),"n/a",B51-C51)</f>
        <v>-0.27362079898541536</v>
      </c>
    </row>
    <row r="52" spans="1:4" ht="15" x14ac:dyDescent="0.2">
      <c r="A52" s="14" t="s">
        <v>14</v>
      </c>
      <c r="B52" s="10">
        <f>IF(ISERROR(College!J41/College!F41),"n/a",College!J41/College!F41)</f>
        <v>0.2391304347826087</v>
      </c>
      <c r="C52" s="10">
        <f>IF(ISERROR(College!K41/College!G41),"n/a",College!K41/College!G41)</f>
        <v>0.18421052631578946</v>
      </c>
      <c r="D52" s="12">
        <f>IF(ISERROR(B52-C52),"n/a",B52-C52)</f>
        <v>5.4919908466819239E-2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0.99569583931133432</v>
      </c>
      <c r="C57" s="10">
        <f>IF(ISERROR(College!G39/College!C39),"n/a",College!G39/College!C39)</f>
        <v>0.99506781750924789</v>
      </c>
      <c r="D57" s="12">
        <f>IF(ISERROR(B57-C57),"n/a",B57-C57)</f>
        <v>6.2802180208643144E-4</v>
      </c>
    </row>
    <row r="58" spans="1:4" ht="15" x14ac:dyDescent="0.2">
      <c r="A58" s="14" t="s">
        <v>14</v>
      </c>
      <c r="B58" s="10">
        <f>IF(ISERROR(College!J39/College!F39),"n/a",College!J39/College!F39)</f>
        <v>0.13976945244956773</v>
      </c>
      <c r="C58" s="10">
        <f>IF(ISERROR(College!K39/College!G39),"n/a",College!K39/College!G39)</f>
        <v>0.14993804213135067</v>
      </c>
      <c r="D58" s="12">
        <f>IF(ISERROR(B58-C58),"n/a",B58-C58)</f>
        <v>-1.0168589681782941E-2</v>
      </c>
    </row>
    <row r="59" spans="1:4" ht="15" x14ac:dyDescent="0.2">
      <c r="A59" s="14" t="s">
        <v>15</v>
      </c>
      <c r="B59" s="10">
        <f>IF(ISERROR(College!N39/College!F39),"n/a",College!N39/College!F39)</f>
        <v>4.3227665706051877E-3</v>
      </c>
      <c r="C59" s="10">
        <f>IF(ISERROR(College!O39/College!G39),"n/a",College!O39/College!G39)</f>
        <v>0</v>
      </c>
      <c r="D59" s="12">
        <f>IF(ISERROR(B59-C59),"n/a",B59-C59)</f>
        <v>4.3227665706051877E-3</v>
      </c>
    </row>
    <row r="60" spans="1:4" ht="15" x14ac:dyDescent="0.2">
      <c r="A60" s="14" t="s">
        <v>16</v>
      </c>
      <c r="B60" s="10">
        <f>IF(ISERROR(College!N39/College!J39),"n/a",College!N39/College!J39)</f>
        <v>3.0927835051546393E-2</v>
      </c>
      <c r="C60" s="10">
        <f>IF(ISERROR(College!O39/College!K39),"n/a",College!O39/College!K39)</f>
        <v>0</v>
      </c>
      <c r="D60" s="12">
        <f>IF(ISERROR(B60-C60),"n/a",B60-C60)</f>
        <v>3.0927835051546393E-2</v>
      </c>
    </row>
    <row r="61" spans="1:4" ht="15" x14ac:dyDescent="0.2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0.815437239738251</v>
      </c>
      <c r="C63" s="10">
        <f>IF(ISERROR(College!G34/College!C34),"n/a",College!G34/College!C34)</f>
        <v>0.81746150396172823</v>
      </c>
      <c r="D63" s="12">
        <f>IF(ISERROR(B63-C63),"n/a",B63-C63)</f>
        <v>-2.0242642234772346E-3</v>
      </c>
    </row>
    <row r="64" spans="1:4" ht="15" x14ac:dyDescent="0.2">
      <c r="A64" s="14" t="s">
        <v>14</v>
      </c>
      <c r="B64" s="10">
        <f>IF(ISERROR(College!J34/College!F34),"n/a",College!J34/College!F34)</f>
        <v>0.23162502279773847</v>
      </c>
      <c r="C64" s="10">
        <f>IF(ISERROR(College!K34/College!G34),"n/a",College!K34/College!G34)</f>
        <v>0.24085588880760789</v>
      </c>
      <c r="D64" s="12">
        <f>IF(ISERROR(B64-C64),"n/a",B64-C64)</f>
        <v>-9.2308660098694151E-3</v>
      </c>
    </row>
    <row r="65" spans="1:4" ht="15" x14ac:dyDescent="0.2">
      <c r="A65" s="14" t="s">
        <v>15</v>
      </c>
      <c r="B65" s="10">
        <f>IF(ISERROR(College!N34/College!F34),"n/a",College!N34/College!F34)</f>
        <v>5.4714572314426405E-4</v>
      </c>
      <c r="C65" s="10">
        <f>IF(ISERROR(College!O34/College!G34),"n/a",College!O34/College!G34)</f>
        <v>0</v>
      </c>
      <c r="D65" s="12">
        <f>IF(ISERROR(B65-C65),"n/a",B65-C65)</f>
        <v>5.4714572314426405E-4</v>
      </c>
    </row>
    <row r="66" spans="1:4" ht="15" x14ac:dyDescent="0.2">
      <c r="A66" s="14" t="s">
        <v>16</v>
      </c>
      <c r="B66" s="10">
        <f>IF(ISERROR(College!N34/College!J34),"n/a",College!N34/College!J34)</f>
        <v>2.3622047244094488E-3</v>
      </c>
      <c r="C66" s="10">
        <f>IF(ISERROR(College!O34/College!K34),"n/a",College!O34/College!K34)</f>
        <v>0</v>
      </c>
      <c r="D66" s="12">
        <f>IF(ISERROR(B66-C66),"n/a",B66-C66)</f>
        <v>2.3622047244094488E-3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7/30/2021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30,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7/30/21</v>
      </c>
      <c r="C9" s="351" t="str">
        <f>Summary!C7</f>
        <v>as of 7/30/20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0.74810709546483489</v>
      </c>
      <c r="C11" s="10">
        <f>IF(ISERROR(College!G45/College!C45),"n/a",College!G45/College!C45)</f>
        <v>0.73236324851439893</v>
      </c>
      <c r="D11" s="12">
        <f>IF(ISERROR(B11-C11),"n/a",B11-C11)</f>
        <v>1.5743846950435958E-2</v>
      </c>
    </row>
    <row r="12" spans="1:4" ht="15" x14ac:dyDescent="0.2">
      <c r="A12" s="14" t="s">
        <v>14</v>
      </c>
      <c r="B12" s="10">
        <f>IF(ISERROR(College!J45/College!F45),"n/a",College!J45/College!F45)</f>
        <v>0.19835141903171954</v>
      </c>
      <c r="C12" s="10">
        <f>IF(ISERROR(College!K45/College!G45),"n/a",College!K45/College!G45)</f>
        <v>0.19296785602829503</v>
      </c>
      <c r="D12" s="12">
        <f>IF(ISERROR(B12-C12),"n/a",B12-C12)</f>
        <v>5.3835630034245185E-3</v>
      </c>
    </row>
    <row r="13" spans="1:4" ht="15" x14ac:dyDescent="0.2">
      <c r="A13" s="14" t="s">
        <v>15</v>
      </c>
      <c r="B13" s="10">
        <f>IF(ISERROR(College!N45/College!F45),"n/a",College!N45/College!F45)</f>
        <v>7.9090150250417365E-2</v>
      </c>
      <c r="C13" s="10">
        <f>IF(ISERROR(College!O45/College!G45),"n/a",College!O45/College!G45)</f>
        <v>8.0932071153646104E-2</v>
      </c>
      <c r="D13" s="12">
        <f>IF(ISERROR(B13-C13),"n/a",B13-C13)</f>
        <v>-1.8419209032287387E-3</v>
      </c>
    </row>
    <row r="14" spans="1:4" ht="15" x14ac:dyDescent="0.2">
      <c r="A14" s="14" t="s">
        <v>16</v>
      </c>
      <c r="B14" s="10">
        <f>IF(ISERROR(College!N45/College!J45),"n/a",College!N45/College!J45)</f>
        <v>0.39873750657548657</v>
      </c>
      <c r="C14" s="10">
        <f>IF(ISERROR(College!O45/College!K45),"n/a",College!O45/College!K45)</f>
        <v>0.41940700808625336</v>
      </c>
      <c r="D14" s="12">
        <f>IF(ISERROR(B14-C14),"n/a",B14-C14)</f>
        <v>-2.0669501510766797E-2</v>
      </c>
    </row>
    <row r="15" spans="1:4" ht="15" x14ac:dyDescent="0.2">
      <c r="A15" s="14" t="s">
        <v>17</v>
      </c>
      <c r="B15" s="10">
        <f>IF(ISERROR(College!R45/College!N45), "n/a",College!R45/College!N45)</f>
        <v>0</v>
      </c>
      <c r="C15" s="10">
        <f>IF(ISERROR(College!S45/College!O45), "n/a",College!S45/College!O45)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0.87079646017699119</v>
      </c>
      <c r="C17" s="10">
        <f>IF(ISERROR(College!G49/College!C49),"n/a",College!G49/College!C49)</f>
        <v>0.79274611398963735</v>
      </c>
      <c r="D17" s="12">
        <f>IF(ISERROR(B17-C17),"n/a",B17-C17)</f>
        <v>7.8050346187353847E-2</v>
      </c>
    </row>
    <row r="18" spans="1:4" ht="15" x14ac:dyDescent="0.2">
      <c r="A18" s="14" t="s">
        <v>14</v>
      </c>
      <c r="B18" s="10">
        <f>IF(ISERROR(College!J49/College!F49),"n/a",College!J49/College!F49)</f>
        <v>3.2520325203252036E-2</v>
      </c>
      <c r="C18" s="10">
        <f>IF(ISERROR(College!K49/College!G49),"n/a",College!K49/College!G49)</f>
        <v>4.5751633986928102E-2</v>
      </c>
      <c r="D18" s="12">
        <f>IF(ISERROR(B18-C18),"n/a",B18-C18)</f>
        <v>-1.3231308783676066E-2</v>
      </c>
    </row>
    <row r="19" spans="1:4" ht="15" x14ac:dyDescent="0.2">
      <c r="A19" s="14" t="s">
        <v>15</v>
      </c>
      <c r="B19" s="10">
        <f>IF(ISERROR(College!N49/College!F49),"n/a",College!N49/College!F49)</f>
        <v>8.130081300813009E-3</v>
      </c>
      <c r="C19" s="10">
        <f>IF(ISERROR(College!O49/College!G49),"n/a",College!O49/College!G49)</f>
        <v>1.9607843137254902E-2</v>
      </c>
      <c r="D19" s="12">
        <f>IF(ISERROR(B19-C19),"n/a",B19-C19)</f>
        <v>-1.1477761836441893E-2</v>
      </c>
    </row>
    <row r="20" spans="1:4" ht="15" x14ac:dyDescent="0.2">
      <c r="A20" s="14" t="s">
        <v>16</v>
      </c>
      <c r="B20" s="10">
        <f>IF(ISERROR(College!N49/College!J49),"n/a",College!N49/College!J49)</f>
        <v>0.25</v>
      </c>
      <c r="C20" s="10">
        <f>IF(ISERROR(College!O49/College!K49),"n/a",College!O49/College!K49)</f>
        <v>0.42857142857142855</v>
      </c>
      <c r="D20" s="12">
        <f>IF(ISERROR(B20-C20),"n/a",B20-C20)</f>
        <v>-0.17857142857142855</v>
      </c>
    </row>
    <row r="21" spans="1:4" ht="15" x14ac:dyDescent="0.2">
      <c r="A21" s="14" t="s">
        <v>17</v>
      </c>
      <c r="B21" s="10">
        <f>IF(ISERROR(College!R49/College!N49), "n/a",College!R49/College!N49)</f>
        <v>0</v>
      </c>
      <c r="C21" s="10">
        <f>IF(ISERROR(College!S49/College!O49), "n/a",College!S49/College!O49)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0.71862745098039216</v>
      </c>
      <c r="D23" s="12">
        <f>IF(ISERROR(B23-C23),"n/a",B23-C23)</f>
        <v>7.5265678790600199E-2</v>
      </c>
    </row>
    <row r="24" spans="1:4" ht="15" x14ac:dyDescent="0.2">
      <c r="A24" s="14" t="s">
        <v>14</v>
      </c>
      <c r="B24" s="10">
        <f>IF(ISERROR(College!J47/College!F47),"n/a",College!J47/College!F47)</f>
        <v>4.807692307692308E-2</v>
      </c>
      <c r="C24" s="10">
        <f>IF(ISERROR(College!K47/College!G47),"n/a",College!K47/College!G47)</f>
        <v>4.0927694406548434E-2</v>
      </c>
      <c r="D24" s="12">
        <f>IF(ISERROR(B24-C24),"n/a",B24-C24)</f>
        <v>7.1492286703746452E-3</v>
      </c>
    </row>
    <row r="25" spans="1:4" ht="15" x14ac:dyDescent="0.2">
      <c r="A25" s="14" t="s">
        <v>15</v>
      </c>
      <c r="B25" s="10">
        <f>IF(ISERROR(College!N47/College!F47),"n/a",College!N47/College!F47)</f>
        <v>1.098901098901099E-2</v>
      </c>
      <c r="C25" s="10">
        <f>IF(ISERROR(College!O47/College!G47),"n/a",College!O47/College!G47)</f>
        <v>9.5497953615279671E-3</v>
      </c>
      <c r="D25" s="12">
        <f>IF(ISERROR(B25-C25),"n/a",B25-C25)</f>
        <v>1.4392156274830228E-3</v>
      </c>
    </row>
    <row r="26" spans="1:4" ht="15" x14ac:dyDescent="0.2">
      <c r="A26" s="14" t="s">
        <v>16</v>
      </c>
      <c r="B26" s="10">
        <f>IF(ISERROR(College!N47/College!J47),"n/a",College!N47/College!J47)</f>
        <v>0.22857142857142856</v>
      </c>
      <c r="C26" s="10">
        <f>IF(ISERROR(College!O47/College!K47),"n/a",College!O47/College!K47)</f>
        <v>0.23333333333333334</v>
      </c>
      <c r="D26" s="12">
        <f>IF(ISERROR(B26-C26),"n/a",B26-C26)</f>
        <v>-4.7619047619047727E-3</v>
      </c>
    </row>
    <row r="27" spans="1:4" ht="15" x14ac:dyDescent="0.2">
      <c r="A27" s="14" t="s">
        <v>17</v>
      </c>
      <c r="B27" s="10">
        <f>IF(ISERROR(College!R47/College!N47), "n/a",College!R47/College!N47)</f>
        <v>0</v>
      </c>
      <c r="C27" s="10">
        <f>IF(ISERROR(College!S47/College!O47), "n/a",College!S47/College!O47)</f>
        <v>0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0.75589449380815787</v>
      </c>
      <c r="C29" s="10">
        <f>IF(ISERROR(College!G43/College!C43),"n/a",College!G43/College!C43)</f>
        <v>0.73300302780071569</v>
      </c>
      <c r="D29" s="12">
        <f>IF(ISERROR(B29-C29),"n/a",B29-C29)</f>
        <v>2.2891466007442185E-2</v>
      </c>
    </row>
    <row r="30" spans="1:4" ht="15" x14ac:dyDescent="0.2">
      <c r="A30" s="14" t="s">
        <v>14</v>
      </c>
      <c r="B30" s="10">
        <f>IF(ISERROR(College!J43/College!F43),"n/a",College!J43/College!F43)</f>
        <v>0.18067382450944094</v>
      </c>
      <c r="C30" s="10">
        <f>IF(ISERROR(College!K43/College!G43),"n/a",College!K43/College!G43)</f>
        <v>0.17827638002253099</v>
      </c>
      <c r="D30" s="12">
        <f>IF(ISERROR(B30-C30),"n/a",B30-C30)</f>
        <v>2.3974444869099554E-3</v>
      </c>
    </row>
    <row r="31" spans="1:4" ht="15" x14ac:dyDescent="0.2">
      <c r="A31" s="14" t="s">
        <v>15</v>
      </c>
      <c r="B31" s="10">
        <f>IF(ISERROR(College!N43/College!F43),"n/a",College!N43/College!F43)</f>
        <v>7.1269900037023326E-2</v>
      </c>
      <c r="C31" s="10">
        <f>IF(ISERROR(College!O43/College!G43),"n/a",College!O43/College!G43)</f>
        <v>7.4258355238452867E-2</v>
      </c>
      <c r="D31" s="12">
        <f>IF(ISERROR(B31-C31),"n/a",B31-C31)</f>
        <v>-2.9884552014295407E-3</v>
      </c>
    </row>
    <row r="32" spans="1:4" ht="15" x14ac:dyDescent="0.2">
      <c r="A32" s="14" t="s">
        <v>16</v>
      </c>
      <c r="B32" s="10">
        <f>IF(ISERROR(College!N43/College!J43),"n/a",College!N43/College!J43)</f>
        <v>0.39446721311475408</v>
      </c>
      <c r="C32" s="10">
        <f>IF(ISERROR(College!O43/College!K43),"n/a",College!O43/College!K43)</f>
        <v>0.41653501843075302</v>
      </c>
      <c r="D32" s="12">
        <f>IF(ISERROR(B32-C32),"n/a",B32-C32)</f>
        <v>-2.2067805315998945E-2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</v>
      </c>
      <c r="C33" s="11">
        <f>IF(ISERROR(College!S43/College!O43), "n/a",College!S43/College!O43)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7/30/21</v>
      </c>
      <c r="C36" s="349" t="str">
        <f>(Summary!C7)</f>
        <v>as of 7/30/20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0.64057239057239057</v>
      </c>
      <c r="D39" s="12">
        <f>IF(ISERROR(B39-C39),"n/a",B39-C39)</f>
        <v>-2.5984905518584234E-2</v>
      </c>
    </row>
    <row r="40" spans="1:4" ht="15" x14ac:dyDescent="0.2">
      <c r="A40" s="14" t="s">
        <v>14</v>
      </c>
      <c r="B40" s="10">
        <f>IF(ISERROR(College!J52/College!F52),"n/a",College!J52/College!F52)</f>
        <v>0.2808041504539559</v>
      </c>
      <c r="C40" s="10">
        <f>IF(ISERROR(College!K52/College!G52),"n/a",College!K52/College!G52)</f>
        <v>0.28843626806833117</v>
      </c>
      <c r="D40" s="12">
        <f>IF(ISERROR(B40-C40),"n/a",B40-C40)</f>
        <v>-7.6321176143752667E-3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5.3494391716997413E-3</v>
      </c>
      <c r="D45" s="12">
        <f>IF(ISERROR(B45-C45),"n/a",B45-C45)</f>
        <v>0.59809883669036923</v>
      </c>
    </row>
    <row r="46" spans="1:4" ht="15" x14ac:dyDescent="0.2">
      <c r="A46" s="14" t="s">
        <v>14</v>
      </c>
      <c r="B46" s="10">
        <f>IF(ISERROR(College!J53/College!F53),"n/a",College!J53/College!F53)</f>
        <v>0.4</v>
      </c>
      <c r="C46" s="10">
        <f>IF(ISERROR(College!K53/College!G53),"n/a",College!K53/College!G53)</f>
        <v>0.19354838709677419</v>
      </c>
      <c r="D46" s="12">
        <f>IF(ISERROR(B46-C46),"n/a",B46-C46)</f>
        <v>0.20645161290322583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9.6774193548387094E-2</v>
      </c>
      <c r="C58" s="10">
        <f>IF(ISERROR(College!K55/College!G55),"n/a",College!K55/College!G55)</f>
        <v>0.13131313131313133</v>
      </c>
      <c r="D58" s="12">
        <f>IF(ISERROR(B58-C58),"n/a",B58-C58)</f>
        <v>-3.4538937764744232E-2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0.63013698630136983</v>
      </c>
      <c r="D63" s="12">
        <f>IF(ISERROR(B63-C63),"n/a",B63-C63)</f>
        <v>-2.6533382697766172E-2</v>
      </c>
    </row>
    <row r="64" spans="1:4" ht="15" x14ac:dyDescent="0.2">
      <c r="A64" s="14" t="s">
        <v>14</v>
      </c>
      <c r="B64" s="10">
        <f>IF(ISERROR(College!J50/College!F50),"n/a",College!J50/College!F50)</f>
        <v>0.27283582089552239</v>
      </c>
      <c r="C64" s="10">
        <f>IF(ISERROR(College!K50/College!G50),"n/a",College!K50/College!G50)</f>
        <v>0.27717391304347827</v>
      </c>
      <c r="D64" s="12">
        <f>IF(ISERROR(B64-C64),"n/a",B64-C64)</f>
        <v>-4.3380921479558854E-3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7/30/2021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30,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7/30/21</v>
      </c>
      <c r="C9" s="351" t="str">
        <f>Summary!C7</f>
        <v>as of 7/30/20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0.72156013001083419</v>
      </c>
      <c r="C11" s="10">
        <f>IF(ISERROR(College!G61/College!C61),"n/a",College!G61/College!C61)</f>
        <v>0.68821292775665399</v>
      </c>
      <c r="D11" s="12">
        <f>IF(ISERROR(B11-C11),"n/a",B11-C11)</f>
        <v>3.3347202254180197E-2</v>
      </c>
    </row>
    <row r="12" spans="1:4" ht="15" x14ac:dyDescent="0.2">
      <c r="A12" s="14" t="s">
        <v>14</v>
      </c>
      <c r="B12" s="10">
        <f>IF(ISERROR(College!J61/College!F61),"n/a",College!J61/College!F61)</f>
        <v>0.18618618618618618</v>
      </c>
      <c r="C12" s="10">
        <f>IF(ISERROR(College!K61/College!G61),"n/a",College!K61/College!G61)</f>
        <v>0.1860036832412523</v>
      </c>
      <c r="D12" s="12">
        <f>IF(ISERROR(B12-C12),"n/a",B12-C12)</f>
        <v>1.8250294493388219E-4</v>
      </c>
    </row>
    <row r="13" spans="1:4" ht="15" x14ac:dyDescent="0.2">
      <c r="A13" s="14" t="s">
        <v>15</v>
      </c>
      <c r="B13" s="10">
        <f>IF(ISERROR(College!N61/College!F61),"n/a",College!N61/College!F61)</f>
        <v>0.13063063063063063</v>
      </c>
      <c r="C13" s="10">
        <f>IF(ISERROR(College!O61/College!G61),"n/a",College!O61/College!G61)</f>
        <v>8.6556169429097607E-2</v>
      </c>
      <c r="D13" s="12">
        <f>IF(ISERROR(B13-C13),"n/a",B13-C13)</f>
        <v>4.4074461201533022E-2</v>
      </c>
    </row>
    <row r="14" spans="1:4" ht="15" x14ac:dyDescent="0.2">
      <c r="A14" s="14" t="s">
        <v>16</v>
      </c>
      <c r="B14" s="10">
        <f>IF(ISERROR(College!N61/College!J61),"n/a",College!N61/College!J61)</f>
        <v>0.70161290322580649</v>
      </c>
      <c r="C14" s="10">
        <f>IF(ISERROR(College!O61/College!K61),"n/a",College!O61/College!K61)</f>
        <v>0.46534653465346537</v>
      </c>
      <c r="D14" s="12">
        <f>IF(ISERROR(B14-C14),"n/a",B14-C14)</f>
        <v>0.23626636857234112</v>
      </c>
    </row>
    <row r="15" spans="1:4" ht="15" x14ac:dyDescent="0.2">
      <c r="A15" s="14" t="s">
        <v>17</v>
      </c>
      <c r="B15" s="10">
        <f>IF(ISERROR(College!R61/College!N61), "n/a",College!R61/College!N61)</f>
        <v>0</v>
      </c>
      <c r="C15" s="10">
        <f>IF(ISERROR(College!S61/College!O61), "n/a",College!S61/College!O61)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0.2</v>
      </c>
      <c r="D18" s="12">
        <f>IF(ISERROR(B18-C18),"n/a",B18-C18)</f>
        <v>-0.16296296296296298</v>
      </c>
    </row>
    <row r="19" spans="1:4" ht="15" x14ac:dyDescent="0.2">
      <c r="A19" s="14" t="s">
        <v>15</v>
      </c>
      <c r="B19" s="10">
        <f>IF(ISERROR(College!N65/College!F65),"n/a",College!N65/College!F65)</f>
        <v>3.7037037037037035E-2</v>
      </c>
      <c r="C19" s="10">
        <f>IF(ISERROR(College!O65/College!G65),"n/a",College!O65/College!G65)</f>
        <v>0.1</v>
      </c>
      <c r="D19" s="12">
        <f>IF(ISERROR(B19-C19),"n/a",B19-C19)</f>
        <v>-6.2962962962962971E-2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>
        <f>IF(ISERROR(College!O65/College!K65),"n/a",College!O65/College!K65)</f>
        <v>0.5</v>
      </c>
      <c r="D20" s="12">
        <f>IF(ISERROR(B20-C20),"n/a",B20-C20)</f>
        <v>0.5</v>
      </c>
    </row>
    <row r="21" spans="1:4" ht="15" x14ac:dyDescent="0.2">
      <c r="A21" s="14" t="s">
        <v>17</v>
      </c>
      <c r="B21" s="10">
        <f>IF(ISERROR(College!R65/College!N65), "n/a",College!R65/College!N65)</f>
        <v>0</v>
      </c>
      <c r="C21" s="10">
        <f>IF(ISERROR(College!S65/College!O65), "n/a",College!S65/College!O65)</f>
        <v>0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2.1276595744680851E-2</v>
      </c>
      <c r="D24" s="12">
        <f>IF(ISERROR(B24-C24),"n/a",B24-C24)</f>
        <v>8.5866261398176283E-2</v>
      </c>
    </row>
    <row r="25" spans="1:4" ht="15" x14ac:dyDescent="0.2">
      <c r="A25" s="14" t="s">
        <v>15</v>
      </c>
      <c r="B25" s="10">
        <f>IF(ISERROR(College!N63/College!F63),"n/a",College!N63/College!F63)</f>
        <v>1.7857142857142856E-2</v>
      </c>
      <c r="C25" s="10">
        <f>IF(ISERROR(College!O63/College!G63),"n/a",College!O63/College!G63)</f>
        <v>0</v>
      </c>
      <c r="D25" s="12">
        <f>IF(ISERROR(B25-C25),"n/a",B25-C25)</f>
        <v>1.7857142857142856E-2</v>
      </c>
    </row>
    <row r="26" spans="1:4" ht="15" x14ac:dyDescent="0.2">
      <c r="A26" s="14" t="s">
        <v>16</v>
      </c>
      <c r="B26" s="10">
        <f>IF(ISERROR(College!N63/College!J63),"n/a",College!N63/College!J63)</f>
        <v>0.16666666666666666</v>
      </c>
      <c r="C26" s="10">
        <f>IF(ISERROR(College!O63/College!K63),"n/a",College!O63/College!K63)</f>
        <v>0</v>
      </c>
      <c r="D26" s="12">
        <f>IF(ISERROR(B26-C26),"n/a",B26-C26)</f>
        <v>0.16666666666666666</v>
      </c>
    </row>
    <row r="27" spans="1:4" ht="15" x14ac:dyDescent="0.2">
      <c r="A27" s="14" t="s">
        <v>17</v>
      </c>
      <c r="B27" s="10">
        <f>IF(ISERROR(College!R63/College!N63), "n/a",College!R63/College!N63)</f>
        <v>0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0.73431372549019602</v>
      </c>
      <c r="C29" s="10">
        <f>IF(ISERROR(College!G59/College!C59),"n/a",College!G59/College!C59)</f>
        <v>0.69848661233993015</v>
      </c>
      <c r="D29" s="12">
        <f>IF(ISERROR(B29-C29),"n/a",B29-C29)</f>
        <v>3.5827113150265877E-2</v>
      </c>
    </row>
    <row r="30" spans="1:4" ht="15" x14ac:dyDescent="0.2">
      <c r="A30" s="14" t="s">
        <v>14</v>
      </c>
      <c r="B30" s="10">
        <f>IF(ISERROR(College!J59/College!F59),"n/a",College!J59/College!F59)</f>
        <v>0.17489986648865152</v>
      </c>
      <c r="C30" s="10">
        <f>IF(ISERROR(College!K59/College!G59),"n/a",College!K59/College!G59)</f>
        <v>0.17333333333333334</v>
      </c>
      <c r="D30" s="12">
        <f>IF(ISERROR(B30-C30),"n/a",B30-C30)</f>
        <v>1.5665331553181838E-3</v>
      </c>
    </row>
    <row r="31" spans="1:4" ht="15" x14ac:dyDescent="0.2">
      <c r="A31" s="14" t="s">
        <v>15</v>
      </c>
      <c r="B31" s="10">
        <f>IF(ISERROR(College!N59/College!F59),"n/a",College!N59/College!F59)</f>
        <v>0.11882510013351134</v>
      </c>
      <c r="C31" s="10">
        <f>IF(ISERROR(College!O59/College!G59),"n/a",College!O59/College!G59)</f>
        <v>0.08</v>
      </c>
      <c r="D31" s="12">
        <f>IF(ISERROR(B31-C31),"n/a",B31-C31)</f>
        <v>3.8825100133511342E-2</v>
      </c>
    </row>
    <row r="32" spans="1:4" ht="15" x14ac:dyDescent="0.2">
      <c r="A32" s="14" t="s">
        <v>16</v>
      </c>
      <c r="B32" s="10">
        <f>IF(ISERROR(College!N59/College!J59),"n/a",College!N59/College!J59)</f>
        <v>0.67938931297709926</v>
      </c>
      <c r="C32" s="10">
        <f>IF(ISERROR(College!O59/College!K59),"n/a",College!O59/College!K59)</f>
        <v>0.46153846153846156</v>
      </c>
      <c r="D32" s="12">
        <f>IF(ISERROR(B32-C32),"n/a",B32-C32)</f>
        <v>0.21785085143863769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</v>
      </c>
      <c r="C33" s="11">
        <f>IF(ISERROR(College!S59/College!O59), "n/a",College!S59/College!O59)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7/30/21</v>
      </c>
      <c r="C36" s="349" t="str">
        <f>(Summary!C7)</f>
        <v>as of 7/30/20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0.89171974522292996</v>
      </c>
      <c r="C39" s="10">
        <f>IF(ISERROR(College!G68/College!C68),"n/a",College!G68/College!C68)</f>
        <v>1.0176991150442478</v>
      </c>
      <c r="D39" s="12">
        <f>IF(ISERROR(B39-C39),"n/a",B39-C39)</f>
        <v>-0.12597936982131785</v>
      </c>
    </row>
    <row r="40" spans="1:4" ht="15" x14ac:dyDescent="0.2">
      <c r="A40" s="14" t="s">
        <v>14</v>
      </c>
      <c r="B40" s="10">
        <f>IF(ISERROR(College!J68/College!F68),"n/a",College!J68/College!F68)</f>
        <v>0.27857142857142858</v>
      </c>
      <c r="C40" s="10">
        <f>IF(ISERROR(College!K68/College!G68),"n/a",College!K68/College!G68)</f>
        <v>0.40869565217391307</v>
      </c>
      <c r="D40" s="12">
        <f>IF(ISERROR(B40-C40),"n/a",B40-C40)</f>
        <v>-0.13012422360248449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0.33333333333333331</v>
      </c>
      <c r="C46" s="10">
        <f>IF(ISERROR(College!K69/College!G69),"n/a",College!K69/College!G69)</f>
        <v>0</v>
      </c>
      <c r="D46" s="12">
        <f>IF(ISERROR(B46-C46),"n/a",B46-C46)</f>
        <v>0.33333333333333331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0.8928571428571429</v>
      </c>
      <c r="C63" s="10">
        <f>IF(ISERROR(College!G66/College!C66),"n/a",College!G66/College!C66)</f>
        <v>1.0148148148148148</v>
      </c>
      <c r="D63" s="12">
        <f>IF(ISERROR(B63-C63),"n/a",B63-C63)</f>
        <v>-0.12195767195767193</v>
      </c>
    </row>
    <row r="64" spans="1:4" ht="15" x14ac:dyDescent="0.2">
      <c r="A64" s="14" t="s">
        <v>14</v>
      </c>
      <c r="B64" s="10">
        <f>IF(ISERROR(College!J66/College!F66),"n/a",College!J66/College!F66)</f>
        <v>0.28000000000000003</v>
      </c>
      <c r="C64" s="10">
        <f>IF(ISERROR(College!K66/College!G66),"n/a",College!K66/College!G66)</f>
        <v>0.36496350364963503</v>
      </c>
      <c r="D64" s="12">
        <f>IF(ISERROR(B64-C64),"n/a",B64-C64)</f>
        <v>-8.4963503649635008E-2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7/30/2021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30,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7/30/21</v>
      </c>
      <c r="C9" s="349" t="str">
        <f>(Summary!C7)</f>
        <v>as of 7/30/20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0.42449203734211971</v>
      </c>
      <c r="C12" s="10">
        <f>IF(ISERROR(College!G77/College!C77),"n/a",College!G77/College!C77)</f>
        <v>0.47298198799199465</v>
      </c>
      <c r="D12" s="12">
        <f>IF(ISERROR(B12-C12),"n/a",B12-C12)</f>
        <v>-4.8489950649874936E-2</v>
      </c>
    </row>
    <row r="13" spans="1:4" ht="15" x14ac:dyDescent="0.2">
      <c r="A13" s="14" t="s">
        <v>14</v>
      </c>
      <c r="B13" s="10">
        <f>IF(ISERROR(College!J77/College!F77),"n/a",College!J77/College!F77)</f>
        <v>0.36610608020698576</v>
      </c>
      <c r="C13" s="10">
        <f>IF(ISERROR(College!K77/College!G77),"n/a",College!K77/College!G77)</f>
        <v>0.35966149506346967</v>
      </c>
      <c r="D13" s="12">
        <f>IF(ISERROR(B13-C13),"n/a",B13-C13)</f>
        <v>6.4445851435160906E-3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0.24242424242424243</v>
      </c>
      <c r="D18" s="12">
        <f>IF(ISERROR(B18-C18),"n/a",B18-C18)</f>
        <v>4.3290043290043267E-2</v>
      </c>
    </row>
    <row r="19" spans="1:4" ht="15" x14ac:dyDescent="0.2">
      <c r="A19" s="14" t="s">
        <v>14</v>
      </c>
      <c r="B19" s="10">
        <f>IF(ISERROR(College!J78/College!F78),"n/a",College!J78/College!F78)</f>
        <v>0.66666666666666663</v>
      </c>
      <c r="C19" s="10">
        <f>IF(ISERROR(College!K78/College!G78),"n/a",College!K78/College!G78)</f>
        <v>0.25</v>
      </c>
      <c r="D19" s="12">
        <f>IF(ISERROR(B19-C19),"n/a",B19-C19)</f>
        <v>0.41666666666666663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0.16666666666666666</v>
      </c>
      <c r="C24" s="10">
        <f>IF(ISERROR(College!L82/College!H82),"n/a",College!L82/College!H82)</f>
        <v>0.2</v>
      </c>
      <c r="D24" s="12">
        <f>IF(ISERROR(B24-C24),"n/a",B24-C24)</f>
        <v>-3.3333333333333354E-2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0.16666666666666666</v>
      </c>
      <c r="D25" s="12">
        <f>IF(ISERROR(B25-C25),"n/a",B25-C25)</f>
        <v>-0.16666666666666666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0.37681159420289856</v>
      </c>
      <c r="D30" s="12">
        <f>IF(ISERROR(B30-C30),"n/a",B30-C30)</f>
        <v>-5.6811594202898552E-2</v>
      </c>
    </row>
    <row r="31" spans="1:4" ht="15" x14ac:dyDescent="0.2">
      <c r="A31" s="14" t="s">
        <v>14</v>
      </c>
      <c r="B31" s="10">
        <f>IF(ISERROR(College!J80/College!F80),"n/a",College!J80/College!F80)</f>
        <v>0.16666666666666666</v>
      </c>
      <c r="C31" s="10">
        <f>IF(ISERROR(College!K80/College!G80),"n/a",College!K80/College!G80)</f>
        <v>0.16346153846153846</v>
      </c>
      <c r="D31" s="12">
        <f>IF(ISERROR(B31-C31),"n/a",B31-C31)</f>
        <v>3.2051282051281937E-3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0.40843720038350911</v>
      </c>
      <c r="C36" s="10">
        <f>IF(ISERROR(College!G75/College!C75),"n/a",College!G75/College!C75)</f>
        <v>0.4529025191675794</v>
      </c>
      <c r="D36" s="12">
        <f>IF(ISERROR(B36-C36),"n/a",B36-C36)</f>
        <v>-4.4465318784070285E-2</v>
      </c>
    </row>
    <row r="37" spans="1:4" ht="15" x14ac:dyDescent="0.2">
      <c r="A37" s="14" t="s">
        <v>14</v>
      </c>
      <c r="B37" s="10">
        <f>IF(ISERROR(College!J75/College!F75),"n/a",College!J75/College!F75)</f>
        <v>0.35093896713615025</v>
      </c>
      <c r="C37" s="10">
        <f>IF(ISERROR(College!K75/College!G75),"n/a",College!K75/College!G75)</f>
        <v>0.33252720677146314</v>
      </c>
      <c r="D37" s="12">
        <f>IF(ISERROR(B37-C37),"n/a",B37-C37)</f>
        <v>1.8411760364687113E-2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7/30/2021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30,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7/30/21</v>
      </c>
      <c r="C9" s="351" t="str">
        <f>Summary!C7</f>
        <v>as of 7/30/20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0.86428571428571432</v>
      </c>
      <c r="C11" s="10">
        <f>IF(ISERROR(College!G86/College!C86),"n/a",College!G86/College!C86)</f>
        <v>0.95238095238095233</v>
      </c>
      <c r="D11" s="12">
        <f>IF(ISERROR(B11-C11),"n/a",B11-C11)</f>
        <v>-8.8095238095238004E-2</v>
      </c>
    </row>
    <row r="12" spans="1:4" ht="15" x14ac:dyDescent="0.2">
      <c r="A12" s="14" t="s">
        <v>14</v>
      </c>
      <c r="B12" s="10">
        <f>IF(ISERROR(College!J86/College!F86),"n/a",College!J86/College!F86)</f>
        <v>0.19834710743801653</v>
      </c>
      <c r="C12" s="10">
        <f>IF(ISERROR(College!K86/College!G86),"n/a",College!K86/College!G86)</f>
        <v>0.18333333333333332</v>
      </c>
      <c r="D12" s="12">
        <f>IF(ISERROR(B12-C12),"n/a",B12-C12)</f>
        <v>1.5013774104683214E-2</v>
      </c>
    </row>
    <row r="13" spans="1:4" ht="15" x14ac:dyDescent="0.2">
      <c r="A13" s="14" t="s">
        <v>15</v>
      </c>
      <c r="B13" s="10">
        <f>IF(ISERROR(College!N86/College!F86),"n/a",College!N86/College!F86)</f>
        <v>0.128099173553719</v>
      </c>
      <c r="C13" s="10">
        <f>IF(ISERROR(College!O86/College!G86),"n/a",College!O86/College!G86)</f>
        <v>0.11666666666666667</v>
      </c>
      <c r="D13" s="12">
        <f>IF(ISERROR(B13-C13),"n/a",B13-C13)</f>
        <v>1.1432506887052329E-2</v>
      </c>
    </row>
    <row r="14" spans="1:4" ht="15" x14ac:dyDescent="0.2">
      <c r="A14" s="14" t="s">
        <v>16</v>
      </c>
      <c r="B14" s="10">
        <f>IF(ISERROR(College!N86/College!J86),"n/a",College!N86/College!J86)</f>
        <v>0.64583333333333337</v>
      </c>
      <c r="C14" s="10">
        <f>IF(ISERROR(College!O86/College!K86),"n/a",College!O86/College!K86)</f>
        <v>0.63636363636363635</v>
      </c>
      <c r="D14" s="12">
        <f>IF(ISERROR(B14-C14),"n/a",B14-C14)</f>
        <v>9.4696969696970168E-3</v>
      </c>
    </row>
    <row r="15" spans="1:4" ht="15" x14ac:dyDescent="0.2">
      <c r="A15" s="14" t="s">
        <v>17</v>
      </c>
      <c r="B15" s="10">
        <f>IF(ISERROR(College!R86/College!N86), "n/a",College!R86/College!N86)</f>
        <v>0</v>
      </c>
      <c r="C15" s="10">
        <f>IF(ISERROR(College!S86/College!O86), "n/a",College!S86/College!O86)</f>
        <v>0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7.6923076923076927E-2</v>
      </c>
      <c r="C25" s="10">
        <f>IF(ISERROR(College!O88/College!G88),"n/a",College!O88/College!G88)</f>
        <v>0</v>
      </c>
      <c r="D25" s="12">
        <f>IF(ISERROR(B25-C25),"n/a",B25-C25)</f>
        <v>7.6923076923076927E-2</v>
      </c>
    </row>
    <row r="26" spans="1:4" ht="15" x14ac:dyDescent="0.2">
      <c r="A26" s="14" t="s">
        <v>16</v>
      </c>
      <c r="B26" s="10">
        <f>IF(ISERROR(College!N88/College!J88),"n/a",College!N88/College!J88)</f>
        <v>1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IF(ISERROR(College!R88/College!N88), "n/a",College!R88/College!N88)</f>
        <v>0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0.84984025559105436</v>
      </c>
      <c r="C29" s="10">
        <f>IF(ISERROR(College!G84/College!C84),"n/a",College!G84/College!C84)</f>
        <v>0.94059405940594054</v>
      </c>
      <c r="D29" s="12">
        <f>IF(ISERROR(B29-C29),"n/a",B29-C29)</f>
        <v>-9.075380381488618E-2</v>
      </c>
    </row>
    <row r="30" spans="1:4" ht="15" x14ac:dyDescent="0.2">
      <c r="A30" s="14" t="s">
        <v>14</v>
      </c>
      <c r="B30" s="10">
        <f>IF(ISERROR(College!J84/College!F84),"n/a",College!J84/College!F84)</f>
        <v>0.18421052631578946</v>
      </c>
      <c r="C30" s="10">
        <f>IF(ISERROR(College!K84/College!G84),"n/a",College!K84/College!G84)</f>
        <v>0.1736842105263158</v>
      </c>
      <c r="D30" s="12">
        <f>IF(ISERROR(B30-C30),"n/a",B30-C30)</f>
        <v>1.0526315789473661E-2</v>
      </c>
    </row>
    <row r="31" spans="1:4" ht="15" x14ac:dyDescent="0.2">
      <c r="A31" s="14" t="s">
        <v>15</v>
      </c>
      <c r="B31" s="10">
        <f>IF(ISERROR(College!N84/College!F84),"n/a",College!N84/College!F84)</f>
        <v>0.12030075187969924</v>
      </c>
      <c r="C31" s="10">
        <f>IF(ISERROR(College!O84/College!G84),"n/a",College!O84/College!G84)</f>
        <v>0.11052631578947368</v>
      </c>
      <c r="D31" s="12">
        <f>IF(ISERROR(B31-C31),"n/a",B31-C31)</f>
        <v>9.7744360902255606E-3</v>
      </c>
    </row>
    <row r="32" spans="1:4" ht="15" x14ac:dyDescent="0.2">
      <c r="A32" s="14" t="s">
        <v>16</v>
      </c>
      <c r="B32" s="10">
        <f>IF(ISERROR(College!N84/College!J84),"n/a",College!N84/College!J84)</f>
        <v>0.65306122448979587</v>
      </c>
      <c r="C32" s="10">
        <f>IF(ISERROR(College!O84/College!K84),"n/a",College!O84/College!K84)</f>
        <v>0.63636363636363635</v>
      </c>
      <c r="D32" s="12">
        <f>IF(ISERROR(B32-C32),"n/a",B32-C32)</f>
        <v>1.6697588126159513E-2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</v>
      </c>
      <c r="C33" s="11">
        <f>IF(ISERROR(College!S84/College!O84), "n/a",College!S84/College!O84)</f>
        <v>0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7/30/21</v>
      </c>
      <c r="C36" s="349" t="str">
        <f>(Summary!C7)</f>
        <v>as of 7/30/20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0.94252873563218387</v>
      </c>
      <c r="D39" s="12">
        <f>IF(ISERROR(B39-C39),"n/a",B39-C39)</f>
        <v>-1.1156186612576002E-2</v>
      </c>
    </row>
    <row r="40" spans="1:4" ht="15" x14ac:dyDescent="0.2">
      <c r="A40" s="14" t="s">
        <v>14</v>
      </c>
      <c r="B40" s="10">
        <f>IF(ISERROR(College!J93/College!F93),"n/a",College!J93/College!F93)</f>
        <v>0.27368421052631581</v>
      </c>
      <c r="C40" s="10">
        <f>IF(ISERROR(College!K93/College!G93),"n/a",College!K93/College!G93)</f>
        <v>0.18292682926829268</v>
      </c>
      <c r="D40" s="12">
        <f>IF(ISERROR(B40-C40),"n/a",B40-C40)</f>
        <v>9.0757381258023129E-2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IF(ISERROR(College!N94/College!J94),"n/a",College!N94/College!J94)</f>
        <v>0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0.93617021276595747</v>
      </c>
      <c r="D63" s="12">
        <f>IF(ISERROR(B63-C63),"n/a",B63-C63)</f>
        <v>-5.0205300485255733E-2</v>
      </c>
    </row>
    <row r="64" spans="1:4" ht="15" x14ac:dyDescent="0.2">
      <c r="A64" s="14" t="s">
        <v>14</v>
      </c>
      <c r="B64" s="10">
        <f>IF(ISERROR(College!J91/College!F91),"n/a",College!J91/College!F91)</f>
        <v>0.26732673267326734</v>
      </c>
      <c r="C64" s="10">
        <f>IF(ISERROR(College!K91/College!G91),"n/a",College!K91/College!G91)</f>
        <v>0.17045454545454544</v>
      </c>
      <c r="D64" s="12">
        <f>IF(ISERROR(B64-C64),"n/a",B64-C64)</f>
        <v>9.68721872187219E-2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7/30/2021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ca7bfdcf-1463-48ab-aff7-245b8ac76c12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7b0d7e73-53c3-49f5-853f-2cb02a03065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2021-07-30T15:00:54Z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