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<sst xmlns="http://schemas.openxmlformats.org/spreadsheetml/2006/main" count="921" uniqueCount="90">
  <si>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</si>
  <si>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</si>
  <si>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</si>
  <si>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</si>
  <si>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</si>
  <si>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</si>
  <si>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</si>
  <si>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</si>
  <si>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</si>
  <si>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</si>
  <si>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</si>
  <si>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</si>
  <si>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</si>
  <si>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</si>
  <si>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</si>
  <si>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</si>
  <si>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</si>
  <si>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</si>
  <si>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</si>
  <si>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</si>
  <si>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</si>
  <si>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</si>
  <si>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</si>
  <si>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</si>
  <si>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</si>
  <si>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</si>
  <si>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</si>
  <si>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</si>
  <si>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</si>
  <si>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</si>
  <si>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</si>
  <si>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</si>
  <si>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</si>
  <si>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</si>
  <si>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</si>
  <si>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</si>
  <si>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</si>
  <si>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</si>
  <si>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</si>
  <si>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</si>
  <si>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</si>
  <si>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</si>
  <si>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</si>
  <si>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</si>
  <si>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</si>
  <si>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</si>
  <si>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</si>
  <si>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</si>
  <si>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</si>
  <si>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</si>
  <si>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</si>
  <si>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</si>
  <si>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</si>
  <si>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</si>
  <si>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</si>
  <si>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</si>
  <si>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</si>
  <si>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</si>
  <si>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</si>
  <si>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</si>
  <si>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</si>
  <si>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</si>
  <si>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</si>
  <si>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</si>
  <si>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</si>
  <si>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</si>
  <si>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</si>
  <si>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</si>
  <si>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</si>
  <si>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</si>
  <si>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</si>
  <si>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</si>
  <si>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</si>
  <si>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</si>
  <si>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</si>
  <si>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</si>
  <si>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</si>
  <si>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</si>
  <si>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</si>
  <si>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</si>
  <si>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</si>
  <si>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</si>
  <si>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</si>
  <si>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July 23, 2021</t>
  </si>
  <si>
    <t>as of 7/23/21</t>
  </si>
  <si>
    <t>as of 7/23/20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</si>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</sst>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52673</v>
      </c>
      <c r="C9" s="84">
        <f>(C10+C14+C12)</f>
        <v>49434</v>
      </c>
      <c r="D9" s="84">
        <f>IF(ISERROR(B9-C9),"n/a",B9-C9)</f>
        <v>3239</v>
      </c>
      <c r="E9" s="156">
        <f>IF(ISERROR(D9/C9),"n/a",(D9/C9))</f>
        <v>6.5521705708621591E-2</v>
      </c>
    </row>
    <row r="10" spans="1:7" x14ac:dyDescent="0.2">
      <c r="A10" s="157" t="s">
        <v>31</v>
      </c>
      <c r="B10" s="210">
        <f>B11</f>
        <v>45561</v>
      </c>
      <c r="C10" s="210">
        <f>C11</f>
        <v>43318</v>
      </c>
      <c r="D10" s="7">
        <f t="shared" ref="D10:D16" si="0">IF(ISERROR(B10-C10),"n/a",B10-C10)</f>
        <v>2243</v>
      </c>
      <c r="E10" s="158">
        <f t="shared" ref="E10:E16" si="1">IF(ISERROR(D10/C10),"n/a",(D10/C10))</f>
        <v>5.177986056604645E-2</v>
      </c>
    </row>
    <row r="11" spans="1:7" x14ac:dyDescent="0.2">
      <c r="A11" s="159" t="s">
        <v>32</v>
      </c>
      <c r="B11" s="280">
        <v>45561</v>
      </c>
      <c r="C11" s="280">
        <v>43318</v>
      </c>
      <c r="D11" s="282">
        <f t="shared" ref="D11" si="2">IF(ISERROR(B11-C11),"n/a",B11-C11)</f>
        <v>2243</v>
      </c>
      <c r="E11" s="283">
        <f t="shared" ref="E11" si="3">IF(ISERROR(D11/C11),"n/a",(D11/C11))</f>
        <v>5.177986056604645E-2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2364</v>
      </c>
      <c r="C14" s="28">
        <f>C15</f>
        <v>1515</v>
      </c>
      <c r="D14" s="7">
        <f t="shared" si="0"/>
        <v>849</v>
      </c>
      <c r="E14" s="158">
        <f t="shared" si="1"/>
        <v>0.56039603960396045</v>
      </c>
    </row>
    <row r="15" spans="1:7" x14ac:dyDescent="0.2">
      <c r="A15" s="159" t="s">
        <v>32</v>
      </c>
      <c r="B15" s="211">
        <v>2364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14755</v>
      </c>
      <c r="C16" s="84">
        <f>(C17+C23+C20)</f>
        <v>14047</v>
      </c>
      <c r="D16" s="84">
        <f t="shared" si="0"/>
        <v>708</v>
      </c>
      <c r="E16" s="156">
        <f t="shared" si="1"/>
        <v>5.0402221114828789E-2</v>
      </c>
    </row>
    <row r="17" spans="1:5" x14ac:dyDescent="0.2">
      <c r="A17" s="157" t="s">
        <v>31</v>
      </c>
      <c r="B17" s="210">
        <f>SUM(B18:B19)</f>
        <v>13206</v>
      </c>
      <c r="C17" s="210">
        <f>SUM(C18:C19)</f>
        <v>12395</v>
      </c>
      <c r="D17" s="7">
        <f t="shared" ref="D17:D23" si="4">IF(ISERROR(B17-C17),"n/a",B17-C17)</f>
        <v>811</v>
      </c>
      <c r="E17" s="158">
        <f t="shared" ref="E17:E24" si="5">IF(ISERROR(D17/C17),"n/a",(D17/C17))</f>
        <v>6.5429608713190798E-2</v>
      </c>
    </row>
    <row r="18" spans="1:5" x14ac:dyDescent="0.2">
      <c r="A18" s="159" t="s">
        <v>32</v>
      </c>
      <c r="B18" s="280">
        <v>12991</v>
      </c>
      <c r="C18" s="281">
        <v>12053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67428</v>
      </c>
      <c r="C25" s="84">
        <f>(C9+C16)</f>
        <v>63481</v>
      </c>
      <c r="D25" s="84">
        <f>IF(ISERROR(B25-C25),"n/a",B25-C25)</f>
        <v>3947</v>
      </c>
      <c r="E25" s="156">
        <f>IF(ISERROR(D25/C25),"n/a",(D25/C25))</f>
        <v>6.2176084182668831E-2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0</v>
      </c>
      <c r="D28" s="84">
        <f t="shared" ref="D28:D44" si="6">IF(ISERROR(B28-C28),"n/a",B28-C28)</f>
        <v>2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2</v>
      </c>
      <c r="C29" s="210">
        <f>C30</f>
        <v>0</v>
      </c>
      <c r="D29" s="7">
        <f t="shared" si="6"/>
        <v>2</v>
      </c>
      <c r="E29" s="158" t="str">
        <f t="shared" si="7"/>
        <v>n/a</v>
      </c>
    </row>
    <row r="30" spans="1:5" x14ac:dyDescent="0.2">
      <c r="A30" s="159" t="s">
        <v>32</v>
      </c>
      <c r="B30" s="280">
        <v>2</v>
      </c>
      <c r="C30" s="280">
        <v>0</v>
      </c>
      <c r="D30" s="282">
        <f t="shared" ref="D30" si="8">IF(ISERROR(B30-C30),"n/a",B30-C30)</f>
        <v>2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2</v>
      </c>
      <c r="C44" s="84">
        <f>(C28+C35)</f>
        <v>1</v>
      </c>
      <c r="D44" s="84">
        <f t="shared" si="6"/>
        <v>1</v>
      </c>
      <c r="E44" s="156">
        <f t="shared" si="7"/>
        <v>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34776</v>
      </c>
      <c r="C47" s="84">
        <f>(C48+C52+C50)</f>
        <v>32837</v>
      </c>
      <c r="D47" s="84">
        <f t="shared" ref="D47:D53" si="10">IF(ISERROR(B47-C47),"n/a",B47-C47)</f>
        <v>1939</v>
      </c>
      <c r="E47" s="156">
        <f t="shared" ref="E47:E53" si="11">IF(ISERROR(D47/C47),"n/a",(D47/C47))</f>
        <v>5.9049243231720318E-2</v>
      </c>
    </row>
    <row r="48" spans="1:5" x14ac:dyDescent="0.2">
      <c r="A48" s="157" t="s">
        <v>31</v>
      </c>
      <c r="B48" s="210">
        <f>B49</f>
        <v>29214</v>
      </c>
      <c r="C48" s="210">
        <f>C49</f>
        <v>28412</v>
      </c>
      <c r="D48" s="7">
        <f t="shared" si="10"/>
        <v>802</v>
      </c>
      <c r="E48" s="158">
        <f t="shared" si="11"/>
        <v>2.8227509503026889E-2</v>
      </c>
    </row>
    <row r="49" spans="1:5" x14ac:dyDescent="0.2">
      <c r="A49" s="159" t="s">
        <v>32</v>
      </c>
      <c r="B49" s="280">
        <v>29214</v>
      </c>
      <c r="C49" s="280">
        <v>28412</v>
      </c>
      <c r="D49" s="282">
        <f t="shared" ref="D49" si="12">IF(ISERROR(B49-C49),"n/a",B49-C49)</f>
        <v>802</v>
      </c>
      <c r="E49" s="283">
        <f t="shared" ref="E49" si="13">IF(ISERROR(D49/C49),"n/a",(D49/C49))</f>
        <v>2.8227509503026889E-2</v>
      </c>
    </row>
    <row r="50" spans="1:5" x14ac:dyDescent="0.2">
      <c r="A50" s="157" t="s">
        <v>30</v>
      </c>
      <c r="B50" s="28">
        <f>B51</f>
        <v>3573</v>
      </c>
      <c r="C50" s="28">
        <f>C51</f>
        <v>3266</v>
      </c>
      <c r="D50" s="7">
        <f>IF(ISERROR(B50-C50),"n/a",B50-C50)</f>
        <v>307</v>
      </c>
      <c r="E50" s="158">
        <f>IF(ISERROR(D50/C50),"n/a",(D50/C50))</f>
        <v>9.3998775260257197E-2</v>
      </c>
    </row>
    <row r="51" spans="1:5" x14ac:dyDescent="0.2">
      <c r="A51" s="159" t="s">
        <v>32</v>
      </c>
      <c r="B51" s="211">
        <v>3573</v>
      </c>
      <c r="C51" s="211">
        <v>3266</v>
      </c>
      <c r="D51" s="6">
        <f>IF(ISERROR(B51-C51),"n/a",B51-C51)</f>
        <v>307</v>
      </c>
      <c r="E51" s="160">
        <f>IF(ISERROR(D51/C51),"n/a",(D51/C51))</f>
        <v>9.3998775260257197E-2</v>
      </c>
    </row>
    <row r="52" spans="1:5" x14ac:dyDescent="0.2">
      <c r="A52" s="157" t="s">
        <v>33</v>
      </c>
      <c r="B52" s="28">
        <f>B53</f>
        <v>1989</v>
      </c>
      <c r="C52" s="28">
        <f>C53</f>
        <v>1159</v>
      </c>
      <c r="D52" s="7">
        <f t="shared" si="10"/>
        <v>830</v>
      </c>
      <c r="E52" s="158">
        <f t="shared" si="11"/>
        <v>0.71613459879206209</v>
      </c>
    </row>
    <row r="53" spans="1:5" x14ac:dyDescent="0.2">
      <c r="A53" s="159" t="s">
        <v>32</v>
      </c>
      <c r="B53" s="211">
        <v>1989</v>
      </c>
      <c r="C53" s="211">
        <v>1159</v>
      </c>
      <c r="D53" s="6">
        <f t="shared" si="10"/>
        <v>830</v>
      </c>
      <c r="E53" s="160">
        <f t="shared" si="11"/>
        <v>0.71613459879206209</v>
      </c>
    </row>
    <row r="54" spans="1:5" x14ac:dyDescent="0.2">
      <c r="A54" s="155" t="s">
        <v>8</v>
      </c>
      <c r="B54" s="84">
        <f>(B55+B61+B58)</f>
        <v>9444</v>
      </c>
      <c r="C54" s="84">
        <f>(C55+C61+C58)</f>
        <v>9279</v>
      </c>
      <c r="D54" s="84">
        <f t="shared" ref="D54:D63" si="14">IF(ISERROR(B54-C54),"n/a",B54-C54)</f>
        <v>165</v>
      </c>
      <c r="E54" s="156">
        <f t="shared" ref="E54:E63" si="15">IF(ISERROR(D54/C54),"n/a",(D54/C54))</f>
        <v>1.7782088587132233E-2</v>
      </c>
    </row>
    <row r="55" spans="1:5" x14ac:dyDescent="0.2">
      <c r="A55" s="157" t="s">
        <v>31</v>
      </c>
      <c r="B55" s="210">
        <f>SUM(B56:B57)</f>
        <v>8404</v>
      </c>
      <c r="C55" s="210">
        <f>SUM(C56:C57)</f>
        <v>8082</v>
      </c>
      <c r="D55" s="7">
        <f t="shared" si="14"/>
        <v>322</v>
      </c>
      <c r="E55" s="158">
        <f t="shared" si="15"/>
        <v>3.9841623360554315E-2</v>
      </c>
    </row>
    <row r="56" spans="1:5" x14ac:dyDescent="0.2">
      <c r="A56" s="159" t="s">
        <v>32</v>
      </c>
      <c r="B56" s="280">
        <v>8260</v>
      </c>
      <c r="C56" s="280">
        <v>7914</v>
      </c>
      <c r="D56" s="282">
        <f t="shared" si="14"/>
        <v>346</v>
      </c>
      <c r="E56" s="283">
        <f t="shared" si="15"/>
        <v>4.3719989891331815E-2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44220</v>
      </c>
      <c r="C63" s="84">
        <f>(C47+C54)</f>
        <v>42116</v>
      </c>
      <c r="D63" s="84">
        <f t="shared" si="14"/>
        <v>2104</v>
      </c>
      <c r="E63" s="156">
        <f t="shared" si="15"/>
        <v>4.9957260898470891E-2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6369</v>
      </c>
      <c r="C66" s="84">
        <f>(C67+C71+C69)</f>
        <v>6693</v>
      </c>
      <c r="D66" s="84">
        <f t="shared" ref="D66:D82" si="16">IF(ISERROR(B66-C66),"n/a",B66-C66)</f>
        <v>-324</v>
      </c>
      <c r="E66" s="156">
        <f t="shared" ref="E66:E82" si="17">IF(ISERROR(D66/C66),"n/a",(D66/C66))</f>
        <v>-4.8408785298072611E-2</v>
      </c>
    </row>
    <row r="67" spans="1:5" ht="14.25" customHeight="1" x14ac:dyDescent="0.2">
      <c r="A67" s="157" t="s">
        <v>31</v>
      </c>
      <c r="B67" s="210">
        <f>B68</f>
        <v>6008</v>
      </c>
      <c r="C67" s="210">
        <f>C68</f>
        <v>6363</v>
      </c>
      <c r="D67" s="7">
        <f t="shared" si="16"/>
        <v>-355</v>
      </c>
      <c r="E67" s="158">
        <f t="shared" si="17"/>
        <v>-5.5791293415055794E-2</v>
      </c>
    </row>
    <row r="68" spans="1:5" ht="14.25" customHeight="1" x14ac:dyDescent="0.2">
      <c r="A68" s="159" t="s">
        <v>32</v>
      </c>
      <c r="B68" s="280">
        <v>6008</v>
      </c>
      <c r="C68" s="280">
        <v>6363</v>
      </c>
      <c r="D68" s="282">
        <f t="shared" ref="D68" si="18">IF(ISERROR(B68-C68),"n/a",B68-C68)</f>
        <v>-355</v>
      </c>
      <c r="E68" s="283">
        <f t="shared" ref="E68" si="19">IF(ISERROR(D68/C68),"n/a",(D68/C68))</f>
        <v>-5.5791293415055794E-2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260</v>
      </c>
      <c r="D69" s="7">
        <f>IF(ISERROR(B69-C69),"n/a",B69-C69)</f>
        <v>19</v>
      </c>
      <c r="E69" s="158">
        <f>IF(ISERROR(D69/C69),"n/a",(D69/C69))</f>
        <v>7.3076923076923081E-2</v>
      </c>
    </row>
    <row r="70" spans="1:5" ht="14.25" customHeight="1" x14ac:dyDescent="0.2">
      <c r="A70" s="159" t="s">
        <v>32</v>
      </c>
      <c r="B70" s="211">
        <v>279</v>
      </c>
      <c r="C70" s="211">
        <v>260</v>
      </c>
      <c r="D70" s="6">
        <f>IF(ISERROR(B70-C70),"n/a",B70-C70)</f>
        <v>19</v>
      </c>
      <c r="E70" s="160">
        <f>IF(ISERROR(D70/C70),"n/a",(D70/C70))</f>
        <v>7.3076923076923081E-2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2605</v>
      </c>
      <c r="C73" s="84">
        <f>(C74+C80+C77)</f>
        <v>2705</v>
      </c>
      <c r="D73" s="84">
        <f t="shared" si="16"/>
        <v>-100</v>
      </c>
      <c r="E73" s="156">
        <f t="shared" si="17"/>
        <v>-3.6968576709796676E-2</v>
      </c>
    </row>
    <row r="74" spans="1:5" x14ac:dyDescent="0.2">
      <c r="A74" s="157" t="s">
        <v>31</v>
      </c>
      <c r="B74" s="210">
        <f>SUM(B75:B76)</f>
        <v>2423</v>
      </c>
      <c r="C74" s="210">
        <f>SUM(C75:C76)</f>
        <v>2472</v>
      </c>
      <c r="D74" s="7">
        <f t="shared" si="16"/>
        <v>-49</v>
      </c>
      <c r="E74" s="158">
        <f t="shared" si="17"/>
        <v>-1.982200647249191E-2</v>
      </c>
    </row>
    <row r="75" spans="1:5" x14ac:dyDescent="0.2">
      <c r="A75" s="159" t="s">
        <v>32</v>
      </c>
      <c r="B75" s="280">
        <v>2377</v>
      </c>
      <c r="C75" s="280">
        <v>2428</v>
      </c>
      <c r="D75" s="282">
        <f t="shared" si="16"/>
        <v>-51</v>
      </c>
      <c r="E75" s="283">
        <f t="shared" si="17"/>
        <v>-2.1004942339373972E-2</v>
      </c>
    </row>
    <row r="76" spans="1:5" x14ac:dyDescent="0.2">
      <c r="A76" s="159" t="s">
        <v>23</v>
      </c>
      <c r="B76" s="280">
        <v>46</v>
      </c>
      <c r="C76" s="280">
        <v>44</v>
      </c>
      <c r="D76" s="282">
        <f t="shared" si="16"/>
        <v>2</v>
      </c>
      <c r="E76" s="283">
        <f t="shared" si="17"/>
        <v>4.5454545454545456E-2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221</v>
      </c>
      <c r="D77" s="7">
        <f>IF(ISERROR(B77-C77),"n/a",B77-C77)</f>
        <v>-54</v>
      </c>
      <c r="E77" s="158">
        <f>IF(ISERROR(D77/C77),"n/a",(D77/C77))</f>
        <v>-0.24434389140271492</v>
      </c>
    </row>
    <row r="78" spans="1:5" ht="12" customHeight="1" x14ac:dyDescent="0.2">
      <c r="A78" s="159" t="s">
        <v>32</v>
      </c>
      <c r="B78" s="211">
        <v>167</v>
      </c>
      <c r="C78" s="211">
        <v>221</v>
      </c>
      <c r="D78" s="6">
        <f>IF(ISERROR(B78-C78),"n/a",B78-C78)</f>
        <v>-54</v>
      </c>
      <c r="E78" s="160">
        <f>IF(ISERROR(D78/C78),"n/a",(D78/C78))</f>
        <v>-0.24434389140271492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8974</v>
      </c>
      <c r="C82" s="84">
        <f>(C66+C73)</f>
        <v>9398</v>
      </c>
      <c r="D82" s="84">
        <f t="shared" si="16"/>
        <v>-424</v>
      </c>
      <c r="E82" s="156">
        <f t="shared" si="17"/>
        <v>-4.511598212385614E-2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5857</v>
      </c>
      <c r="C85" s="84">
        <f>(C86+C90+C88)</f>
        <v>5425</v>
      </c>
      <c r="D85" s="84">
        <f t="shared" ref="D85:D101" si="20">IF(ISERROR(B85-C85),"n/a",B85-C85)</f>
        <v>432</v>
      </c>
      <c r="E85" s="156">
        <f t="shared" ref="E85:E101" si="21">IF(ISERROR(D85/C85),"n/a",(D85/C85))</f>
        <v>7.9631336405529954E-2</v>
      </c>
    </row>
    <row r="86" spans="1:5" ht="14.25" customHeight="1" x14ac:dyDescent="0.2">
      <c r="A86" s="157" t="s">
        <v>31</v>
      </c>
      <c r="B86" s="210">
        <f>B87</f>
        <v>5540</v>
      </c>
      <c r="C86" s="210">
        <f>C87</f>
        <v>5172</v>
      </c>
      <c r="D86" s="7">
        <f t="shared" si="20"/>
        <v>368</v>
      </c>
      <c r="E86" s="158">
        <f t="shared" si="21"/>
        <v>7.1152358855375103E-2</v>
      </c>
    </row>
    <row r="87" spans="1:5" ht="14.25" customHeight="1" x14ac:dyDescent="0.2">
      <c r="A87" s="159" t="s">
        <v>32</v>
      </c>
      <c r="B87" s="280">
        <v>5540</v>
      </c>
      <c r="C87" s="280">
        <v>5172</v>
      </c>
      <c r="D87" s="282">
        <f t="shared" ref="D87" si="22">IF(ISERROR(B87-C87),"n/a",B87-C87)</f>
        <v>368</v>
      </c>
      <c r="E87" s="283">
        <f t="shared" ref="E87" si="23">IF(ISERROR(D87/C87),"n/a",(D87/C87))</f>
        <v>7.1152358855375103E-2</v>
      </c>
    </row>
    <row r="88" spans="1:5" ht="14.25" customHeight="1" x14ac:dyDescent="0.2">
      <c r="A88" s="157" t="s">
        <v>30</v>
      </c>
      <c r="B88" s="28">
        <f>B89</f>
        <v>253</v>
      </c>
      <c r="C88" s="28">
        <f>C89</f>
        <v>201</v>
      </c>
      <c r="D88" s="7">
        <f>IF(ISERROR(B88-C88),"n/a",B88-C88)</f>
        <v>52</v>
      </c>
      <c r="E88" s="158">
        <f>IF(ISERROR(D88/C88),"n/a",(D88/C88))</f>
        <v>0.25870646766169153</v>
      </c>
    </row>
    <row r="89" spans="1:5" ht="14.25" customHeight="1" x14ac:dyDescent="0.2">
      <c r="A89" s="159" t="s">
        <v>32</v>
      </c>
      <c r="B89" s="211">
        <v>253</v>
      </c>
      <c r="C89" s="211">
        <v>201</v>
      </c>
      <c r="D89" s="6">
        <f>IF(ISERROR(B89-C89),"n/a",B89-C89)</f>
        <v>52</v>
      </c>
      <c r="E89" s="160">
        <f>IF(ISERROR(D89/C89),"n/a",(D89/C89))</f>
        <v>0.25870646766169153</v>
      </c>
    </row>
    <row r="90" spans="1:5" ht="14.25" customHeight="1" x14ac:dyDescent="0.2">
      <c r="A90" s="157" t="s">
        <v>33</v>
      </c>
      <c r="B90" s="28">
        <f>B91</f>
        <v>64</v>
      </c>
      <c r="C90" s="28">
        <f>C91</f>
        <v>52</v>
      </c>
      <c r="D90" s="7">
        <f t="shared" si="20"/>
        <v>12</v>
      </c>
      <c r="E90" s="158">
        <f t="shared" si="21"/>
        <v>0.23076923076923078</v>
      </c>
    </row>
    <row r="91" spans="1:5" ht="14.25" customHeight="1" x14ac:dyDescent="0.2">
      <c r="A91" s="159" t="s">
        <v>32</v>
      </c>
      <c r="B91" s="211">
        <v>64</v>
      </c>
      <c r="C91" s="211">
        <v>52</v>
      </c>
      <c r="D91" s="6">
        <f t="shared" si="20"/>
        <v>12</v>
      </c>
      <c r="E91" s="160">
        <f t="shared" si="21"/>
        <v>0.23076923076923078</v>
      </c>
    </row>
    <row r="92" spans="1:5" ht="14.25" customHeight="1" x14ac:dyDescent="0.2">
      <c r="A92" s="155" t="s">
        <v>8</v>
      </c>
      <c r="B92" s="84">
        <f>(B93+B99+B96)</f>
        <v>2452</v>
      </c>
      <c r="C92" s="84">
        <f>(C93+C99+C96)</f>
        <v>2448</v>
      </c>
      <c r="D92" s="84">
        <f t="shared" si="20"/>
        <v>4</v>
      </c>
      <c r="E92" s="156">
        <f t="shared" si="21"/>
        <v>1.6339869281045752E-3</v>
      </c>
    </row>
    <row r="93" spans="1:5" x14ac:dyDescent="0.2">
      <c r="A93" s="157" t="s">
        <v>31</v>
      </c>
      <c r="B93" s="28">
        <f>SUM(B94:B95)</f>
        <v>2289</v>
      </c>
      <c r="C93" s="28">
        <f>SUM(C94:C95)</f>
        <v>2250</v>
      </c>
      <c r="D93" s="7">
        <f t="shared" si="20"/>
        <v>39</v>
      </c>
      <c r="E93" s="158">
        <f t="shared" si="21"/>
        <v>1.7333333333333333E-2</v>
      </c>
    </row>
    <row r="94" spans="1:5" x14ac:dyDescent="0.2">
      <c r="A94" s="159" t="s">
        <v>32</v>
      </c>
      <c r="B94" s="281">
        <v>2245</v>
      </c>
      <c r="C94" s="280">
        <v>2211</v>
      </c>
      <c r="D94" s="282">
        <f t="shared" si="20"/>
        <v>34</v>
      </c>
      <c r="E94" s="283">
        <f t="shared" si="21"/>
        <v>1.5377657168701944E-2</v>
      </c>
    </row>
    <row r="95" spans="1:5" x14ac:dyDescent="0.2">
      <c r="A95" s="159" t="s">
        <v>23</v>
      </c>
      <c r="B95" s="281">
        <v>44</v>
      </c>
      <c r="C95" s="280">
        <v>39</v>
      </c>
      <c r="D95" s="282">
        <f t="shared" si="20"/>
        <v>5</v>
      </c>
      <c r="E95" s="283">
        <f t="shared" si="21"/>
        <v>0.12820512820512819</v>
      </c>
    </row>
    <row r="96" spans="1:5" x14ac:dyDescent="0.2">
      <c r="A96" s="157" t="s">
        <v>30</v>
      </c>
      <c r="B96" s="28">
        <f>B97+B98</f>
        <v>148</v>
      </c>
      <c r="C96" s="28">
        <f>C97+C98</f>
        <v>186</v>
      </c>
      <c r="D96" s="7">
        <f>IF(ISERROR(B96-C96),"n/a",B96-C96)</f>
        <v>-38</v>
      </c>
      <c r="E96" s="158">
        <f>IF(ISERROR(D96/C96),"n/a",(D96/C96))</f>
        <v>-0.20430107526881722</v>
      </c>
    </row>
    <row r="97" spans="1:6" x14ac:dyDescent="0.2">
      <c r="A97" s="159" t="s">
        <v>32</v>
      </c>
      <c r="B97" s="211">
        <v>148</v>
      </c>
      <c r="C97" s="211">
        <v>186</v>
      </c>
      <c r="D97" s="6">
        <f>IF(ISERROR(B97-C97),"n/a",B97-C97)</f>
        <v>-38</v>
      </c>
      <c r="E97" s="160">
        <f>IF(ISERROR(D97/C97),"n/a",(D97/C97))</f>
        <v>-0.20430107526881722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8309</v>
      </c>
      <c r="C101" s="339">
        <f>(C85+C92)</f>
        <v>7873</v>
      </c>
      <c r="D101" s="339">
        <f t="shared" si="20"/>
        <v>436</v>
      </c>
      <c r="E101" s="340">
        <f t="shared" si="21"/>
        <v>5.5379143909564332E-2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3528</v>
      </c>
      <c r="C104" s="29">
        <v>2183</v>
      </c>
      <c r="D104" s="6">
        <f>IF(ISERROR(B104-C104),"n/a",B104-C104)</f>
        <v>1345</v>
      </c>
      <c r="E104" s="177">
        <f>IF(ISERROR(D104/C104),"n/a",(D104/C104))</f>
        <v>0.6161245991754466</v>
      </c>
    </row>
    <row r="105" spans="1:6" x14ac:dyDescent="0.2">
      <c r="A105" s="178" t="s">
        <v>8</v>
      </c>
      <c r="B105" s="29">
        <v>292</v>
      </c>
      <c r="C105" s="29">
        <v>214</v>
      </c>
      <c r="D105" s="6">
        <f>IF(ISERROR(B105-C105),"n/a",B105-C105)</f>
        <v>78</v>
      </c>
      <c r="E105" s="177">
        <f>IF(ISERROR(D105/C105),"n/a",(D105/C105))</f>
        <v>0.3644859813084112</v>
      </c>
    </row>
    <row r="106" spans="1:6" x14ac:dyDescent="0.2">
      <c r="A106" s="179" t="s">
        <v>5</v>
      </c>
      <c r="B106" s="28">
        <f>SUM(B104:B105)</f>
        <v>3820</v>
      </c>
      <c r="C106" s="28">
        <f>SUM(C104:C105)</f>
        <v>2397</v>
      </c>
      <c r="D106" s="7">
        <f>IF(ISERROR(B106-C106),"n/a",B106-C106)</f>
        <v>1423</v>
      </c>
      <c r="E106" s="180">
        <f>IF(ISERROR(D106/C106),"n/a",(D106/C106))</f>
        <v>0.59365874009178143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1807</v>
      </c>
      <c r="C109" s="84">
        <f>(C110+C114+C112)</f>
        <v>1533</v>
      </c>
      <c r="D109" s="84">
        <f t="shared" ref="D109:D125" si="24">IF(ISERROR(B109-C109),"n/a",B109-C109)</f>
        <v>274</v>
      </c>
      <c r="E109" s="156">
        <f t="shared" ref="E109:E125" si="25">IF(ISERROR(D109/C109),"n/a",(D109/C109))</f>
        <v>0.17873450750163078</v>
      </c>
      <c r="F109" s="164"/>
    </row>
    <row r="110" spans="1:6" s="85" customFormat="1" x14ac:dyDescent="0.2">
      <c r="A110" s="157" t="s">
        <v>31</v>
      </c>
      <c r="B110" s="28">
        <f>B111</f>
        <v>1760</v>
      </c>
      <c r="C110" s="28">
        <f>C111</f>
        <v>1495</v>
      </c>
      <c r="D110" s="7">
        <f t="shared" si="24"/>
        <v>265</v>
      </c>
      <c r="E110" s="158">
        <f t="shared" si="25"/>
        <v>0.17725752508361203</v>
      </c>
      <c r="F110" s="165"/>
    </row>
    <row r="111" spans="1:6" s="85" customFormat="1" x14ac:dyDescent="0.2">
      <c r="A111" s="159" t="s">
        <v>32</v>
      </c>
      <c r="B111" s="281">
        <v>1760</v>
      </c>
      <c r="C111" s="281">
        <v>1495</v>
      </c>
      <c r="D111" s="282">
        <f t="shared" ref="D111" si="26">IF(ISERROR(B111-C111),"n/a",B111-C111)</f>
        <v>265</v>
      </c>
      <c r="E111" s="283">
        <f t="shared" ref="E111" si="27">IF(ISERROR(D111/C111),"n/a",(D111/C111))</f>
        <v>0.17725752508361203</v>
      </c>
      <c r="F111" s="165"/>
    </row>
    <row r="112" spans="1:6" x14ac:dyDescent="0.2">
      <c r="A112" s="157" t="s">
        <v>30</v>
      </c>
      <c r="B112" s="28">
        <f>B113</f>
        <v>31</v>
      </c>
      <c r="C112" s="28">
        <f>C113</f>
        <v>23</v>
      </c>
      <c r="D112" s="7">
        <f>IF(ISERROR(B112-C112),"n/a",B112-C112)</f>
        <v>8</v>
      </c>
      <c r="E112" s="158">
        <f>IF(ISERROR(D112/C112),"n/a",(D112/C112))</f>
        <v>0.34782608695652173</v>
      </c>
      <c r="F112" s="164"/>
    </row>
    <row r="113" spans="1:6" x14ac:dyDescent="0.2">
      <c r="A113" s="159" t="s">
        <v>32</v>
      </c>
      <c r="B113" s="29">
        <v>31</v>
      </c>
      <c r="C113" s="29">
        <v>23</v>
      </c>
      <c r="D113" s="6">
        <f>IF(ISERROR(B113-C113),"n/a",B113-C113)</f>
        <v>8</v>
      </c>
      <c r="E113" s="160">
        <f>IF(ISERROR(D113/C113),"n/a",(D113/C113))</f>
        <v>0.34782608695652173</v>
      </c>
      <c r="F113" s="164"/>
    </row>
    <row r="114" spans="1:6" x14ac:dyDescent="0.2">
      <c r="A114" s="157" t="s">
        <v>33</v>
      </c>
      <c r="B114" s="28">
        <f>B115</f>
        <v>16</v>
      </c>
      <c r="C114" s="28">
        <f>C115</f>
        <v>15</v>
      </c>
      <c r="D114" s="7">
        <f t="shared" si="24"/>
        <v>1</v>
      </c>
      <c r="E114" s="158">
        <f t="shared" si="25"/>
        <v>6.6666666666666666E-2</v>
      </c>
      <c r="F114" s="164"/>
    </row>
    <row r="115" spans="1:6" x14ac:dyDescent="0.2">
      <c r="A115" s="159" t="s">
        <v>32</v>
      </c>
      <c r="B115" s="29">
        <v>16</v>
      </c>
      <c r="C115" s="29">
        <v>15</v>
      </c>
      <c r="D115" s="6">
        <f t="shared" si="24"/>
        <v>1</v>
      </c>
      <c r="E115" s="160">
        <f t="shared" si="25"/>
        <v>6.6666666666666666E-2</v>
      </c>
      <c r="F115" s="164"/>
    </row>
    <row r="116" spans="1:6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1811</v>
      </c>
      <c r="C125" s="84">
        <f>(C109+C116)</f>
        <v>1533</v>
      </c>
      <c r="D125" s="84">
        <f t="shared" si="24"/>
        <v>278</v>
      </c>
      <c r="E125" s="156">
        <f t="shared" si="25"/>
        <v>0.18134377038486627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7/23/2021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1" width="9.140625" style="330" customWidth="1"/>
    <col min="12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July 23,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154</v>
      </c>
      <c r="I10" s="341">
        <f t="shared" si="0"/>
        <v>159</v>
      </c>
      <c r="J10" s="341">
        <f t="shared" si="0"/>
        <v>50</v>
      </c>
      <c r="K10" s="341">
        <f t="shared" si="0"/>
        <v>43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15267</v>
      </c>
      <c r="C12" s="341">
        <f t="shared" si="2"/>
        <v>13818</v>
      </c>
      <c r="D12" s="341">
        <f t="shared" si="2"/>
        <v>11655</v>
      </c>
      <c r="E12" s="341">
        <f t="shared" si="2"/>
        <v>11494</v>
      </c>
      <c r="F12" s="341">
        <f t="shared" si="2"/>
        <v>2378</v>
      </c>
      <c r="G12" s="341">
        <f t="shared" si="2"/>
        <v>2523</v>
      </c>
      <c r="H12" s="341">
        <f t="shared" si="2"/>
        <v>2157</v>
      </c>
      <c r="I12" s="341">
        <f t="shared" si="2"/>
        <v>1856</v>
      </c>
      <c r="J12" s="341">
        <f t="shared" si="2"/>
        <v>716</v>
      </c>
      <c r="K12" s="341">
        <f t="shared" si="2"/>
        <v>554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9</v>
      </c>
      <c r="I13" s="341">
        <f t="shared" si="3"/>
        <v>8</v>
      </c>
      <c r="J13" s="341">
        <f t="shared" si="3"/>
        <v>2</v>
      </c>
      <c r="K13" s="341">
        <f t="shared" si="3"/>
        <v>2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21460</v>
      </c>
      <c r="C14" s="341">
        <f t="shared" si="4"/>
        <v>21472</v>
      </c>
      <c r="D14" s="341">
        <f t="shared" si="4"/>
        <v>12068</v>
      </c>
      <c r="E14" s="341">
        <f t="shared" si="4"/>
        <v>11248</v>
      </c>
      <c r="F14" s="341">
        <f t="shared" si="4"/>
        <v>2491</v>
      </c>
      <c r="G14" s="341">
        <f t="shared" si="4"/>
        <v>2612</v>
      </c>
      <c r="H14" s="341">
        <f t="shared" si="4"/>
        <v>2339</v>
      </c>
      <c r="I14" s="341">
        <f t="shared" si="4"/>
        <v>2334</v>
      </c>
      <c r="J14" s="341">
        <f t="shared" si="4"/>
        <v>703</v>
      </c>
      <c r="K14" s="341">
        <f t="shared" si="4"/>
        <v>624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1583</v>
      </c>
      <c r="E15" s="341">
        <f t="shared" si="5"/>
        <v>1734</v>
      </c>
      <c r="F15" s="341">
        <f t="shared" si="5"/>
        <v>286</v>
      </c>
      <c r="G15" s="341">
        <f t="shared" si="5"/>
        <v>398</v>
      </c>
      <c r="H15" s="341">
        <f t="shared" si="5"/>
        <v>265</v>
      </c>
      <c r="I15" s="341">
        <f t="shared" si="5"/>
        <v>321</v>
      </c>
      <c r="J15" s="341">
        <f t="shared" si="5"/>
        <v>73</v>
      </c>
      <c r="K15" s="341">
        <f t="shared" si="5"/>
        <v>102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4794</v>
      </c>
      <c r="C16" s="341">
        <f t="shared" si="6"/>
        <v>4625</v>
      </c>
      <c r="D16" s="341">
        <f t="shared" si="6"/>
        <v>3592</v>
      </c>
      <c r="E16" s="341">
        <f t="shared" si="6"/>
        <v>3274</v>
      </c>
      <c r="F16" s="341">
        <f t="shared" si="6"/>
        <v>283</v>
      </c>
      <c r="G16" s="341">
        <f t="shared" si="6"/>
        <v>258</v>
      </c>
      <c r="H16" s="341">
        <f t="shared" si="6"/>
        <v>255</v>
      </c>
      <c r="I16" s="341">
        <f t="shared" si="6"/>
        <v>198</v>
      </c>
      <c r="J16" s="341">
        <f t="shared" si="6"/>
        <v>33</v>
      </c>
      <c r="K16" s="341">
        <f t="shared" si="6"/>
        <v>22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90</v>
      </c>
      <c r="I17" s="341">
        <f t="shared" si="7"/>
        <v>48</v>
      </c>
      <c r="J17" s="341">
        <f t="shared" si="7"/>
        <v>34</v>
      </c>
      <c r="K17" s="341">
        <f t="shared" si="7"/>
        <v>13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587</v>
      </c>
      <c r="I18" s="341">
        <f t="shared" si="8"/>
        <v>496</v>
      </c>
      <c r="J18" s="341">
        <f t="shared" si="8"/>
        <v>196</v>
      </c>
      <c r="K18" s="341">
        <f t="shared" si="8"/>
        <v>173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52673</v>
      </c>
      <c r="C19" s="359">
        <f t="shared" si="9"/>
        <v>49434</v>
      </c>
      <c r="D19" s="359">
        <f t="shared" ref="D19:M19" si="10">SUM(D10:D18)</f>
        <v>34776</v>
      </c>
      <c r="E19" s="359">
        <f t="shared" si="10"/>
        <v>32836</v>
      </c>
      <c r="F19" s="359">
        <f t="shared" si="10"/>
        <v>6369</v>
      </c>
      <c r="G19" s="359">
        <f t="shared" si="10"/>
        <v>6692</v>
      </c>
      <c r="H19" s="359">
        <f t="shared" si="10"/>
        <v>5857</v>
      </c>
      <c r="I19" s="359">
        <f t="shared" si="10"/>
        <v>5424</v>
      </c>
      <c r="J19" s="359">
        <f t="shared" si="10"/>
        <v>1807</v>
      </c>
      <c r="K19" s="359">
        <f t="shared" si="10"/>
        <v>1533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539</v>
      </c>
      <c r="D24" s="341">
        <f t="shared" si="11"/>
        <v>271</v>
      </c>
      <c r="E24" s="341">
        <f t="shared" si="11"/>
        <v>285</v>
      </c>
      <c r="F24" s="341">
        <f t="shared" si="11"/>
        <v>93</v>
      </c>
      <c r="G24" s="341">
        <f t="shared" si="11"/>
        <v>125</v>
      </c>
      <c r="H24" s="341">
        <f t="shared" si="11"/>
        <v>88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3704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531</v>
      </c>
      <c r="H26" s="341">
        <f t="shared" si="12"/>
        <v>578</v>
      </c>
      <c r="I26" s="341">
        <f t="shared" si="12"/>
        <v>474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5411</v>
      </c>
      <c r="C28" s="341">
        <f t="shared" si="12"/>
        <v>5170</v>
      </c>
      <c r="D28" s="341">
        <f t="shared" si="12"/>
        <v>3411</v>
      </c>
      <c r="E28" s="341">
        <f t="shared" si="12"/>
        <v>3432</v>
      </c>
      <c r="F28" s="341">
        <f t="shared" si="12"/>
        <v>1134</v>
      </c>
      <c r="G28" s="341">
        <f t="shared" si="12"/>
        <v>1235</v>
      </c>
      <c r="H28" s="341">
        <f t="shared" si="12"/>
        <v>1077</v>
      </c>
      <c r="I28" s="341">
        <f t="shared" si="12"/>
        <v>1135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545</v>
      </c>
      <c r="F29" s="341">
        <f t="shared" si="12"/>
        <v>121</v>
      </c>
      <c r="G29" s="341">
        <f t="shared" si="12"/>
        <v>155</v>
      </c>
      <c r="H29" s="341">
        <f t="shared" si="12"/>
        <v>116</v>
      </c>
      <c r="I29" s="341">
        <f t="shared" si="12"/>
        <v>140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1338</v>
      </c>
      <c r="C30" s="341">
        <f t="shared" si="12"/>
        <v>1508</v>
      </c>
      <c r="D30" s="341">
        <f t="shared" si="12"/>
        <v>991</v>
      </c>
      <c r="E30" s="341">
        <f t="shared" si="12"/>
        <v>1156</v>
      </c>
      <c r="F30" s="341">
        <f t="shared" si="12"/>
        <v>172</v>
      </c>
      <c r="G30" s="341">
        <f t="shared" si="12"/>
        <v>224</v>
      </c>
      <c r="H30" s="341">
        <f t="shared" si="12"/>
        <v>153</v>
      </c>
      <c r="I30" s="341">
        <f t="shared" si="12"/>
        <v>189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171</v>
      </c>
      <c r="C31" s="341">
        <f t="shared" si="12"/>
        <v>155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2802</v>
      </c>
      <c r="C32" s="341">
        <f t="shared" si="12"/>
        <v>2524</v>
      </c>
      <c r="D32" s="341">
        <f t="shared" si="12"/>
        <v>1752</v>
      </c>
      <c r="E32" s="341">
        <f t="shared" si="12"/>
        <v>1626</v>
      </c>
      <c r="F32" s="341">
        <f t="shared" si="12"/>
        <v>440</v>
      </c>
      <c r="G32" s="341">
        <f t="shared" si="12"/>
        <v>403</v>
      </c>
      <c r="H32" s="341">
        <f t="shared" si="12"/>
        <v>419</v>
      </c>
      <c r="I32" s="341">
        <f t="shared" si="12"/>
        <v>364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14755</v>
      </c>
      <c r="C33" s="359">
        <f t="shared" ref="C33:M33" si="13">SUM(C24:C32)</f>
        <v>14047</v>
      </c>
      <c r="D33" s="359">
        <f t="shared" si="13"/>
        <v>9444</v>
      </c>
      <c r="E33" s="359">
        <f t="shared" si="13"/>
        <v>9278</v>
      </c>
      <c r="F33" s="359">
        <f t="shared" si="13"/>
        <v>2605</v>
      </c>
      <c r="G33" s="359">
        <f t="shared" si="13"/>
        <v>2704</v>
      </c>
      <c r="H33" s="359">
        <f t="shared" si="13"/>
        <v>2452</v>
      </c>
      <c r="I33" s="359">
        <f t="shared" si="13"/>
        <v>2447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67428</v>
      </c>
      <c r="C35" s="357">
        <f t="shared" si="14"/>
        <v>63481</v>
      </c>
      <c r="D35" s="357">
        <f t="shared" si="14"/>
        <v>44220</v>
      </c>
      <c r="E35" s="357">
        <f t="shared" si="14"/>
        <v>42114</v>
      </c>
      <c r="F35" s="357">
        <f t="shared" si="14"/>
        <v>8974</v>
      </c>
      <c r="G35" s="357">
        <f t="shared" si="14"/>
        <v>9396</v>
      </c>
      <c r="H35" s="357">
        <f t="shared" si="14"/>
        <v>8309</v>
      </c>
      <c r="I35" s="357">
        <f t="shared" si="14"/>
        <v>7871</v>
      </c>
      <c r="J35" s="357">
        <f t="shared" si="14"/>
        <v>1811</v>
      </c>
      <c r="K35" s="357">
        <f t="shared" si="14"/>
        <v>1533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4</v>
      </c>
      <c r="K43" s="341">
        <v>6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2659</v>
      </c>
      <c r="F45" s="341">
        <v>457</v>
      </c>
      <c r="G45" s="341">
        <v>468</v>
      </c>
      <c r="H45" s="341">
        <v>402</v>
      </c>
      <c r="I45" s="341">
        <v>320</v>
      </c>
      <c r="J45" s="341">
        <v>99</v>
      </c>
      <c r="K45" s="341">
        <v>138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313</v>
      </c>
      <c r="I47" s="341">
        <v>233</v>
      </c>
      <c r="J47" s="341">
        <v>69</v>
      </c>
      <c r="K47" s="341">
        <v>95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37</v>
      </c>
      <c r="I48" s="341">
        <v>34</v>
      </c>
      <c r="J48" s="341">
        <v>9</v>
      </c>
      <c r="K48" s="341">
        <v>14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53</v>
      </c>
      <c r="H49" s="341">
        <v>42</v>
      </c>
      <c r="I49" s="341">
        <v>45</v>
      </c>
      <c r="J49" s="341">
        <v>5</v>
      </c>
      <c r="K49" s="341">
        <v>5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20</v>
      </c>
      <c r="I50" s="341">
        <v>11</v>
      </c>
      <c r="J50" s="341">
        <v>5</v>
      </c>
      <c r="K50" s="341">
        <v>2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94</v>
      </c>
      <c r="I51" s="341">
        <v>80</v>
      </c>
      <c r="J51" s="341">
        <v>24</v>
      </c>
      <c r="K51" s="341">
        <v>36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5540</v>
      </c>
      <c r="F52" s="344">
        <f t="shared" si="15"/>
        <v>1019</v>
      </c>
      <c r="G52" s="344">
        <f t="shared" si="15"/>
        <v>971</v>
      </c>
      <c r="H52" s="344">
        <f t="shared" si="15"/>
        <v>924</v>
      </c>
      <c r="I52" s="344">
        <f t="shared" si="15"/>
        <v>741</v>
      </c>
      <c r="J52" s="344">
        <f t="shared" si="15"/>
        <v>215</v>
      </c>
      <c r="K52" s="344">
        <f t="shared" si="15"/>
        <v>296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92</v>
      </c>
      <c r="H59" s="341">
        <v>110</v>
      </c>
      <c r="I59" s="341">
        <v>88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104</v>
      </c>
      <c r="I61" s="341">
        <v>105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27</v>
      </c>
      <c r="I63" s="341">
        <v>30</v>
      </c>
      <c r="J63" s="341">
        <v>1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70</v>
      </c>
      <c r="H65" s="341">
        <v>71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341</v>
      </c>
      <c r="H66" s="353">
        <f t="shared" si="16"/>
        <v>350</v>
      </c>
      <c r="I66" s="353">
        <f t="shared" si="16"/>
        <v>319</v>
      </c>
      <c r="J66" s="353">
        <f t="shared" si="16"/>
        <v>1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6644</v>
      </c>
      <c r="F67" s="355">
        <f t="shared" si="17"/>
        <v>1382</v>
      </c>
      <c r="G67" s="355">
        <f t="shared" si="17"/>
        <v>1312</v>
      </c>
      <c r="H67" s="355">
        <f t="shared" si="17"/>
        <v>1274</v>
      </c>
      <c r="I67" s="355">
        <f t="shared" si="17"/>
        <v>1060</v>
      </c>
      <c r="J67" s="355">
        <f t="shared" si="17"/>
        <v>216</v>
      </c>
      <c r="K67" s="355">
        <f t="shared" si="17"/>
        <v>296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80</v>
      </c>
      <c r="I74" s="341">
        <v>77</v>
      </c>
      <c r="J74" s="341">
        <v>32</v>
      </c>
      <c r="K74" s="341">
        <v>26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4581</v>
      </c>
      <c r="E76" s="341">
        <v>4603</v>
      </c>
      <c r="F76" s="341">
        <v>1012</v>
      </c>
      <c r="G76" s="341">
        <v>1083</v>
      </c>
      <c r="H76" s="341">
        <v>924</v>
      </c>
      <c r="I76" s="341">
        <v>832</v>
      </c>
      <c r="J76" s="341">
        <v>360</v>
      </c>
      <c r="K76" s="341">
        <v>186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5</v>
      </c>
      <c r="I77" s="341">
        <v>4</v>
      </c>
      <c r="J77" s="341">
        <v>2</v>
      </c>
      <c r="K77" s="341">
        <v>2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11515</v>
      </c>
      <c r="C78" s="341">
        <v>11467</v>
      </c>
      <c r="D78" s="341">
        <v>6391</v>
      </c>
      <c r="E78" s="341">
        <v>6130</v>
      </c>
      <c r="F78" s="341">
        <v>1250</v>
      </c>
      <c r="G78" s="341">
        <v>1358</v>
      </c>
      <c r="H78" s="341">
        <v>1173</v>
      </c>
      <c r="I78" s="341">
        <v>1201</v>
      </c>
      <c r="J78" s="341">
        <v>382</v>
      </c>
      <c r="K78" s="341">
        <v>291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782</v>
      </c>
      <c r="F79" s="341">
        <v>141</v>
      </c>
      <c r="G79" s="341">
        <v>183</v>
      </c>
      <c r="H79" s="341">
        <v>131</v>
      </c>
      <c r="I79" s="341">
        <v>151</v>
      </c>
      <c r="J79" s="341">
        <v>36</v>
      </c>
      <c r="K79" s="341">
        <v>43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1875</v>
      </c>
      <c r="F80" s="341">
        <v>186</v>
      </c>
      <c r="G80" s="341">
        <v>154</v>
      </c>
      <c r="H80" s="341">
        <v>167</v>
      </c>
      <c r="I80" s="341">
        <v>120</v>
      </c>
      <c r="J80" s="341">
        <v>22</v>
      </c>
      <c r="K80" s="341">
        <v>14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36</v>
      </c>
      <c r="I81" s="341">
        <v>18</v>
      </c>
      <c r="J81" s="341">
        <v>15</v>
      </c>
      <c r="K81" s="341">
        <v>4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1796</v>
      </c>
      <c r="F82" s="341">
        <v>305</v>
      </c>
      <c r="G82" s="341">
        <v>280</v>
      </c>
      <c r="H82" s="341">
        <v>275</v>
      </c>
      <c r="I82" s="341">
        <v>231</v>
      </c>
      <c r="J82" s="341">
        <v>104</v>
      </c>
      <c r="K82" s="341">
        <v>79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25792</v>
      </c>
      <c r="C83" s="344">
        <f t="shared" ref="C83:M83" si="18">SUM(C74:C82)</f>
        <v>24321</v>
      </c>
      <c r="D83" s="344">
        <f t="shared" si="18"/>
        <v>16719</v>
      </c>
      <c r="E83" s="344">
        <f t="shared" si="18"/>
        <v>15856</v>
      </c>
      <c r="F83" s="344">
        <f t="shared" si="18"/>
        <v>3033</v>
      </c>
      <c r="G83" s="344">
        <f t="shared" si="18"/>
        <v>3178</v>
      </c>
      <c r="H83" s="344">
        <f t="shared" si="18"/>
        <v>2792</v>
      </c>
      <c r="I83" s="344">
        <f t="shared" si="18"/>
        <v>2637</v>
      </c>
      <c r="J83" s="344">
        <f t="shared" si="18"/>
        <v>953</v>
      </c>
      <c r="K83" s="344">
        <f t="shared" si="18"/>
        <v>645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300</v>
      </c>
      <c r="D88" s="341">
        <v>191</v>
      </c>
      <c r="E88" s="341">
        <v>195</v>
      </c>
      <c r="F88" s="341">
        <v>61</v>
      </c>
      <c r="G88" s="341">
        <v>80</v>
      </c>
      <c r="H88" s="341">
        <v>57</v>
      </c>
      <c r="I88" s="341">
        <v>75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1237</v>
      </c>
      <c r="C90" s="341">
        <v>1135</v>
      </c>
      <c r="D90" s="341">
        <v>1136</v>
      </c>
      <c r="E90" s="341">
        <v>999</v>
      </c>
      <c r="F90" s="341">
        <v>250</v>
      </c>
      <c r="G90" s="341">
        <v>212</v>
      </c>
      <c r="H90" s="341">
        <v>233</v>
      </c>
      <c r="I90" s="341">
        <v>189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2834</v>
      </c>
      <c r="C92" s="341">
        <v>2855</v>
      </c>
      <c r="D92" s="341">
        <v>2151</v>
      </c>
      <c r="E92" s="341">
        <v>2195</v>
      </c>
      <c r="F92" s="341">
        <v>657</v>
      </c>
      <c r="G92" s="341">
        <v>730</v>
      </c>
      <c r="H92" s="341">
        <v>617</v>
      </c>
      <c r="I92" s="341">
        <v>662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267</v>
      </c>
      <c r="E93" s="341">
        <v>292</v>
      </c>
      <c r="F93" s="341">
        <v>66</v>
      </c>
      <c r="G93" s="341">
        <v>85</v>
      </c>
      <c r="H93" s="341">
        <v>63</v>
      </c>
      <c r="I93" s="341">
        <v>78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707</v>
      </c>
      <c r="C94" s="341">
        <v>822</v>
      </c>
      <c r="D94" s="341">
        <v>698</v>
      </c>
      <c r="E94" s="341">
        <v>818</v>
      </c>
      <c r="F94" s="341">
        <v>114</v>
      </c>
      <c r="G94" s="341">
        <v>152</v>
      </c>
      <c r="H94" s="341">
        <v>101</v>
      </c>
      <c r="I94" s="341">
        <v>126</v>
      </c>
      <c r="J94" s="341">
        <v>3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980</v>
      </c>
      <c r="E96" s="341">
        <v>889</v>
      </c>
      <c r="F96" s="341">
        <v>209</v>
      </c>
      <c r="G96" s="341">
        <v>193</v>
      </c>
      <c r="H96" s="341">
        <v>197</v>
      </c>
      <c r="I96" s="341">
        <v>174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6724</v>
      </c>
      <c r="C97" s="344">
        <f t="shared" ref="C97:M97" si="19">SUM(C88:C96)</f>
        <v>6688</v>
      </c>
      <c r="D97" s="344">
        <f t="shared" si="19"/>
        <v>5482</v>
      </c>
      <c r="E97" s="344">
        <f t="shared" si="19"/>
        <v>5464</v>
      </c>
      <c r="F97" s="344">
        <f t="shared" si="19"/>
        <v>1366</v>
      </c>
      <c r="G97" s="344">
        <f t="shared" si="19"/>
        <v>1471</v>
      </c>
      <c r="H97" s="344">
        <f t="shared" si="19"/>
        <v>1275</v>
      </c>
      <c r="I97" s="344">
        <f t="shared" si="19"/>
        <v>1322</v>
      </c>
      <c r="J97" s="344">
        <f t="shared" si="19"/>
        <v>3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32516</v>
      </c>
      <c r="C98" s="357">
        <f t="shared" ref="C98:M98" si="20">SUM(C83,C97)</f>
        <v>31009</v>
      </c>
      <c r="D98" s="357">
        <f t="shared" si="20"/>
        <v>22201</v>
      </c>
      <c r="E98" s="357">
        <f t="shared" si="20"/>
        <v>21320</v>
      </c>
      <c r="F98" s="357">
        <f t="shared" si="20"/>
        <v>4399</v>
      </c>
      <c r="G98" s="357">
        <f t="shared" si="20"/>
        <v>4649</v>
      </c>
      <c r="H98" s="357">
        <f t="shared" si="20"/>
        <v>4067</v>
      </c>
      <c r="I98" s="357">
        <f t="shared" si="20"/>
        <v>3959</v>
      </c>
      <c r="J98" s="357">
        <f t="shared" si="20"/>
        <v>956</v>
      </c>
      <c r="K98" s="357">
        <f t="shared" si="20"/>
        <v>645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259</v>
      </c>
      <c r="F105" s="341">
        <v>61</v>
      </c>
      <c r="G105" s="341">
        <v>65</v>
      </c>
      <c r="H105" s="341">
        <v>53</v>
      </c>
      <c r="I105" s="341">
        <v>57</v>
      </c>
      <c r="J105" s="341">
        <v>13</v>
      </c>
      <c r="K105" s="341">
        <v>7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4079</v>
      </c>
      <c r="E107" s="341">
        <v>4048</v>
      </c>
      <c r="F107" s="341">
        <v>856</v>
      </c>
      <c r="G107" s="341">
        <v>925</v>
      </c>
      <c r="H107" s="341">
        <v>784</v>
      </c>
      <c r="I107" s="341">
        <v>667</v>
      </c>
      <c r="J107" s="341">
        <v>231</v>
      </c>
      <c r="K107" s="341">
        <v>214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3604</v>
      </c>
      <c r="E109" s="341">
        <v>3588</v>
      </c>
      <c r="F109" s="341">
        <v>807</v>
      </c>
      <c r="G109" s="341">
        <v>914</v>
      </c>
      <c r="H109" s="341">
        <v>751</v>
      </c>
      <c r="I109" s="341">
        <v>827</v>
      </c>
      <c r="J109" s="341">
        <v>192</v>
      </c>
      <c r="K109" s="341">
        <v>216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92</v>
      </c>
      <c r="I110" s="341">
        <v>127</v>
      </c>
      <c r="J110" s="341">
        <v>24</v>
      </c>
      <c r="K110" s="341">
        <v>40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733</v>
      </c>
      <c r="F111" s="341">
        <v>43</v>
      </c>
      <c r="G111" s="341">
        <v>48</v>
      </c>
      <c r="H111" s="341">
        <v>39</v>
      </c>
      <c r="I111" s="341">
        <v>31</v>
      </c>
      <c r="J111" s="341">
        <v>4</v>
      </c>
      <c r="K111" s="341">
        <v>3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32</v>
      </c>
      <c r="I112" s="341">
        <v>18</v>
      </c>
      <c r="J112" s="341">
        <v>13</v>
      </c>
      <c r="K112" s="341">
        <v>7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1211</v>
      </c>
      <c r="F113" s="341">
        <v>219</v>
      </c>
      <c r="G113" s="341">
        <v>241</v>
      </c>
      <c r="H113" s="341">
        <v>206</v>
      </c>
      <c r="I113" s="341">
        <v>177</v>
      </c>
      <c r="J113" s="341">
        <v>63</v>
      </c>
      <c r="K113" s="341">
        <v>54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10802</v>
      </c>
      <c r="E114" s="344">
        <f t="shared" si="21"/>
        <v>10652</v>
      </c>
      <c r="F114" s="344">
        <f t="shared" si="21"/>
        <v>2124</v>
      </c>
      <c r="G114" s="344">
        <f t="shared" si="21"/>
        <v>2383</v>
      </c>
      <c r="H114" s="344">
        <f t="shared" si="21"/>
        <v>1961</v>
      </c>
      <c r="I114" s="344">
        <f t="shared" si="21"/>
        <v>1909</v>
      </c>
      <c r="J114" s="344">
        <f t="shared" si="21"/>
        <v>540</v>
      </c>
      <c r="K114" s="344">
        <f t="shared" si="21"/>
        <v>541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95</v>
      </c>
      <c r="I121" s="341">
        <v>104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989</v>
      </c>
      <c r="C123" s="341">
        <v>877</v>
      </c>
      <c r="D123" s="341">
        <v>581</v>
      </c>
      <c r="E123" s="341">
        <v>560</v>
      </c>
      <c r="F123" s="341">
        <v>219</v>
      </c>
      <c r="G123" s="341">
        <v>231</v>
      </c>
      <c r="H123" s="341">
        <v>208</v>
      </c>
      <c r="I123" s="341">
        <v>212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151</v>
      </c>
      <c r="C125" s="341">
        <v>153</v>
      </c>
      <c r="D125" s="341">
        <v>97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381</v>
      </c>
      <c r="E127" s="341">
        <v>362</v>
      </c>
      <c r="F127" s="341">
        <v>115</v>
      </c>
      <c r="G127" s="341">
        <v>96</v>
      </c>
      <c r="H127" s="341">
        <v>108</v>
      </c>
      <c r="I127" s="341">
        <v>83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1656</v>
      </c>
      <c r="F128" s="344">
        <f t="shared" si="22"/>
        <v>491</v>
      </c>
      <c r="G128" s="344">
        <f t="shared" si="22"/>
        <v>520</v>
      </c>
      <c r="H128" s="344">
        <f t="shared" si="22"/>
        <v>458</v>
      </c>
      <c r="I128" s="344">
        <f t="shared" si="22"/>
        <v>460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12477</v>
      </c>
      <c r="E129" s="357">
        <f t="shared" si="23"/>
        <v>12308</v>
      </c>
      <c r="F129" s="357">
        <f t="shared" si="23"/>
        <v>2615</v>
      </c>
      <c r="G129" s="357">
        <f t="shared" si="23"/>
        <v>2903</v>
      </c>
      <c r="H129" s="357">
        <f t="shared" si="23"/>
        <v>2419</v>
      </c>
      <c r="I129" s="357">
        <f t="shared" si="23"/>
        <v>2369</v>
      </c>
      <c r="J129" s="357">
        <f t="shared" si="23"/>
        <v>540</v>
      </c>
      <c r="K129" s="357">
        <f t="shared" si="23"/>
        <v>541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2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130</v>
      </c>
      <c r="F138" s="341">
        <v>39</v>
      </c>
      <c r="G138" s="341">
        <v>33</v>
      </c>
      <c r="H138" s="341">
        <v>35</v>
      </c>
      <c r="I138" s="341">
        <v>29</v>
      </c>
      <c r="J138" s="341">
        <v>19</v>
      </c>
      <c r="K138" s="341">
        <v>13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440</v>
      </c>
      <c r="E140" s="341">
        <v>338</v>
      </c>
      <c r="F140" s="341">
        <v>83</v>
      </c>
      <c r="G140" s="341">
        <v>65</v>
      </c>
      <c r="H140" s="341">
        <v>79</v>
      </c>
      <c r="I140" s="341">
        <v>59</v>
      </c>
      <c r="J140" s="341">
        <v>42</v>
      </c>
      <c r="K140" s="341">
        <v>12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3</v>
      </c>
      <c r="K141" s="341">
        <v>3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1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42</v>
      </c>
      <c r="F144" s="341">
        <v>6</v>
      </c>
      <c r="G144" s="341">
        <v>6</v>
      </c>
      <c r="H144" s="341">
        <v>6</v>
      </c>
      <c r="I144" s="341">
        <v>4</v>
      </c>
      <c r="J144" s="341">
        <v>3</v>
      </c>
      <c r="K144" s="341">
        <v>1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599</v>
      </c>
      <c r="F145" s="344">
        <f t="shared" si="24"/>
        <v>141</v>
      </c>
      <c r="G145" s="344">
        <f t="shared" si="24"/>
        <v>117</v>
      </c>
      <c r="H145" s="344">
        <f t="shared" si="24"/>
        <v>132</v>
      </c>
      <c r="I145" s="344">
        <f t="shared" si="24"/>
        <v>104</v>
      </c>
      <c r="J145" s="344">
        <f t="shared" si="24"/>
        <v>68</v>
      </c>
      <c r="K145" s="344">
        <f t="shared" si="24"/>
        <v>31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77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167</v>
      </c>
      <c r="C159" s="344">
        <f t="shared" si="25"/>
        <v>135</v>
      </c>
      <c r="D159" s="344">
        <f t="shared" si="25"/>
        <v>149</v>
      </c>
      <c r="E159" s="344">
        <f t="shared" si="25"/>
        <v>137</v>
      </c>
      <c r="F159" s="344">
        <f t="shared" si="25"/>
        <v>45</v>
      </c>
      <c r="G159" s="344">
        <f t="shared" si="25"/>
        <v>53</v>
      </c>
      <c r="H159" s="344">
        <f t="shared" si="25"/>
        <v>41</v>
      </c>
      <c r="I159" s="344">
        <f t="shared" si="25"/>
        <v>50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1187</v>
      </c>
      <c r="C160" s="357">
        <f t="shared" ref="C160:M160" si="26">SUM(C145,C159)</f>
        <v>994</v>
      </c>
      <c r="D160" s="357">
        <f t="shared" si="26"/>
        <v>898</v>
      </c>
      <c r="E160" s="357">
        <f t="shared" si="26"/>
        <v>736</v>
      </c>
      <c r="F160" s="357">
        <f t="shared" si="26"/>
        <v>186</v>
      </c>
      <c r="G160" s="357">
        <f t="shared" si="26"/>
        <v>170</v>
      </c>
      <c r="H160" s="357">
        <f t="shared" si="26"/>
        <v>173</v>
      </c>
      <c r="I160" s="357">
        <f t="shared" si="26"/>
        <v>154</v>
      </c>
      <c r="J160" s="357">
        <f t="shared" si="26"/>
        <v>68</v>
      </c>
      <c r="K160" s="357">
        <f t="shared" si="26"/>
        <v>31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348</v>
      </c>
      <c r="E169" s="341">
        <v>293</v>
      </c>
      <c r="F169" s="341">
        <v>134</v>
      </c>
      <c r="G169" s="341">
        <v>100</v>
      </c>
      <c r="H169" s="341">
        <v>129</v>
      </c>
      <c r="I169" s="341">
        <v>90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270</v>
      </c>
      <c r="E171" s="341">
        <v>255</v>
      </c>
      <c r="F171" s="341">
        <v>112</v>
      </c>
      <c r="G171" s="341">
        <v>120</v>
      </c>
      <c r="H171" s="341">
        <v>110</v>
      </c>
      <c r="I171" s="341">
        <v>116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120</v>
      </c>
      <c r="E175" s="341">
        <v>101</v>
      </c>
      <c r="F175" s="341">
        <v>32</v>
      </c>
      <c r="G175" s="341">
        <v>31</v>
      </c>
      <c r="H175" s="341">
        <v>32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854</v>
      </c>
      <c r="E176" s="359">
        <f t="shared" si="27"/>
        <v>829</v>
      </c>
      <c r="F176" s="359">
        <f t="shared" si="27"/>
        <v>310</v>
      </c>
      <c r="G176" s="359">
        <f t="shared" si="27"/>
        <v>299</v>
      </c>
      <c r="H176" s="359">
        <f t="shared" si="27"/>
        <v>301</v>
      </c>
      <c r="I176" s="359">
        <f t="shared" si="27"/>
        <v>281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11</v>
      </c>
      <c r="F183" s="341">
        <v>4</v>
      </c>
      <c r="G183" s="341">
        <v>3</v>
      </c>
      <c r="H183" s="341">
        <v>4</v>
      </c>
      <c r="I183" s="341">
        <v>3</v>
      </c>
      <c r="J183" s="341">
        <v>1</v>
      </c>
      <c r="K183" s="341">
        <v>2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71</v>
      </c>
      <c r="E185" s="341">
        <v>54</v>
      </c>
      <c r="F185" s="341">
        <v>14</v>
      </c>
      <c r="G185" s="341">
        <v>14</v>
      </c>
      <c r="H185" s="341">
        <v>12</v>
      </c>
      <c r="I185" s="341">
        <v>8</v>
      </c>
      <c r="J185" s="341">
        <v>7</v>
      </c>
      <c r="K185" s="341">
        <v>3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23</v>
      </c>
      <c r="I187" s="341">
        <v>14</v>
      </c>
      <c r="J187" s="341">
        <v>18</v>
      </c>
      <c r="K187" s="341">
        <v>10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1</v>
      </c>
      <c r="K188" s="341">
        <v>2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6</v>
      </c>
      <c r="H191" s="341">
        <v>6</v>
      </c>
      <c r="I191" s="341">
        <v>4</v>
      </c>
      <c r="J191" s="341">
        <v>2</v>
      </c>
      <c r="K191" s="341">
        <v>3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265</v>
      </c>
      <c r="E192" s="344">
        <f t="shared" si="28"/>
        <v>189</v>
      </c>
      <c r="F192" s="344">
        <f t="shared" si="28"/>
        <v>52</v>
      </c>
      <c r="G192" s="344">
        <f t="shared" si="28"/>
        <v>43</v>
      </c>
      <c r="H192" s="344">
        <f t="shared" si="28"/>
        <v>48</v>
      </c>
      <c r="I192" s="344">
        <f t="shared" si="28"/>
        <v>33</v>
      </c>
      <c r="J192" s="344">
        <f t="shared" si="28"/>
        <v>31</v>
      </c>
      <c r="K192" s="344">
        <f t="shared" si="28"/>
        <v>20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3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30</v>
      </c>
      <c r="G206" s="344">
        <f t="shared" si="29"/>
        <v>20</v>
      </c>
      <c r="H206" s="344">
        <f t="shared" si="29"/>
        <v>27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366</v>
      </c>
      <c r="E207" s="357">
        <f t="shared" si="30"/>
        <v>277</v>
      </c>
      <c r="F207" s="357">
        <f t="shared" si="30"/>
        <v>82</v>
      </c>
      <c r="G207" s="357">
        <f t="shared" si="30"/>
        <v>63</v>
      </c>
      <c r="H207" s="357">
        <f t="shared" si="30"/>
        <v>75</v>
      </c>
      <c r="I207" s="357">
        <f t="shared" si="30"/>
        <v>48</v>
      </c>
      <c r="J207" s="357">
        <f t="shared" si="30"/>
        <v>31</v>
      </c>
      <c r="K207" s="357">
        <f t="shared" si="30"/>
        <v>20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7/23/2021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July 23,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7/23/21</v>
      </c>
      <c r="C8" s="42" t="str">
        <f>Summary!C7</f>
        <v>as of 7/23/20</v>
      </c>
      <c r="D8" s="379"/>
      <c r="E8" s="381"/>
      <c r="F8" s="44" t="str">
        <f>B8</f>
        <v>as of 7/23/21</v>
      </c>
      <c r="G8" s="46" t="str">
        <f>C8</f>
        <v>as of 7/23/20</v>
      </c>
      <c r="H8" s="383"/>
      <c r="I8" s="385"/>
      <c r="J8" s="48" t="str">
        <f>F8</f>
        <v>as of 7/23/21</v>
      </c>
      <c r="K8" s="50" t="str">
        <f>G8</f>
        <v>as of 7/23/20</v>
      </c>
      <c r="L8" s="395"/>
      <c r="M8" s="397"/>
      <c r="N8" s="52" t="str">
        <f>J8</f>
        <v>as of 7/23/21</v>
      </c>
      <c r="O8" s="54" t="str">
        <f>K8</f>
        <v>as of 7/23/20</v>
      </c>
      <c r="P8" s="413"/>
      <c r="Q8" s="415"/>
      <c r="R8" s="133" t="str">
        <f>N8</f>
        <v>as of 7/23/21</v>
      </c>
      <c r="S8" s="134" t="str">
        <f>O8</f>
        <v>as of 7/23/20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67428</v>
      </c>
      <c r="C9" s="55">
        <f>C26+C74+C42+C10+C58+C83</f>
        <v>63481</v>
      </c>
      <c r="D9" s="55">
        <f t="shared" ref="D9" si="0">IF(ISERROR(B9-C9),"n/a",B9-C9)</f>
        <v>3947</v>
      </c>
      <c r="E9" s="56">
        <f t="shared" ref="E9" si="1">IF(ISERROR(D9/C9),"n/a",(D9/C9))</f>
        <v>6.2176084182668831E-2</v>
      </c>
      <c r="F9" s="59">
        <f>F26+F74+F42+F10+F58+F83</f>
        <v>44220</v>
      </c>
      <c r="G9" s="59">
        <f>G26+G74+G42+G10+G58+G83</f>
        <v>42114</v>
      </c>
      <c r="H9" s="368">
        <f>IF(ISERROR(F9-G9),"n/a",F9-G9)</f>
        <v>2106</v>
      </c>
      <c r="I9" s="60">
        <f t="shared" ref="I9" si="2">IF(ISERROR(H9/G9),"n/a",(H9/G9))</f>
        <v>5.0007123521869215E-2</v>
      </c>
      <c r="J9" s="57">
        <f>J26+J74+J42+J10+J58+J83</f>
        <v>8309</v>
      </c>
      <c r="K9" s="57">
        <f>K26+K74+K42+K10+K58+K83</f>
        <v>7871</v>
      </c>
      <c r="L9" s="58">
        <f t="shared" ref="L9" si="3">IF(ISERROR(J9-K9),"n/a",J9-K9)</f>
        <v>438</v>
      </c>
      <c r="M9" s="61">
        <f t="shared" ref="M9" si="4">IF(ISERROR(L9/K9),"n/a",(L9/K9))</f>
        <v>5.5647312920848686E-2</v>
      </c>
      <c r="N9" s="62">
        <f>N26+N74+N42+N10+N58+N83</f>
        <v>1811</v>
      </c>
      <c r="O9" s="62">
        <f>O26+O74+O42+O10+O58+O83</f>
        <v>1533</v>
      </c>
      <c r="P9" s="369">
        <f t="shared" ref="P9" si="5">IF(ISERROR(N9-O9),"n/a",N9-O9)</f>
        <v>278</v>
      </c>
      <c r="Q9" s="291">
        <f t="shared" ref="Q9" si="6">IF(ISERROR(P9/O9),"n/a",(P9/O9))</f>
        <v>0.18134377038486627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6644</v>
      </c>
      <c r="H10" s="70">
        <f t="shared" ref="H10:H24" si="11">IF(ISERROR(F10-G10),"n/a",F10-G10)</f>
        <v>780</v>
      </c>
      <c r="I10" s="71">
        <f t="shared" ref="I10:I25" si="12">IF(ISERROR(H10/G10),"n/a",(H10/G10))</f>
        <v>0.11739915713425647</v>
      </c>
      <c r="J10" s="72">
        <f>J11+J18</f>
        <v>1274</v>
      </c>
      <c r="K10" s="73">
        <f>K11+K18</f>
        <v>1060</v>
      </c>
      <c r="L10" s="74">
        <f t="shared" ref="L10:L24" si="13">IF(ISERROR(J10-K10),"n/a",J10-K10)</f>
        <v>214</v>
      </c>
      <c r="M10" s="75">
        <f t="shared" ref="M10:M25" si="14">IF(ISERROR(L10/K10),"n/a",(L10/K10))</f>
        <v>0.2018867924528302</v>
      </c>
      <c r="N10" s="76">
        <f>N11+N18</f>
        <v>216</v>
      </c>
      <c r="O10" s="77">
        <f>O11+O18</f>
        <v>296</v>
      </c>
      <c r="P10" s="78">
        <f t="shared" ref="P10:P25" si="15">IF(ISERROR(N10-O10),"n/a",N10-O10)</f>
        <v>-80</v>
      </c>
      <c r="Q10" s="292">
        <f t="shared" ref="Q10:Q25" si="16">IF(ISERROR(P10/O10),"n/a",(P10/O10))</f>
        <v>-0.27027027027027029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5540</v>
      </c>
      <c r="H11" s="70">
        <f t="shared" si="11"/>
        <v>701</v>
      </c>
      <c r="I11" s="71">
        <f t="shared" si="12"/>
        <v>0.12653429602888086</v>
      </c>
      <c r="J11" s="72">
        <f>J12+J16+J14</f>
        <v>924</v>
      </c>
      <c r="K11" s="73">
        <f>K12+K16+K14</f>
        <v>741</v>
      </c>
      <c r="L11" s="74">
        <f t="shared" si="13"/>
        <v>183</v>
      </c>
      <c r="M11" s="75">
        <f t="shared" si="14"/>
        <v>0.24696356275303644</v>
      </c>
      <c r="N11" s="76">
        <f>N12+N16+N14</f>
        <v>215</v>
      </c>
      <c r="O11" s="77">
        <f>O12+O16+O14</f>
        <v>296</v>
      </c>
      <c r="P11" s="78">
        <f t="shared" si="15"/>
        <v>-81</v>
      </c>
      <c r="Q11" s="292">
        <f t="shared" si="16"/>
        <v>-0.27364864864864863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4692</v>
      </c>
      <c r="H12" s="110">
        <f t="shared" ref="H12:H15" si="21">IF(ISERROR(F12-G12),"n/a",F12-G12)</f>
        <v>505</v>
      </c>
      <c r="I12" s="111">
        <f t="shared" ref="I12:I15" si="22">IF(ISERROR(H12/G12),"n/a",(H12/G12))</f>
        <v>0.10763000852514919</v>
      </c>
      <c r="J12" s="196">
        <f>J13</f>
        <v>869</v>
      </c>
      <c r="K12" s="197">
        <f>K13</f>
        <v>682</v>
      </c>
      <c r="L12" s="112">
        <f t="shared" ref="L12:L15" si="23">IF(ISERROR(J12-K12),"n/a",J12-K12)</f>
        <v>187</v>
      </c>
      <c r="M12" s="113">
        <f t="shared" ref="M12:M15" si="24">IF(ISERROR(L12/K12),"n/a",(L12/K12))</f>
        <v>0.27419354838709675</v>
      </c>
      <c r="N12" s="198">
        <f>N13</f>
        <v>207</v>
      </c>
      <c r="O12" s="199">
        <f>O13</f>
        <v>288</v>
      </c>
      <c r="P12" s="114">
        <f t="shared" ref="P12:P15" si="25">IF(ISERROR(N12-O12),"n/a",N12-O12)</f>
        <v>-81</v>
      </c>
      <c r="Q12" s="294">
        <f t="shared" ref="Q12:Q15" si="26">IF(ISERROR(P12/O12),"n/a",(P12/O12))</f>
        <v>-0.28125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4692</v>
      </c>
      <c r="H13" s="124">
        <f t="shared" si="21"/>
        <v>505</v>
      </c>
      <c r="I13" s="125">
        <f t="shared" si="22"/>
        <v>0.10763000852514919</v>
      </c>
      <c r="J13" s="315">
        <v>869</v>
      </c>
      <c r="K13" s="316">
        <v>682</v>
      </c>
      <c r="L13" s="128">
        <f t="shared" si="23"/>
        <v>187</v>
      </c>
      <c r="M13" s="129">
        <f t="shared" si="24"/>
        <v>0.27419354838709675</v>
      </c>
      <c r="N13" s="317">
        <v>207</v>
      </c>
      <c r="O13" s="318">
        <v>288</v>
      </c>
      <c r="P13" s="145">
        <f t="shared" si="25"/>
        <v>-81</v>
      </c>
      <c r="Q13" s="295">
        <f t="shared" si="26"/>
        <v>-0.28125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43</v>
      </c>
      <c r="K14" s="197">
        <f>K15</f>
        <v>46</v>
      </c>
      <c r="L14" s="112">
        <f t="shared" si="23"/>
        <v>-3</v>
      </c>
      <c r="M14" s="113">
        <f t="shared" si="24"/>
        <v>-6.5217391304347824E-2</v>
      </c>
      <c r="N14" s="198">
        <f>N15</f>
        <v>5</v>
      </c>
      <c r="O14" s="199">
        <f>O15</f>
        <v>5</v>
      </c>
      <c r="P14" s="114">
        <f t="shared" si="25"/>
        <v>0</v>
      </c>
      <c r="Q14" s="294">
        <f t="shared" si="26"/>
        <v>0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43</v>
      </c>
      <c r="K15" s="127">
        <v>46</v>
      </c>
      <c r="L15" s="128">
        <f t="shared" si="23"/>
        <v>-3</v>
      </c>
      <c r="M15" s="129">
        <f t="shared" si="24"/>
        <v>-6.5217391304347824E-2</v>
      </c>
      <c r="N15" s="143">
        <v>5</v>
      </c>
      <c r="O15" s="144">
        <v>5</v>
      </c>
      <c r="P15" s="145">
        <f t="shared" si="25"/>
        <v>0</v>
      </c>
      <c r="Q15" s="295">
        <f t="shared" si="26"/>
        <v>0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12</v>
      </c>
      <c r="K16" s="197">
        <f>K17</f>
        <v>13</v>
      </c>
      <c r="L16" s="112">
        <f t="shared" si="13"/>
        <v>-1</v>
      </c>
      <c r="M16" s="113">
        <f t="shared" si="14"/>
        <v>-7.6923076923076927E-2</v>
      </c>
      <c r="N16" s="198">
        <f>N17</f>
        <v>3</v>
      </c>
      <c r="O16" s="199">
        <f>O17</f>
        <v>3</v>
      </c>
      <c r="P16" s="114">
        <f t="shared" si="15"/>
        <v>0</v>
      </c>
      <c r="Q16" s="294">
        <f t="shared" si="16"/>
        <v>0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12</v>
      </c>
      <c r="K17" s="127">
        <v>13</v>
      </c>
      <c r="L17" s="128">
        <f t="shared" si="13"/>
        <v>-1</v>
      </c>
      <c r="M17" s="129">
        <f t="shared" si="14"/>
        <v>-7.6923076923076927E-2</v>
      </c>
      <c r="N17" s="143">
        <v>3</v>
      </c>
      <c r="O17" s="144">
        <v>3</v>
      </c>
      <c r="P17" s="145">
        <f t="shared" si="15"/>
        <v>0</v>
      </c>
      <c r="Q17" s="295">
        <f t="shared" si="16"/>
        <v>0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350</v>
      </c>
      <c r="K18" s="73">
        <f>K19+K24+K22</f>
        <v>319</v>
      </c>
      <c r="L18" s="74">
        <f t="shared" si="13"/>
        <v>31</v>
      </c>
      <c r="M18" s="75">
        <f t="shared" si="14"/>
        <v>9.7178683385579931E-2</v>
      </c>
      <c r="N18" s="76">
        <f>N19+N24+N22</f>
        <v>1</v>
      </c>
      <c r="O18" s="77">
        <f>O19+O24+O22</f>
        <v>0</v>
      </c>
      <c r="P18" s="78">
        <f t="shared" si="15"/>
        <v>1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321</v>
      </c>
      <c r="K19" s="264">
        <f>SUM(K20:K21)</f>
        <v>287</v>
      </c>
      <c r="L19" s="265">
        <f t="shared" si="13"/>
        <v>34</v>
      </c>
      <c r="M19" s="266">
        <f t="shared" si="14"/>
        <v>0.11846689895470383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310</v>
      </c>
      <c r="K20" s="127">
        <v>281</v>
      </c>
      <c r="L20" s="128">
        <f>IF(ISERROR(J20-K20),"n/a",J20-K20)</f>
        <v>29</v>
      </c>
      <c r="M20" s="129">
        <f>IF(ISERROR(L20/K20),"n/a",(L20/K20))</f>
        <v>0.10320284697508897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6</v>
      </c>
      <c r="L21" s="128">
        <f>IF(ISERROR(J21-K21),"n/a",J21-K21)</f>
        <v>5</v>
      </c>
      <c r="M21" s="129">
        <f>IF(ISERROR(L21/K21),"n/a",(L21/K21))</f>
        <v>0.83333333333333337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27</v>
      </c>
      <c r="K22" s="197">
        <f>K23</f>
        <v>30</v>
      </c>
      <c r="L22" s="112">
        <f>IF(ISERROR(J22-K22),"n/a",J22-K22)</f>
        <v>-3</v>
      </c>
      <c r="M22" s="113">
        <f>IF(ISERROR(L22/K22),"n/a",(L22/K22))</f>
        <v>-0.1</v>
      </c>
      <c r="N22" s="198">
        <f>N23</f>
        <v>1</v>
      </c>
      <c r="O22" s="199">
        <f>O23</f>
        <v>0</v>
      </c>
      <c r="P22" s="114">
        <f>IF(ISERROR(N22-O22),"n/a",N22-O22)</f>
        <v>1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27</v>
      </c>
      <c r="K23" s="127">
        <v>30</v>
      </c>
      <c r="L23" s="128">
        <f>IF(ISERROR(J23-K23),"n/a",J23-K23)</f>
        <v>-3</v>
      </c>
      <c r="M23" s="129">
        <f>IF(ISERROR(L23/K23),"n/a",(L23/K23))</f>
        <v>-0.1</v>
      </c>
      <c r="N23" s="143">
        <v>1</v>
      </c>
      <c r="O23" s="144">
        <v>0</v>
      </c>
      <c r="P23" s="145">
        <f>IF(ISERROR(N23-O23),"n/a",N23-O23)</f>
        <v>1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32516</v>
      </c>
      <c r="C26" s="65">
        <f>C27+C34</f>
        <v>31009</v>
      </c>
      <c r="D26" s="66">
        <f t="shared" ref="D26:D33" si="33">IF(ISERROR(B26-C26),"n/a",B26-C26)</f>
        <v>1507</v>
      </c>
      <c r="E26" s="67">
        <f t="shared" ref="E26:E33" si="34">IF(ISERROR(D26/C26),"n/a",(D26/C26))</f>
        <v>4.8598793898545586E-2</v>
      </c>
      <c r="F26" s="68">
        <f>F27+F34</f>
        <v>22201</v>
      </c>
      <c r="G26" s="69">
        <f>G27+G34</f>
        <v>21320</v>
      </c>
      <c r="H26" s="70">
        <f t="shared" ref="H26:H33" si="35">IF(ISERROR(F26-G26),"n/a",F26-G26)</f>
        <v>881</v>
      </c>
      <c r="I26" s="71">
        <f t="shared" ref="I26:I33" si="36">IF(ISERROR(H26/G26),"n/a",(H26/G26))</f>
        <v>4.1322701688555348E-2</v>
      </c>
      <c r="J26" s="72">
        <f>J27+J34</f>
        <v>4067</v>
      </c>
      <c r="K26" s="73">
        <f>K27+K34</f>
        <v>3959</v>
      </c>
      <c r="L26" s="74">
        <f t="shared" ref="L26:L33" si="37">IF(ISERROR(J26-K26),"n/a",J26-K26)</f>
        <v>108</v>
      </c>
      <c r="M26" s="75">
        <f t="shared" ref="M26:M33" si="38">IF(ISERROR(L26/K26),"n/a",(L26/K26))</f>
        <v>2.7279616064662792E-2</v>
      </c>
      <c r="N26" s="76">
        <f>N27+N34</f>
        <v>956</v>
      </c>
      <c r="O26" s="77">
        <f>O27+O34</f>
        <v>645</v>
      </c>
      <c r="P26" s="78">
        <f t="shared" ref="P26:P33" si="39">IF(ISERROR(N26-O26),"n/a",N26-O26)</f>
        <v>311</v>
      </c>
      <c r="Q26" s="292">
        <f t="shared" ref="Q26:Q33" si="40">IF(ISERROR(P26/O26),"n/a",(P26/O26))</f>
        <v>0.48217054263565889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25792</v>
      </c>
      <c r="C27" s="65">
        <f>C28+C32+C30</f>
        <v>24321</v>
      </c>
      <c r="D27" s="66">
        <f t="shared" si="33"/>
        <v>1471</v>
      </c>
      <c r="E27" s="67">
        <f t="shared" si="34"/>
        <v>6.0482710414867809E-2</v>
      </c>
      <c r="F27" s="68">
        <f>F28+F32+F30</f>
        <v>16719</v>
      </c>
      <c r="G27" s="69">
        <f>G28+G32+G30</f>
        <v>15856</v>
      </c>
      <c r="H27" s="70">
        <f t="shared" si="35"/>
        <v>863</v>
      </c>
      <c r="I27" s="71">
        <f t="shared" si="36"/>
        <v>5.4427346115035316E-2</v>
      </c>
      <c r="J27" s="72">
        <f>J28+J32+J30</f>
        <v>2792</v>
      </c>
      <c r="K27" s="73">
        <f>K28+K32+K30</f>
        <v>2637</v>
      </c>
      <c r="L27" s="74">
        <f t="shared" si="37"/>
        <v>155</v>
      </c>
      <c r="M27" s="75">
        <f t="shared" si="38"/>
        <v>5.8778915434205534E-2</v>
      </c>
      <c r="N27" s="76">
        <f>N28+N32+N30</f>
        <v>953</v>
      </c>
      <c r="O27" s="77">
        <f>O28+O32+O30</f>
        <v>645</v>
      </c>
      <c r="P27" s="78">
        <f t="shared" si="39"/>
        <v>308</v>
      </c>
      <c r="Q27" s="292">
        <f t="shared" si="40"/>
        <v>0.47751937984496123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21671</v>
      </c>
      <c r="C28" s="107">
        <f>C29</f>
        <v>20788</v>
      </c>
      <c r="D28" s="108">
        <f t="shared" ref="D28" si="43">IF(ISERROR(B28-C28),"n/a",B28-C28)</f>
        <v>883</v>
      </c>
      <c r="E28" s="109">
        <f t="shared" ref="E28" si="44">IF(ISERROR(D28/C28),"n/a",(D28/C28))</f>
        <v>4.2476428708870501E-2</v>
      </c>
      <c r="F28" s="194">
        <f>F29</f>
        <v>13528</v>
      </c>
      <c r="G28" s="195">
        <f>G29</f>
        <v>13385</v>
      </c>
      <c r="H28" s="110">
        <f t="shared" ref="H28" si="45">IF(ISERROR(F28-G28),"n/a",F28-G28)</f>
        <v>143</v>
      </c>
      <c r="I28" s="111">
        <f t="shared" ref="I28" si="46">IF(ISERROR(H28/G28),"n/a",(H28/G28))</f>
        <v>1.0683601045946955E-2</v>
      </c>
      <c r="J28" s="196">
        <f>J29</f>
        <v>2591</v>
      </c>
      <c r="K28" s="197">
        <f>K29</f>
        <v>2495</v>
      </c>
      <c r="L28" s="112">
        <f t="shared" ref="L28" si="47">IF(ISERROR(J28-K28),"n/a",J28-K28)</f>
        <v>96</v>
      </c>
      <c r="M28" s="113">
        <f t="shared" ref="M28" si="48">IF(ISERROR(L28/K28),"n/a",(L28/K28))</f>
        <v>3.8476953907815629E-2</v>
      </c>
      <c r="N28" s="198">
        <f>N29</f>
        <v>922</v>
      </c>
      <c r="O28" s="199">
        <f>O29</f>
        <v>624</v>
      </c>
      <c r="P28" s="114">
        <f t="shared" ref="P28" si="49">IF(ISERROR(N28-O28),"n/a",N28-O28)</f>
        <v>298</v>
      </c>
      <c r="Q28" s="294">
        <f t="shared" ref="Q28" si="50">IF(ISERROR(P28/O28),"n/a",(P28/O28))</f>
        <v>0.47756410256410259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21671</v>
      </c>
      <c r="C29" s="269">
        <v>20788</v>
      </c>
      <c r="D29" s="270">
        <f t="shared" ref="D29" si="53">IF(ISERROR(B29-C29),"n/a",B29-C29)</f>
        <v>883</v>
      </c>
      <c r="E29" s="271">
        <f t="shared" ref="E29" si="54">IF(ISERROR(D29/C29),"n/a",(D29/C29))</f>
        <v>4.2476428708870501E-2</v>
      </c>
      <c r="F29" s="272">
        <v>13528</v>
      </c>
      <c r="G29" s="273">
        <v>13385</v>
      </c>
      <c r="H29" s="274">
        <f t="shared" ref="H29" si="55">IF(ISERROR(F29-G29),"n/a",F29-G29)</f>
        <v>143</v>
      </c>
      <c r="I29" s="275">
        <f t="shared" ref="I29" si="56">IF(ISERROR(H29/G29),"n/a",(H29/G29))</f>
        <v>1.0683601045946955E-2</v>
      </c>
      <c r="J29" s="276">
        <v>2591</v>
      </c>
      <c r="K29" s="277">
        <v>2495</v>
      </c>
      <c r="L29" s="278">
        <f t="shared" ref="L29" si="57">IF(ISERROR(J29-K29),"n/a",J29-K29)</f>
        <v>96</v>
      </c>
      <c r="M29" s="279">
        <f t="shared" ref="M29" si="58">IF(ISERROR(L29/K29),"n/a",(L29/K29))</f>
        <v>3.8476953907815629E-2</v>
      </c>
      <c r="N29" s="309">
        <v>922</v>
      </c>
      <c r="O29" s="322">
        <v>624</v>
      </c>
      <c r="P29" s="323">
        <f t="shared" ref="P29" si="59">IF(ISERROR(N29-O29),"n/a",N29-O29)</f>
        <v>298</v>
      </c>
      <c r="Q29" s="324">
        <f t="shared" ref="Q29" si="60">IF(ISERROR(P29/O29),"n/a",(P29/O29))</f>
        <v>0.47756410256410259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1869</v>
      </c>
      <c r="H30" s="110">
        <f t="shared" si="35"/>
        <v>260</v>
      </c>
      <c r="I30" s="111">
        <f t="shared" si="36"/>
        <v>0.13911182450508294</v>
      </c>
      <c r="J30" s="196">
        <f>J31</f>
        <v>166</v>
      </c>
      <c r="K30" s="197">
        <f>K31</f>
        <v>119</v>
      </c>
      <c r="L30" s="112">
        <f t="shared" si="37"/>
        <v>47</v>
      </c>
      <c r="M30" s="113">
        <f t="shared" si="38"/>
        <v>0.3949579831932773</v>
      </c>
      <c r="N30" s="198">
        <f>N31</f>
        <v>21</v>
      </c>
      <c r="O30" s="199">
        <f>O31</f>
        <v>14</v>
      </c>
      <c r="P30" s="114">
        <f t="shared" si="39"/>
        <v>7</v>
      </c>
      <c r="Q30" s="294">
        <f t="shared" si="40"/>
        <v>0.5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1869</v>
      </c>
      <c r="H31" s="124">
        <f t="shared" si="35"/>
        <v>260</v>
      </c>
      <c r="I31" s="125">
        <f t="shared" si="36"/>
        <v>0.13911182450508294</v>
      </c>
      <c r="J31" s="126">
        <v>166</v>
      </c>
      <c r="K31" s="127">
        <v>119</v>
      </c>
      <c r="L31" s="128">
        <f t="shared" si="37"/>
        <v>47</v>
      </c>
      <c r="M31" s="129">
        <f t="shared" si="38"/>
        <v>0.3949579831932773</v>
      </c>
      <c r="N31" s="143">
        <v>21</v>
      </c>
      <c r="O31" s="144">
        <v>14</v>
      </c>
      <c r="P31" s="145">
        <f t="shared" si="39"/>
        <v>7</v>
      </c>
      <c r="Q31" s="295">
        <f t="shared" si="40"/>
        <v>0.5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35</v>
      </c>
      <c r="K32" s="197">
        <f>K33</f>
        <v>23</v>
      </c>
      <c r="L32" s="112">
        <f t="shared" si="37"/>
        <v>12</v>
      </c>
      <c r="M32" s="113">
        <f t="shared" si="38"/>
        <v>0.52173913043478259</v>
      </c>
      <c r="N32" s="198">
        <f>N33</f>
        <v>10</v>
      </c>
      <c r="O32" s="199">
        <f>O33</f>
        <v>7</v>
      </c>
      <c r="P32" s="114">
        <f t="shared" si="39"/>
        <v>3</v>
      </c>
      <c r="Q32" s="294">
        <f t="shared" si="40"/>
        <v>0.42857142857142855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35</v>
      </c>
      <c r="K33" s="127">
        <v>23</v>
      </c>
      <c r="L33" s="128">
        <f t="shared" si="37"/>
        <v>12</v>
      </c>
      <c r="M33" s="129">
        <f t="shared" si="38"/>
        <v>0.52173913043478259</v>
      </c>
      <c r="N33" s="143">
        <v>10</v>
      </c>
      <c r="O33" s="144">
        <v>7</v>
      </c>
      <c r="P33" s="145">
        <f t="shared" si="39"/>
        <v>3</v>
      </c>
      <c r="Q33" s="295">
        <f t="shared" si="40"/>
        <v>0.42857142857142855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6724</v>
      </c>
      <c r="C34" s="65">
        <f>C35+C40+C38</f>
        <v>6688</v>
      </c>
      <c r="D34" s="66">
        <f t="shared" ref="D34" si="63">IF(ISERROR(B34-C34),"n/a",B34-C34)</f>
        <v>36</v>
      </c>
      <c r="E34" s="67">
        <f t="shared" ref="E34" si="64">IF(ISERROR(D34/C34),"n/a",(D34/C34))</f>
        <v>5.3827751196172252E-3</v>
      </c>
      <c r="F34" s="68">
        <f>F35+F40+F38</f>
        <v>5482</v>
      </c>
      <c r="G34" s="69">
        <f>G35+G40+G38</f>
        <v>5464</v>
      </c>
      <c r="H34" s="70">
        <f t="shared" ref="H34" si="65">IF(ISERROR(F34-G34),"n/a",F34-G34)</f>
        <v>18</v>
      </c>
      <c r="I34" s="71">
        <f t="shared" ref="I34" si="66">IF(ISERROR(H34/G34),"n/a",(H34/G34))</f>
        <v>3.2942898975109811E-3</v>
      </c>
      <c r="J34" s="72">
        <f>J35+J40+J38</f>
        <v>1275</v>
      </c>
      <c r="K34" s="73">
        <f>K35+K40+K38</f>
        <v>1322</v>
      </c>
      <c r="L34" s="74">
        <f t="shared" ref="L34" si="67">IF(ISERROR(J34-K34),"n/a",J34-K34)</f>
        <v>-47</v>
      </c>
      <c r="M34" s="75">
        <f t="shared" ref="M34" si="68">IF(ISERROR(L34/K34),"n/a",(L34/K34))</f>
        <v>-3.5552193645990923E-2</v>
      </c>
      <c r="N34" s="76">
        <f>N35+N40+N38</f>
        <v>3</v>
      </c>
      <c r="O34" s="77">
        <f>O35+O40+O38</f>
        <v>0</v>
      </c>
      <c r="P34" s="78">
        <f t="shared" ref="P34" si="69">IF(ISERROR(N34-O34),"n/a",N34-O34)</f>
        <v>3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5935</v>
      </c>
      <c r="C35" s="246">
        <f>SUM(C36:C37)</f>
        <v>5794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2.4335519502934069E-2</v>
      </c>
      <c r="F35" s="249">
        <f>SUM(F36:F37)</f>
        <v>4742</v>
      </c>
      <c r="G35" s="250">
        <f>SUM(G36:G37)</f>
        <v>4619</v>
      </c>
      <c r="H35" s="251">
        <f t="shared" ref="H35:H41" si="75">IF(ISERROR(F35-G35),"n/a",F35-G35)</f>
        <v>123</v>
      </c>
      <c r="I35" s="252">
        <f t="shared" ref="I35:I41" si="76">IF(ISERROR(H35/G35),"n/a",(H35/G35))</f>
        <v>2.6629140506603161E-2</v>
      </c>
      <c r="J35" s="253">
        <f>SUM(J36:J37)</f>
        <v>1165</v>
      </c>
      <c r="K35" s="254">
        <f>SUM(K36:K37)</f>
        <v>1193</v>
      </c>
      <c r="L35" s="255">
        <f t="shared" ref="L35:L40" si="77">IF(ISERROR(J35-K35),"n/a",J35-K35)</f>
        <v>-28</v>
      </c>
      <c r="M35" s="256">
        <f t="shared" ref="M35:M41" si="78">IF(ISERROR(L35/K35),"n/a",(L35/K35))</f>
        <v>-2.347024308466052E-2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5861</v>
      </c>
      <c r="C36" s="269">
        <v>5681</v>
      </c>
      <c r="D36" s="202">
        <f t="shared" si="73"/>
        <v>180</v>
      </c>
      <c r="E36" s="267">
        <f t="shared" si="74"/>
        <v>3.1684562577011091E-2</v>
      </c>
      <c r="F36" s="272">
        <v>4674</v>
      </c>
      <c r="G36" s="273">
        <v>4523</v>
      </c>
      <c r="H36" s="274">
        <f>IF(ISERROR(F36-G36),"n/a",F36-G36)</f>
        <v>151</v>
      </c>
      <c r="I36" s="275">
        <f>IF(ISERROR(H36/G36),"n/a",(H36/G36))</f>
        <v>3.338492151227062E-2</v>
      </c>
      <c r="J36" s="276">
        <v>1152</v>
      </c>
      <c r="K36" s="277">
        <v>1168</v>
      </c>
      <c r="L36" s="278">
        <f>IF(ISERROR(J36-K36),"n/a",J36-K36)</f>
        <v>-16</v>
      </c>
      <c r="M36" s="279">
        <f>IF(ISERROR(L36/K36),"n/a",(L36/K36))</f>
        <v>-1.3698630136986301E-2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13</v>
      </c>
      <c r="K37" s="127">
        <v>25</v>
      </c>
      <c r="L37" s="128">
        <f>IF(ISERROR(J37-K37),"n/a",J37-K37)</f>
        <v>-12</v>
      </c>
      <c r="M37" s="129">
        <f>IF(ISERROR(L37/K37),"n/a",(L37/K37))</f>
        <v>-0.48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99</v>
      </c>
      <c r="K38" s="197">
        <f>K39</f>
        <v>122</v>
      </c>
      <c r="L38" s="112">
        <f>IF(ISERROR(J38-K38),"n/a",J38-K38)</f>
        <v>-23</v>
      </c>
      <c r="M38" s="113">
        <f>IF(ISERROR(L38/K38),"n/a",(L38/K38))</f>
        <v>-0.18852459016393441</v>
      </c>
      <c r="N38" s="198">
        <f>N39</f>
        <v>3</v>
      </c>
      <c r="O38" s="199">
        <f>O39</f>
        <v>0</v>
      </c>
      <c r="P38" s="114">
        <f>IF(ISERROR(N38-O38),"n/a",N38-O38)</f>
        <v>3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99</v>
      </c>
      <c r="K39" s="127">
        <v>122</v>
      </c>
      <c r="L39" s="128">
        <f>IF(ISERROR(J39-K39),"n/a",J39-K39)</f>
        <v>-23</v>
      </c>
      <c r="M39" s="129">
        <f>IF(ISERROR(L39/K39),"n/a",(L39/K39))</f>
        <v>-0.18852459016393441</v>
      </c>
      <c r="N39" s="143">
        <v>3</v>
      </c>
      <c r="O39" s="144">
        <v>0</v>
      </c>
      <c r="P39" s="145">
        <f>IF(ISERROR(N39-O39),"n/a",N39-O39)</f>
        <v>3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12477</v>
      </c>
      <c r="G42" s="69">
        <f>G43+G50</f>
        <v>12308</v>
      </c>
      <c r="H42" s="70">
        <f t="shared" ref="H42:H57" si="89">IF(ISERROR(F42-G42),"n/a",F42-G42)</f>
        <v>169</v>
      </c>
      <c r="I42" s="71">
        <f t="shared" ref="I42:I57" si="90">IF(ISERROR(H42/G42),"n/a",(H42/G42))</f>
        <v>1.3730906727331817E-2</v>
      </c>
      <c r="J42" s="72">
        <f>J43+J50</f>
        <v>2419</v>
      </c>
      <c r="K42" s="73">
        <f>K43+K50</f>
        <v>2369</v>
      </c>
      <c r="L42" s="74">
        <f t="shared" ref="L42:L56" si="91">IF(ISERROR(J42-K42),"n/a",J42-K42)</f>
        <v>50</v>
      </c>
      <c r="M42" s="75">
        <f t="shared" ref="M42:M57" si="92">IF(ISERROR(L42/K42),"n/a",(L42/K42))</f>
        <v>2.1105951878429716E-2</v>
      </c>
      <c r="N42" s="76">
        <f>N43+N50</f>
        <v>540</v>
      </c>
      <c r="O42" s="77">
        <f>O43+O50</f>
        <v>541</v>
      </c>
      <c r="P42" s="78">
        <f t="shared" ref="P42:P57" si="93">IF(ISERROR(N42-O42),"n/a",N42-O42)</f>
        <v>-1</v>
      </c>
      <c r="Q42" s="292">
        <f t="shared" ref="Q42:Q57" si="94">IF(ISERROR(P42/O42),"n/a",(P42/O42))</f>
        <v>-1.8484288354898336E-3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10802</v>
      </c>
      <c r="G43" s="69">
        <f>G44+G48+G46</f>
        <v>10652</v>
      </c>
      <c r="H43" s="70">
        <f t="shared" si="89"/>
        <v>150</v>
      </c>
      <c r="I43" s="71">
        <f t="shared" si="90"/>
        <v>1.4081862561021405E-2</v>
      </c>
      <c r="J43" s="72">
        <f>J44+J48+J46</f>
        <v>1961</v>
      </c>
      <c r="K43" s="73">
        <f>K44+K48+K46</f>
        <v>1909</v>
      </c>
      <c r="L43" s="74">
        <f t="shared" si="91"/>
        <v>52</v>
      </c>
      <c r="M43" s="75">
        <f t="shared" si="92"/>
        <v>2.7239392352016764E-2</v>
      </c>
      <c r="N43" s="76">
        <f>N44+N48+N46</f>
        <v>540</v>
      </c>
      <c r="O43" s="77">
        <f>O44+O48+O46</f>
        <v>541</v>
      </c>
      <c r="P43" s="78">
        <f t="shared" si="93"/>
        <v>-1</v>
      </c>
      <c r="Q43" s="292">
        <f t="shared" si="94"/>
        <v>-1.8484288354898336E-3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12811</v>
      </c>
      <c r="C44" s="93">
        <f>C45</f>
        <v>13126</v>
      </c>
      <c r="D44" s="93">
        <f t="shared" si="87"/>
        <v>-315</v>
      </c>
      <c r="E44" s="94">
        <f t="shared" si="88"/>
        <v>-2.3998171567880543E-2</v>
      </c>
      <c r="F44" s="95">
        <f>F45</f>
        <v>9582</v>
      </c>
      <c r="G44" s="97">
        <f>G45</f>
        <v>9613</v>
      </c>
      <c r="H44" s="97">
        <f t="shared" si="89"/>
        <v>-31</v>
      </c>
      <c r="I44" s="98">
        <f t="shared" si="90"/>
        <v>-3.2247997503380837E-3</v>
      </c>
      <c r="J44" s="99">
        <f>J45</f>
        <v>1908</v>
      </c>
      <c r="K44" s="101">
        <f>K45</f>
        <v>1861</v>
      </c>
      <c r="L44" s="101">
        <f t="shared" si="91"/>
        <v>47</v>
      </c>
      <c r="M44" s="102">
        <f t="shared" si="92"/>
        <v>2.525523911875336E-2</v>
      </c>
      <c r="N44" s="103">
        <f>N45</f>
        <v>535</v>
      </c>
      <c r="O44" s="286">
        <f>O45</f>
        <v>533</v>
      </c>
      <c r="P44" s="105">
        <f t="shared" si="93"/>
        <v>2</v>
      </c>
      <c r="Q44" s="293">
        <f t="shared" si="94"/>
        <v>3.7523452157598499E-3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12811</v>
      </c>
      <c r="C45" s="269">
        <v>13126</v>
      </c>
      <c r="D45" s="202">
        <f t="shared" ref="D45" si="97">IF(ISERROR(B45-C45),"n/a",B45-C45)</f>
        <v>-315</v>
      </c>
      <c r="E45" s="267">
        <f t="shared" ref="E45" si="98">IF(ISERROR(D45/C45),"n/a",(D45/C45))</f>
        <v>-2.3998171567880543E-2</v>
      </c>
      <c r="F45" s="308">
        <v>9582</v>
      </c>
      <c r="G45" s="304">
        <v>9613</v>
      </c>
      <c r="H45" s="304">
        <f t="shared" ref="H45" si="99">IF(ISERROR(F45-G45),"n/a",F45-G45)</f>
        <v>-31</v>
      </c>
      <c r="I45" s="305">
        <f t="shared" ref="I45" si="100">IF(ISERROR(H45/G45),"n/a",(H45/G45))</f>
        <v>-3.2247997503380837E-3</v>
      </c>
      <c r="J45" s="276">
        <v>1908</v>
      </c>
      <c r="K45" s="306">
        <v>1861</v>
      </c>
      <c r="L45" s="306">
        <f t="shared" ref="L45" si="101">IF(ISERROR(J45-K45),"n/a",J45-K45)</f>
        <v>47</v>
      </c>
      <c r="M45" s="307">
        <f t="shared" ref="M45" si="102">IF(ISERROR(L45/K45),"n/a",(L45/K45))</f>
        <v>2.525523911875336E-2</v>
      </c>
      <c r="N45" s="309">
        <v>535</v>
      </c>
      <c r="O45" s="286">
        <v>533</v>
      </c>
      <c r="P45" s="286">
        <f t="shared" ref="P45" si="103">IF(ISERROR(N45-O45),"n/a",N45-O45)</f>
        <v>2</v>
      </c>
      <c r="Q45" s="296">
        <f t="shared" ref="Q45" si="104">IF(ISERROR(P45/O45),"n/a",(P45/O45))</f>
        <v>3.7523452157598499E-3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733</v>
      </c>
      <c r="H46" s="110">
        <f>IF(ISERROR(F46-G46),"n/a",F46-G46)</f>
        <v>-5</v>
      </c>
      <c r="I46" s="111">
        <f>IF(ISERROR(H46/G46),"n/a",(H46/G46))</f>
        <v>-6.8212824010914054E-3</v>
      </c>
      <c r="J46" s="196">
        <f>J47</f>
        <v>37</v>
      </c>
      <c r="K46" s="197">
        <f>K47</f>
        <v>34</v>
      </c>
      <c r="L46" s="112">
        <f>IF(ISERROR(J46-K46),"n/a",J46-K46)</f>
        <v>3</v>
      </c>
      <c r="M46" s="113">
        <f>IF(ISERROR(L46/K46),"n/a",(L46/K46))</f>
        <v>8.8235294117647065E-2</v>
      </c>
      <c r="N46" s="198">
        <f>N47</f>
        <v>3</v>
      </c>
      <c r="O46" s="199">
        <f>O47</f>
        <v>4</v>
      </c>
      <c r="P46" s="114">
        <f>IF(ISERROR(N46-O46),"n/a",N46-O46)</f>
        <v>-1</v>
      </c>
      <c r="Q46" s="294">
        <f>IF(ISERROR(P46/O46),"n/a",(P46/O46))</f>
        <v>-0.25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733</v>
      </c>
      <c r="H47" s="124">
        <f>IF(ISERROR(F47-G47),"n/a",F47-G47)</f>
        <v>-5</v>
      </c>
      <c r="I47" s="125">
        <f>IF(ISERROR(H47/G47),"n/a",(H47/G47))</f>
        <v>-6.8212824010914054E-3</v>
      </c>
      <c r="J47" s="126">
        <v>37</v>
      </c>
      <c r="K47" s="127">
        <v>34</v>
      </c>
      <c r="L47" s="128">
        <f>IF(ISERROR(J47-K47),"n/a",J47-K47)</f>
        <v>3</v>
      </c>
      <c r="M47" s="129">
        <f>IF(ISERROR(L47/K47),"n/a",(L47/K47))</f>
        <v>8.8235294117647065E-2</v>
      </c>
      <c r="N47" s="143">
        <v>3</v>
      </c>
      <c r="O47" s="144">
        <v>4</v>
      </c>
      <c r="P47" s="145">
        <f>IF(ISERROR(N47-O47),"n/a",N47-O47)</f>
        <v>-1</v>
      </c>
      <c r="Q47" s="295">
        <f>IF(ISERROR(P47/O47),"n/a",(P47/O47))</f>
        <v>-0.25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565</v>
      </c>
      <c r="C48" s="107">
        <f>C49</f>
        <v>386</v>
      </c>
      <c r="D48" s="108">
        <f t="shared" si="87"/>
        <v>179</v>
      </c>
      <c r="E48" s="109">
        <f t="shared" si="88"/>
        <v>0.46373056994818651</v>
      </c>
      <c r="F48" s="194">
        <f>F49</f>
        <v>492</v>
      </c>
      <c r="G48" s="195">
        <f>G49</f>
        <v>306</v>
      </c>
      <c r="H48" s="110">
        <f t="shared" si="89"/>
        <v>186</v>
      </c>
      <c r="I48" s="111">
        <f t="shared" si="90"/>
        <v>0.60784313725490191</v>
      </c>
      <c r="J48" s="196">
        <f>J49</f>
        <v>16</v>
      </c>
      <c r="K48" s="197">
        <f>K49</f>
        <v>14</v>
      </c>
      <c r="L48" s="112">
        <f t="shared" si="91"/>
        <v>2</v>
      </c>
      <c r="M48" s="113">
        <f t="shared" si="92"/>
        <v>0.14285714285714285</v>
      </c>
      <c r="N48" s="198">
        <f>N49</f>
        <v>2</v>
      </c>
      <c r="O48" s="199">
        <f>O49</f>
        <v>4</v>
      </c>
      <c r="P48" s="114">
        <f t="shared" si="93"/>
        <v>-2</v>
      </c>
      <c r="Q48" s="294">
        <f t="shared" si="94"/>
        <v>-0.5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565</v>
      </c>
      <c r="C49" s="119">
        <v>386</v>
      </c>
      <c r="D49" s="120">
        <f t="shared" si="87"/>
        <v>179</v>
      </c>
      <c r="E49" s="121">
        <f t="shared" si="88"/>
        <v>0.46373056994818651</v>
      </c>
      <c r="F49" s="122">
        <v>492</v>
      </c>
      <c r="G49" s="123">
        <v>306</v>
      </c>
      <c r="H49" s="124">
        <f t="shared" si="89"/>
        <v>186</v>
      </c>
      <c r="I49" s="125">
        <f t="shared" si="90"/>
        <v>0.60784313725490191</v>
      </c>
      <c r="J49" s="126">
        <v>16</v>
      </c>
      <c r="K49" s="127">
        <v>14</v>
      </c>
      <c r="L49" s="128">
        <f t="shared" si="91"/>
        <v>2</v>
      </c>
      <c r="M49" s="129">
        <f t="shared" si="92"/>
        <v>0.14285714285714285</v>
      </c>
      <c r="N49" s="143">
        <v>2</v>
      </c>
      <c r="O49" s="144">
        <v>4</v>
      </c>
      <c r="P49" s="145">
        <f t="shared" si="93"/>
        <v>-2</v>
      </c>
      <c r="Q49" s="295">
        <f t="shared" si="94"/>
        <v>-0.5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1656</v>
      </c>
      <c r="H50" s="70">
        <f t="shared" si="89"/>
        <v>19</v>
      </c>
      <c r="I50" s="71">
        <f t="shared" si="90"/>
        <v>1.1473429951690822E-2</v>
      </c>
      <c r="J50" s="72">
        <f>J51+J56+J54</f>
        <v>458</v>
      </c>
      <c r="K50" s="73">
        <f>K51+K56+K54</f>
        <v>460</v>
      </c>
      <c r="L50" s="74">
        <f t="shared" si="91"/>
        <v>-2</v>
      </c>
      <c r="M50" s="75">
        <f t="shared" si="92"/>
        <v>-4.3478260869565218E-3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1553</v>
      </c>
      <c r="H51" s="97">
        <f t="shared" si="89"/>
        <v>24</v>
      </c>
      <c r="I51" s="98">
        <f t="shared" si="90"/>
        <v>1.5453960077269801E-2</v>
      </c>
      <c r="J51" s="99">
        <f>SUM(J52:J53)</f>
        <v>448</v>
      </c>
      <c r="K51" s="100">
        <f>SUM(K52:K53)</f>
        <v>446</v>
      </c>
      <c r="L51" s="101">
        <f t="shared" si="91"/>
        <v>2</v>
      </c>
      <c r="M51" s="102">
        <f t="shared" si="92"/>
        <v>4.4843049327354259E-3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1522</v>
      </c>
      <c r="H52" s="274">
        <f>IF(ISERROR(F52-G52),"n/a",F52-G52)</f>
        <v>20</v>
      </c>
      <c r="I52" s="275">
        <f>IF(ISERROR(H52/G52),"n/a",(H52/G52))</f>
        <v>1.3140604467805518E-2</v>
      </c>
      <c r="J52" s="276">
        <v>434</v>
      </c>
      <c r="K52" s="277">
        <v>440</v>
      </c>
      <c r="L52" s="278">
        <f>IF(ISERROR(J52-K52),"n/a",J52-K52)</f>
        <v>-6</v>
      </c>
      <c r="M52" s="279">
        <f>IF(ISERROR(L52/K52),"n/a",(L52/K52))</f>
        <v>-1.3636363636363636E-2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14</v>
      </c>
      <c r="K53" s="127">
        <v>6</v>
      </c>
      <c r="L53" s="128">
        <f>IF(ISERROR(J53-K53),"n/a",J53-K53)</f>
        <v>8</v>
      </c>
      <c r="M53" s="129">
        <f>IF(ISERROR(L53/K53),"n/a",(L53/K53))</f>
        <v>1.3333333333333333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1187</v>
      </c>
      <c r="C58" s="65">
        <f>C59+C66</f>
        <v>994</v>
      </c>
      <c r="D58" s="66">
        <f t="shared" ref="D58:D61" si="111">IF(ISERROR(B58-C58),"n/a",B58-C58)</f>
        <v>193</v>
      </c>
      <c r="E58" s="67">
        <f t="shared" ref="E58:E61" si="112">IF(ISERROR(D58/C58),"n/a",(D58/C58))</f>
        <v>0.19416498993963782</v>
      </c>
      <c r="F58" s="68">
        <f>F59+F66</f>
        <v>898</v>
      </c>
      <c r="G58" s="69">
        <f>G59+G66</f>
        <v>736</v>
      </c>
      <c r="H58" s="70">
        <f t="shared" ref="H58:H61" si="113">IF(ISERROR(F58-G58),"n/a",F58-G58)</f>
        <v>162</v>
      </c>
      <c r="I58" s="71">
        <f t="shared" ref="I58:I61" si="114">IF(ISERROR(H58/G58),"n/a",(H58/G58))</f>
        <v>0.22010869565217392</v>
      </c>
      <c r="J58" s="72">
        <f>J59+J66</f>
        <v>173</v>
      </c>
      <c r="K58" s="73">
        <f>K59+K66</f>
        <v>154</v>
      </c>
      <c r="L58" s="74">
        <f t="shared" ref="L58:L61" si="115">IF(ISERROR(J58-K58),"n/a",J58-K58)</f>
        <v>19</v>
      </c>
      <c r="M58" s="75">
        <f t="shared" ref="M58:M61" si="116">IF(ISERROR(L58/K58),"n/a",(L58/K58))</f>
        <v>0.12337662337662338</v>
      </c>
      <c r="N58" s="76">
        <f>N59+N66</f>
        <v>68</v>
      </c>
      <c r="O58" s="77">
        <f>O59+O66</f>
        <v>31</v>
      </c>
      <c r="P58" s="78">
        <f t="shared" ref="P58:P61" si="117">IF(ISERROR(N58-O58),"n/a",N58-O58)</f>
        <v>37</v>
      </c>
      <c r="Q58" s="292">
        <f t="shared" ref="Q58:Q61" si="118">IF(ISERROR(P58/O58),"n/a",(P58/O58))</f>
        <v>1.1935483870967742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599</v>
      </c>
      <c r="H59" s="70">
        <f t="shared" si="113"/>
        <v>150</v>
      </c>
      <c r="I59" s="71">
        <f t="shared" si="114"/>
        <v>0.25041736227045075</v>
      </c>
      <c r="J59" s="72">
        <f>J60+J64+J62</f>
        <v>132</v>
      </c>
      <c r="K59" s="73">
        <f>K60+K64+K62</f>
        <v>104</v>
      </c>
      <c r="L59" s="74">
        <f t="shared" si="115"/>
        <v>28</v>
      </c>
      <c r="M59" s="75">
        <f t="shared" si="116"/>
        <v>0.26923076923076922</v>
      </c>
      <c r="N59" s="76">
        <f>N60+N64+N62</f>
        <v>68</v>
      </c>
      <c r="O59" s="77">
        <f>O60+O64+O62</f>
        <v>31</v>
      </c>
      <c r="P59" s="78">
        <f t="shared" si="117"/>
        <v>37</v>
      </c>
      <c r="Q59" s="292">
        <f t="shared" si="118"/>
        <v>1.1935483870967742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542</v>
      </c>
      <c r="H60" s="97">
        <f t="shared" si="113"/>
        <v>124</v>
      </c>
      <c r="I60" s="98">
        <f t="shared" si="114"/>
        <v>0.22878228782287824</v>
      </c>
      <c r="J60" s="99">
        <f>J61</f>
        <v>125</v>
      </c>
      <c r="K60" s="101">
        <f>K61</f>
        <v>100</v>
      </c>
      <c r="L60" s="101">
        <f t="shared" si="115"/>
        <v>25</v>
      </c>
      <c r="M60" s="102">
        <f t="shared" si="116"/>
        <v>0.25</v>
      </c>
      <c r="N60" s="103">
        <f>N61</f>
        <v>66</v>
      </c>
      <c r="O60" s="286">
        <f>O61</f>
        <v>30</v>
      </c>
      <c r="P60" s="105">
        <f t="shared" si="117"/>
        <v>36</v>
      </c>
      <c r="Q60" s="293">
        <f t="shared" si="118"/>
        <v>1.2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542</v>
      </c>
      <c r="H61" s="304">
        <f t="shared" si="113"/>
        <v>124</v>
      </c>
      <c r="I61" s="305">
        <f t="shared" si="114"/>
        <v>0.22878228782287824</v>
      </c>
      <c r="J61" s="276">
        <v>125</v>
      </c>
      <c r="K61" s="306">
        <v>100</v>
      </c>
      <c r="L61" s="306">
        <f t="shared" si="115"/>
        <v>25</v>
      </c>
      <c r="M61" s="307">
        <f t="shared" si="116"/>
        <v>0.25</v>
      </c>
      <c r="N61" s="309">
        <v>66</v>
      </c>
      <c r="O61" s="286">
        <v>30</v>
      </c>
      <c r="P61" s="286">
        <f t="shared" si="117"/>
        <v>36</v>
      </c>
      <c r="Q61" s="296">
        <f t="shared" si="118"/>
        <v>1.2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1</v>
      </c>
      <c r="O62" s="199">
        <f>O63</f>
        <v>0</v>
      </c>
      <c r="P62" s="114">
        <f>IF(ISERROR(N62-O62),"n/a",N62-O62)</f>
        <v>1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1</v>
      </c>
      <c r="O63" s="144">
        <v>0</v>
      </c>
      <c r="P63" s="145">
        <f>IF(ISERROR(N63-O63),"n/a",N63-O63)</f>
        <v>1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2</v>
      </c>
      <c r="L64" s="112">
        <f t="shared" ref="L64:L67" si="125">IF(ISERROR(J64-K64),"n/a",J64-K64)</f>
        <v>-1</v>
      </c>
      <c r="M64" s="113">
        <f t="shared" ref="M64:M67" si="126">IF(ISERROR(L64/K64),"n/a",(L64/K64))</f>
        <v>-0.5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2</v>
      </c>
      <c r="L65" s="128">
        <f t="shared" si="125"/>
        <v>-1</v>
      </c>
      <c r="M65" s="129">
        <f t="shared" si="126"/>
        <v>-0.5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167</v>
      </c>
      <c r="C66" s="65">
        <f>C67+C72+C70</f>
        <v>135</v>
      </c>
      <c r="D66" s="66">
        <f t="shared" si="121"/>
        <v>32</v>
      </c>
      <c r="E66" s="67">
        <f t="shared" si="122"/>
        <v>0.23703703703703705</v>
      </c>
      <c r="F66" s="68">
        <f>F67+F72+F70</f>
        <v>149</v>
      </c>
      <c r="G66" s="69">
        <f>G67+G72+G70</f>
        <v>137</v>
      </c>
      <c r="H66" s="70">
        <f t="shared" si="123"/>
        <v>12</v>
      </c>
      <c r="I66" s="71">
        <f t="shared" si="124"/>
        <v>8.7591240875912413E-2</v>
      </c>
      <c r="J66" s="72">
        <f>J67+J72+J70</f>
        <v>41</v>
      </c>
      <c r="K66" s="73">
        <f>K67+K72+K70</f>
        <v>50</v>
      </c>
      <c r="L66" s="74">
        <f t="shared" si="125"/>
        <v>-9</v>
      </c>
      <c r="M66" s="75">
        <f t="shared" si="126"/>
        <v>-0.18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158</v>
      </c>
      <c r="C67" s="92">
        <f>SUM(C68:C69)</f>
        <v>115</v>
      </c>
      <c r="D67" s="93">
        <f t="shared" si="121"/>
        <v>43</v>
      </c>
      <c r="E67" s="94">
        <f t="shared" si="122"/>
        <v>0.37391304347826088</v>
      </c>
      <c r="F67" s="95">
        <f>SUM(F68:F69)</f>
        <v>142</v>
      </c>
      <c r="G67" s="96">
        <f>SUM(G68:G69)</f>
        <v>118</v>
      </c>
      <c r="H67" s="97">
        <f t="shared" si="123"/>
        <v>24</v>
      </c>
      <c r="I67" s="98">
        <f t="shared" si="124"/>
        <v>0.20338983050847459</v>
      </c>
      <c r="J67" s="99">
        <f>SUM(J68:J69)</f>
        <v>39</v>
      </c>
      <c r="K67" s="100">
        <f>SUM(K68:K69)</f>
        <v>47</v>
      </c>
      <c r="L67" s="101">
        <f t="shared" si="125"/>
        <v>-8</v>
      </c>
      <c r="M67" s="102">
        <f t="shared" si="126"/>
        <v>-0.1702127659574468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156</v>
      </c>
      <c r="C68" s="269">
        <v>113</v>
      </c>
      <c r="D68" s="270">
        <f>IF(ISERROR(B68-C68),"n/a",B68-C68)</f>
        <v>43</v>
      </c>
      <c r="E68" s="271">
        <f>IF(ISERROR(D68/C68),"n/a",(D68/C68))</f>
        <v>0.38053097345132741</v>
      </c>
      <c r="F68" s="272">
        <v>139</v>
      </c>
      <c r="G68" s="273">
        <v>115</v>
      </c>
      <c r="H68" s="274">
        <f>IF(ISERROR(F68-G68),"n/a",F68-G68)</f>
        <v>24</v>
      </c>
      <c r="I68" s="275">
        <f>IF(ISERROR(H68/G68),"n/a",(H68/G68))</f>
        <v>0.20869565217391303</v>
      </c>
      <c r="J68" s="276">
        <v>38</v>
      </c>
      <c r="K68" s="277">
        <v>47</v>
      </c>
      <c r="L68" s="278">
        <f>IF(ISERROR(J68-K68),"n/a",J68-K68)</f>
        <v>-9</v>
      </c>
      <c r="M68" s="279">
        <f>IF(ISERROR(L68/K68),"n/a",(L68/K68))</f>
        <v>-0.19148936170212766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854</v>
      </c>
      <c r="G74" s="69">
        <f>SUM(G75:G75)</f>
        <v>829</v>
      </c>
      <c r="H74" s="70">
        <f>IF(ISERROR(F74-G74),"n/a",F74-G74)</f>
        <v>25</v>
      </c>
      <c r="I74" s="71">
        <f>IF(ISERROR(H74/G74),"n/a",(H74/G74))</f>
        <v>3.0156815440289506E-2</v>
      </c>
      <c r="J74" s="72">
        <f>SUM(J75:J75)</f>
        <v>301</v>
      </c>
      <c r="K74" s="73">
        <f>SUM(K75:K75)</f>
        <v>281</v>
      </c>
      <c r="L74" s="74">
        <f>IF(ISERROR(J74-K74),"n/a",J74-K74)</f>
        <v>20</v>
      </c>
      <c r="M74" s="75">
        <f>IF(ISERROR(L74/K74),"n/a",(L74/K74))</f>
        <v>7.1174377224199295E-2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854</v>
      </c>
      <c r="G75" s="69">
        <f>G76+G81+G79</f>
        <v>829</v>
      </c>
      <c r="H75" s="70">
        <f t="shared" ref="H75:H86" si="143">IF(ISERROR(F75-G75),"n/a",F75-G75)</f>
        <v>25</v>
      </c>
      <c r="I75" s="71">
        <f t="shared" ref="I75:I86" si="144">IF(ISERROR(H75/G75),"n/a",(H75/G75))</f>
        <v>3.0156815440289506E-2</v>
      </c>
      <c r="J75" s="72">
        <f>J76+J81+J79</f>
        <v>301</v>
      </c>
      <c r="K75" s="73">
        <f>K76+K81+K79</f>
        <v>281</v>
      </c>
      <c r="L75" s="74">
        <f t="shared" ref="L75:L86" si="145">IF(ISERROR(J75-K75),"n/a",J75-K75)</f>
        <v>20</v>
      </c>
      <c r="M75" s="75">
        <f t="shared" ref="M75:M86" si="146">IF(ISERROR(L75/K75),"n/a",(L75/K75))</f>
        <v>7.1174377224199295E-2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781</v>
      </c>
      <c r="G76" s="96">
        <f>SUM(G77:G78)</f>
        <v>719</v>
      </c>
      <c r="H76" s="97">
        <f t="shared" si="143"/>
        <v>62</v>
      </c>
      <c r="I76" s="98">
        <f t="shared" si="144"/>
        <v>8.6230876216968011E-2</v>
      </c>
      <c r="J76" s="99">
        <f>SUM(J77:J78)</f>
        <v>289</v>
      </c>
      <c r="K76" s="100">
        <f>SUM(K77:K78)</f>
        <v>261</v>
      </c>
      <c r="L76" s="101">
        <f t="shared" si="145"/>
        <v>28</v>
      </c>
      <c r="M76" s="102">
        <f t="shared" si="146"/>
        <v>0.10727969348659004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775</v>
      </c>
      <c r="G77" s="273">
        <v>711</v>
      </c>
      <c r="H77" s="274">
        <f>IF(ISERROR(F77-G77),"n/a",F77-G77)</f>
        <v>64</v>
      </c>
      <c r="I77" s="275">
        <f>IF(ISERROR(H77/G77),"n/a",(H77/G77))</f>
        <v>9.0014064697609003E-2</v>
      </c>
      <c r="J77" s="276">
        <v>285</v>
      </c>
      <c r="K77" s="277">
        <v>259</v>
      </c>
      <c r="L77" s="278">
        <f>IF(ISERROR(J77-K77),"n/a",J77-K77)</f>
        <v>26</v>
      </c>
      <c r="M77" s="279">
        <f>IF(ISERROR(L77/K77),"n/a",(L77/K77))</f>
        <v>0.10038610038610038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4</v>
      </c>
      <c r="K78" s="241">
        <v>2</v>
      </c>
      <c r="L78" s="242">
        <f>IF(ISERROR(J78-K78),"n/a",J78-K78)</f>
        <v>2</v>
      </c>
      <c r="M78" s="243">
        <f>IF(ISERROR(L78/K78),"n/a",(L78/K78))</f>
        <v>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19</v>
      </c>
      <c r="L79" s="112">
        <f>IF(ISERROR(J79-K79),"n/a",J79-K79)</f>
        <v>-7</v>
      </c>
      <c r="M79" s="113">
        <f>IF(ISERROR(L79/K79),"n/a",(L79/K79))</f>
        <v>-0.36842105263157893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19</v>
      </c>
      <c r="L80" s="128">
        <f>IF(ISERROR(J80-K80),"n/a",J80-K80)</f>
        <v>-7</v>
      </c>
      <c r="M80" s="129">
        <f>IF(ISERROR(L80/K80),"n/a",(L80/K80))</f>
        <v>-0.36842105263157893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366</v>
      </c>
      <c r="G83" s="69">
        <f>G84+G91</f>
        <v>277</v>
      </c>
      <c r="H83" s="70">
        <f t="shared" si="143"/>
        <v>89</v>
      </c>
      <c r="I83" s="71">
        <f t="shared" si="144"/>
        <v>0.32129963898916969</v>
      </c>
      <c r="J83" s="72">
        <f>J84+J91</f>
        <v>75</v>
      </c>
      <c r="K83" s="73">
        <f>K84+K91</f>
        <v>48</v>
      </c>
      <c r="L83" s="74">
        <f t="shared" si="145"/>
        <v>27</v>
      </c>
      <c r="M83" s="75">
        <f t="shared" si="146"/>
        <v>0.5625</v>
      </c>
      <c r="N83" s="76">
        <f>N84+N91</f>
        <v>31</v>
      </c>
      <c r="O83" s="77">
        <f>O84+O91</f>
        <v>20</v>
      </c>
      <c r="P83" s="78">
        <f t="shared" si="147"/>
        <v>11</v>
      </c>
      <c r="Q83" s="292">
        <f t="shared" si="148"/>
        <v>0.55000000000000004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265</v>
      </c>
      <c r="G84" s="69">
        <f>G85+G89+G87</f>
        <v>189</v>
      </c>
      <c r="H84" s="70">
        <f t="shared" si="143"/>
        <v>76</v>
      </c>
      <c r="I84" s="71">
        <f t="shared" si="144"/>
        <v>0.40211640211640209</v>
      </c>
      <c r="J84" s="72">
        <f>J85+J89+J87</f>
        <v>48</v>
      </c>
      <c r="K84" s="73">
        <f>K85+K89+K87</f>
        <v>33</v>
      </c>
      <c r="L84" s="74">
        <f t="shared" si="145"/>
        <v>15</v>
      </c>
      <c r="M84" s="75">
        <f t="shared" si="146"/>
        <v>0.45454545454545453</v>
      </c>
      <c r="N84" s="76">
        <f>N85+N89+N87</f>
        <v>31</v>
      </c>
      <c r="O84" s="77">
        <f>O85+O89+O87</f>
        <v>20</v>
      </c>
      <c r="P84" s="78">
        <f t="shared" si="147"/>
        <v>11</v>
      </c>
      <c r="Q84" s="292">
        <f t="shared" si="148"/>
        <v>0.55000000000000004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241</v>
      </c>
      <c r="G85" s="97">
        <f>G86</f>
        <v>179</v>
      </c>
      <c r="H85" s="97">
        <f t="shared" si="143"/>
        <v>62</v>
      </c>
      <c r="I85" s="98">
        <f t="shared" si="144"/>
        <v>0.34636871508379891</v>
      </c>
      <c r="J85" s="99">
        <f>J86</f>
        <v>47</v>
      </c>
      <c r="K85" s="101">
        <f>K86</f>
        <v>33</v>
      </c>
      <c r="L85" s="101">
        <f t="shared" si="145"/>
        <v>14</v>
      </c>
      <c r="M85" s="102">
        <f t="shared" si="146"/>
        <v>0.42424242424242425</v>
      </c>
      <c r="N85" s="103">
        <f>N86</f>
        <v>30</v>
      </c>
      <c r="O85" s="286">
        <f>O86</f>
        <v>20</v>
      </c>
      <c r="P85" s="105">
        <f t="shared" si="147"/>
        <v>10</v>
      </c>
      <c r="Q85" s="293">
        <f t="shared" si="148"/>
        <v>0.5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241</v>
      </c>
      <c r="G86" s="304">
        <v>179</v>
      </c>
      <c r="H86" s="304">
        <f t="shared" si="143"/>
        <v>62</v>
      </c>
      <c r="I86" s="305">
        <f t="shared" si="144"/>
        <v>0.34636871508379891</v>
      </c>
      <c r="J86" s="276">
        <v>47</v>
      </c>
      <c r="K86" s="306">
        <v>33</v>
      </c>
      <c r="L86" s="306">
        <f t="shared" si="145"/>
        <v>14</v>
      </c>
      <c r="M86" s="307">
        <f t="shared" si="146"/>
        <v>0.42424242424242425</v>
      </c>
      <c r="N86" s="309">
        <v>30</v>
      </c>
      <c r="O86" s="286">
        <v>20</v>
      </c>
      <c r="P86" s="286">
        <f t="shared" si="147"/>
        <v>10</v>
      </c>
      <c r="Q86" s="296">
        <f t="shared" si="148"/>
        <v>0.5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27</v>
      </c>
      <c r="K91" s="73">
        <f>K92+K97+K95</f>
        <v>15</v>
      </c>
      <c r="L91" s="74">
        <f t="shared" si="159"/>
        <v>12</v>
      </c>
      <c r="M91" s="75">
        <f t="shared" si="160"/>
        <v>0.8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27</v>
      </c>
      <c r="K92" s="100">
        <f>SUM(K93:K94)</f>
        <v>15</v>
      </c>
      <c r="L92" s="101">
        <f t="shared" si="159"/>
        <v>12</v>
      </c>
      <c r="M92" s="102">
        <f t="shared" si="160"/>
        <v>0.8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26</v>
      </c>
      <c r="K93" s="277">
        <v>15</v>
      </c>
      <c r="L93" s="278">
        <f>IF(ISERROR(J93-K93),"n/a",J93-K93)</f>
        <v>11</v>
      </c>
      <c r="M93" s="279">
        <f>IF(ISERROR(L93/K93),"n/a",(L93/K93))</f>
        <v>0.73333333333333328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7/23/2021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July 23,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7/23/21</v>
      </c>
      <c r="C8" s="349" t="str">
        <f>Summary!C7</f>
        <v>as of 7/23/20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0.64120629485744385</v>
      </c>
      <c r="C10" s="10">
        <f>IF(ISERROR(Summary!C48/Summary!C10),"n/a",Summary!C48/Summary!C10)</f>
        <v>0.65589362389768691</v>
      </c>
      <c r="D10" s="12">
        <f>IF(ISERROR(B10-C10),"n/a",B10-C10)</f>
        <v>-1.4687329040243058E-2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0.20565482303005408</v>
      </c>
      <c r="C11" s="10">
        <f>IF(ISERROR(Summary!C67/Summary!C48),"n/a",Summary!C67/Summary!C48)</f>
        <v>0.22395466704209488</v>
      </c>
      <c r="D11" s="12">
        <f>IF(ISERROR(B11-C11),"n/a",B11-C11)</f>
        <v>-1.8299844012040795E-2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6.0245087971520506E-2</v>
      </c>
      <c r="C12" s="10">
        <f>IF(ISERROR(Summary!C110/Summary!C48),"n/a",Summary!C110/Summary!C48)</f>
        <v>5.2618611854146138E-2</v>
      </c>
      <c r="D12" s="12">
        <f>IF(ISERROR(B12-C12),"n/a",B12-C12)</f>
        <v>7.6264761173743673E-3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0.29294274300932088</v>
      </c>
      <c r="C13" s="10">
        <f>IF(ISERROR(Summary!C110/Summary!C67),"n/a",Summary!C110/Summary!C67)</f>
        <v>0.23495206663523496</v>
      </c>
      <c r="D13" s="12">
        <f>IF(ISERROR(B13-C13),"n/a",B13-C13)</f>
        <v>5.799067637408592E-2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0.84137055837563457</v>
      </c>
      <c r="C16" s="10">
        <f>IF(ISERROR(Summary!C53/Summary!C15),"n/a",Summary!C53/Summary!C15)</f>
        <v>0.76501650165016499</v>
      </c>
      <c r="D16" s="12">
        <f>IF(ISERROR(B16-C16),"n/a",B16-C16)</f>
        <v>7.6354056725469577E-2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4.122674710910005E-2</v>
      </c>
      <c r="C17" s="10">
        <f>IF(ISERROR(Summary!C72/Summary!C53),"n/a",Summary!C72/Summary!C53)</f>
        <v>6.0396893874029335E-2</v>
      </c>
      <c r="D17" s="12">
        <f>IF(ISERROR(B17-C17),"n/a",B17-C17)</f>
        <v>-1.9170146764929286E-2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8.0442433383609846E-3</v>
      </c>
      <c r="C18" s="10">
        <f>IF(ISERROR(Summary!C115/Summary!C53),"n/a",Summary!C115/Summary!C53)</f>
        <v>1.2942191544434857E-2</v>
      </c>
      <c r="D18" s="12">
        <f>IF(ISERROR(B18-C18),"n/a",B18-C18)</f>
        <v>-4.8979482060738724E-3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0.1951219512195122</v>
      </c>
      <c r="C19" s="10">
        <f>IF(ISERROR(Summary!C115/Summary!C72),"n/a",Summary!C115/Summary!C72)</f>
        <v>0.21428571428571427</v>
      </c>
      <c r="D19" s="12">
        <f>IF(ISERROR(B19-C19),"n/a",B19-C19)</f>
        <v>-1.9163763066202072E-2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0.70984568572049556</v>
      </c>
      <c r="D22" s="12">
        <f>IF(ISERROR(B22-C22),"n/a",B22-C22)</f>
        <v>4.2681694228956846E-2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7.9608083282302511E-2</v>
      </c>
      <c r="D23" s="12">
        <f>IF(ISERROR(B23-C23),"n/a",B23-C23)</f>
        <v>-1.522440964922156E-3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8.6761824797089281E-3</v>
      </c>
      <c r="C24" s="10">
        <f>IF(ISERROR(Summary!C113/Summary!C51),"n/a",Summary!C113/Summary!C51)</f>
        <v>7.0422535211267607E-3</v>
      </c>
      <c r="D24" s="12">
        <f>IF(ISERROR(B24-C24),"n/a",B24-C24)</f>
        <v>1.6339289585821674E-3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0.1111111111111111</v>
      </c>
      <c r="C25" s="10">
        <f>IF(ISERROR(Summary!C113/Summary!C70),"n/a",Summary!C113/Summary!C70)</f>
        <v>8.8461538461538466E-2</v>
      </c>
      <c r="D25" s="12">
        <f>IF(ISERROR(B25-C25),"n/a",B25-C25)</f>
        <v>2.2649572649572638E-2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0.66022440339452848</v>
      </c>
      <c r="C28" s="10">
        <f>IF(ISERROR(Summary!C47/Summary!C9),"n/a",Summary!C47/Summary!C9)</f>
        <v>0.66425941659586518</v>
      </c>
      <c r="D28" s="12">
        <f>IF(ISERROR(B28-C28),"n/a",B28-C28)</f>
        <v>-4.0350132013367013E-3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0.18314354727398205</v>
      </c>
      <c r="C29" s="10">
        <f>IF(ISERROR(Summary!C66/Summary!C47),"n/a",Summary!C66/Summary!C47)</f>
        <v>0.20382495355848584</v>
      </c>
      <c r="D29" s="12">
        <f>IF(ISERROR(B29-C29),"n/a",B29-C29)</f>
        <v>-2.0681406284503795E-2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5.1961122613296523E-2</v>
      </c>
      <c r="C30" s="10">
        <f>IF(ISERROR(Summary!C109/Summary!C47),"n/a",Summary!C109/Summary!C47)</f>
        <v>4.6685141760818588E-2</v>
      </c>
      <c r="D30" s="12">
        <f>IF(ISERROR(B30-C30),"n/a",B30-C30)</f>
        <v>5.275980852477935E-3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0.28371800910661016</v>
      </c>
      <c r="C31" s="10">
        <f>IF(ISERROR(Summary!C109/Summary!C66),"n/a",Summary!C109/Summary!C66)</f>
        <v>0.22904527117884357</v>
      </c>
      <c r="D31" s="12">
        <f>IF(ISERROR(B31-C31),"n/a",B31-C31)</f>
        <v>5.4672737927766585E-2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7/23/21</v>
      </c>
      <c r="C36" s="349" t="str">
        <f>Summary!C7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0.63582480178585177</v>
      </c>
      <c r="C39" s="10">
        <f>IF(ISERROR(Summary!C56/Summary!C18),"n/a",Summary!C56/Summary!C18)</f>
        <v>0.65660001659337919</v>
      </c>
      <c r="D39" s="12">
        <f>IF(ISERROR(B39-C39),"n/a",B39-C39)</f>
        <v>-2.077521480752742E-2</v>
      </c>
    </row>
    <row r="40" spans="1:4" ht="15" x14ac:dyDescent="0.2">
      <c r="A40" s="14" t="s">
        <v>14</v>
      </c>
      <c r="B40" s="10">
        <f>IF(ISERROR(Summary!B75/Summary!B56),"n/a",Summary!B75/Summary!B56)</f>
        <v>0.28777239709443098</v>
      </c>
      <c r="C40" s="10">
        <f>IF(ISERROR(Summary!C75/Summary!C56),"n/a",Summary!C75/Summary!C56)</f>
        <v>0.30679807935304526</v>
      </c>
      <c r="D40" s="12">
        <f>IF(ISERROR(B40-C40),"n/a",B40-C40)</f>
        <v>-1.9025682258614285E-2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0.26190476190476192</v>
      </c>
      <c r="D46" s="12">
        <f t="shared" si="0"/>
        <v>5.7539682539682502E-2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0.19352014010507881</v>
      </c>
      <c r="D58" s="12">
        <f>IF(ISERROR(B58-C58),"n/a",B58-C58)</f>
        <v>-2.2937913343076766E-2</v>
      </c>
    </row>
    <row r="59" spans="1:4" ht="15" x14ac:dyDescent="0.2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" x14ac:dyDescent="0.2">
      <c r="A60" s="14" t="s">
        <v>16</v>
      </c>
      <c r="B60" s="10">
        <f>IF(ISERROR(Summary!B121/Summary!B78),"n/a",Summary!B121/Summary!B78)</f>
        <v>2.3952095808383235E-2</v>
      </c>
      <c r="C60" s="10">
        <f>IF(ISERROR(Summary!C121/Summary!C78),"n/a",Summary!C121/Summary!C78)</f>
        <v>0</v>
      </c>
      <c r="D60" s="12">
        <f>IF(ISERROR(B60-C60),"n/a",B60-C60)</f>
        <v>2.3952095808383235E-2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0.64005421890884451</v>
      </c>
      <c r="C63" s="10">
        <f>IF(ISERROR(Summary!C54/Summary!C16),"n/a",Summary!C54/Summary!C16)</f>
        <v>0.66056809283120954</v>
      </c>
      <c r="D63" s="12">
        <f>IF(ISERROR(B63-C63),"n/a",B63-C63)</f>
        <v>-2.0513873922365033E-2</v>
      </c>
    </row>
    <row r="64" spans="1:4" ht="15" x14ac:dyDescent="0.2">
      <c r="A64" s="14" t="s">
        <v>14</v>
      </c>
      <c r="B64" s="10">
        <f>IF(ISERROR(Summary!B73/Summary!B54),"n/a",Summary!B73/Summary!B54)</f>
        <v>0.27583650995340958</v>
      </c>
      <c r="C64" s="10">
        <f>IF(ISERROR(Summary!C73/Summary!C54),"n/a",Summary!C73/Summary!C54)</f>
        <v>0.29151848259510721</v>
      </c>
      <c r="D64" s="12">
        <f>IF(ISERROR(B64-C64),"n/a",B64-C64)</f>
        <v>-1.5681972641697628E-2</v>
      </c>
    </row>
    <row r="65" spans="1:4" ht="15" x14ac:dyDescent="0.2">
      <c r="A65" s="14" t="s">
        <v>15</v>
      </c>
      <c r="B65" s="10">
        <f>IF(ISERROR(Summary!B116/Summary!B54),"n/a",Summary!B116/Summary!B54)</f>
        <v>4.2354934349851756E-4</v>
      </c>
      <c r="C65" s="10">
        <f>IF(ISERROR(Summary!C116/Summary!C54),"n/a",Summary!C116/Summary!C54)</f>
        <v>0</v>
      </c>
      <c r="D65" s="12">
        <f>IF(ISERROR(B65-C65),"n/a",B65-C65)</f>
        <v>4.2354934349851756E-4</v>
      </c>
    </row>
    <row r="66" spans="1:4" ht="15" x14ac:dyDescent="0.2">
      <c r="A66" s="14" t="s">
        <v>16</v>
      </c>
      <c r="B66" s="10">
        <f>IF(ISERROR(Summary!B116/Summary!B73),"n/a",Summary!B116/Summary!B73)</f>
        <v>1.5355086372360845E-3</v>
      </c>
      <c r="C66" s="10">
        <f>IF(ISERROR(Summary!C116/Summary!C73),"n/a",Summary!C116/Summary!C73)</f>
        <v>0</v>
      </c>
      <c r="D66" s="12">
        <f>IF(ISERROR(B66-C66),"n/a",B66-C66)</f>
        <v>1.5355086372360845E-3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7/23/2021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July 23,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7/23/21</v>
      </c>
      <c r="C9" s="351" t="str">
        <f>Summary!C7</f>
        <v>as of 7/23/20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0.55684785188701635</v>
      </c>
      <c r="D11" s="12">
        <f>IF(ISERROR(B11-C11),"n/a",B11-C11)</f>
        <v>-3.0622659501435168E-2</v>
      </c>
    </row>
    <row r="12" spans="1:5" ht="15" x14ac:dyDescent="0.2">
      <c r="A12" s="14" t="s">
        <v>14</v>
      </c>
      <c r="B12" s="10">
        <f>IF(ISERROR(College!J13/College!F13),"n/a",College!J13/College!F13)</f>
        <v>0.16721185299211083</v>
      </c>
      <c r="C12" s="10">
        <f>IF(ISERROR(College!K13/College!G13),"n/a",College!K13/College!G13)</f>
        <v>0.14535379369138959</v>
      </c>
      <c r="D12" s="12">
        <f>IF(ISERROR(B12-C12),"n/a",B12-C12)</f>
        <v>2.1858059300721239E-2</v>
      </c>
    </row>
    <row r="13" spans="1:5" ht="15" x14ac:dyDescent="0.2">
      <c r="A13" s="14" t="s">
        <v>15</v>
      </c>
      <c r="B13" s="10">
        <f>IF(ISERROR(College!N13/College!F13),"n/a",College!N13/College!F13)</f>
        <v>3.9830671541273809E-2</v>
      </c>
      <c r="C13" s="10">
        <f>IF(ISERROR(College!O13/College!G13),"n/a",College!O13/College!G13)</f>
        <v>6.1381074168797956E-2</v>
      </c>
      <c r="D13" s="12">
        <f>IF(ISERROR(B13-C13),"n/a",B13-C13)</f>
        <v>-2.1550402627524147E-2</v>
      </c>
    </row>
    <row r="14" spans="1:5" ht="15" x14ac:dyDescent="0.2">
      <c r="A14" s="14" t="s">
        <v>16</v>
      </c>
      <c r="B14" s="10">
        <f>IF(ISERROR(College!N13/College!J13),"n/a",College!N13/College!J13)</f>
        <v>0.23820483314154201</v>
      </c>
      <c r="C14" s="10">
        <f>IF(ISERROR(College!O13/College!K13),"n/a",College!O13/College!K13)</f>
        <v>0.42228739002932553</v>
      </c>
      <c r="D14" s="12">
        <f>IF(ISERROR(B14-C14),"n/a",B14-C14)</f>
        <v>-0.18408255688778352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3.0226700251889168E-2</v>
      </c>
      <c r="C18" s="10">
        <f>IF(ISERROR(College!K17/College!G17),"n/a",College!K17/College!G17)</f>
        <v>5.5084745762711863E-2</v>
      </c>
      <c r="D18" s="12">
        <f>IF(ISERROR(B18-C18),"n/a",B18-C18)</f>
        <v>-2.4858045510822695E-2</v>
      </c>
    </row>
    <row r="19" spans="1:4" ht="15" x14ac:dyDescent="0.2">
      <c r="A19" s="14" t="s">
        <v>15</v>
      </c>
      <c r="B19" s="10">
        <f>IF(ISERROR(College!N17/College!F17),"n/a",College!N17/College!F17)</f>
        <v>7.556675062972292E-3</v>
      </c>
      <c r="C19" s="10">
        <f>IF(ISERROR(College!O17/College!G17),"n/a",College!O17/College!G17)</f>
        <v>1.2711864406779662E-2</v>
      </c>
      <c r="D19" s="12">
        <f>IF(ISERROR(B19-C19),"n/a",B19-C19)</f>
        <v>-5.1551893438073699E-3</v>
      </c>
    </row>
    <row r="20" spans="1:4" ht="15" x14ac:dyDescent="0.2">
      <c r="A20" s="14" t="s">
        <v>16</v>
      </c>
      <c r="B20" s="10">
        <f>IF(ISERROR(College!N17/College!J17),"n/a",College!N17/College!J17)</f>
        <v>0.25</v>
      </c>
      <c r="C20" s="10">
        <f>IF(ISERROR(College!O17/College!K17),"n/a",College!O17/College!K17)</f>
        <v>0.23076923076923078</v>
      </c>
      <c r="D20" s="12">
        <f>IF(ISERROR(B20-C20),"n/a",B20-C20)</f>
        <v>1.9230769230769218E-2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6.6460587326120563E-2</v>
      </c>
      <c r="C24" s="10">
        <f>IF(ISERROR(College!K15/College!G15),"n/a",College!K15/College!G15)</f>
        <v>7.5163398692810454E-2</v>
      </c>
      <c r="D24" s="12">
        <f>IF(ISERROR(B24-C24),"n/a",B24-C24)</f>
        <v>-8.7028113666898915E-3</v>
      </c>
    </row>
    <row r="25" spans="1:4" ht="15" x14ac:dyDescent="0.2">
      <c r="A25" s="14" t="s">
        <v>15</v>
      </c>
      <c r="B25" s="10">
        <f>IF(ISERROR(College!N15/College!F15),"n/a",College!N15/College!F15)</f>
        <v>7.7279752704791345E-3</v>
      </c>
      <c r="C25" s="10">
        <f>IF(ISERROR(College!O15/College!G15),"n/a",College!O15/College!G15)</f>
        <v>8.1699346405228763E-3</v>
      </c>
      <c r="D25" s="12">
        <f>IF(ISERROR(B25-C25),"n/a",B25-C25)</f>
        <v>-4.4195937004374176E-4</v>
      </c>
    </row>
    <row r="26" spans="1:4" ht="15" x14ac:dyDescent="0.2">
      <c r="A26" s="14" t="s">
        <v>16</v>
      </c>
      <c r="B26" s="10">
        <f>IF(ISERROR(College!N15/College!J15),"n/a",College!N15/College!J15)</f>
        <v>0.11627906976744186</v>
      </c>
      <c r="C26" s="10">
        <f>IF(ISERROR(College!O15/College!K15),"n/a",College!O15/College!K15)</f>
        <v>0.10869565217391304</v>
      </c>
      <c r="D26" s="12">
        <f>IF(ISERROR(B26-C26),"n/a",B26-C26)</f>
        <v>7.5834175935288184E-3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0.58193277310924374</v>
      </c>
      <c r="D29" s="12">
        <f>IF(ISERROR(B29-C29),"n/a",B29-C29)</f>
        <v>-2.7423666045716444E-2</v>
      </c>
    </row>
    <row r="30" spans="1:4" ht="15" x14ac:dyDescent="0.2">
      <c r="A30" s="14" t="s">
        <v>14</v>
      </c>
      <c r="B30" s="10">
        <f>IF(ISERROR(College!J11/College!F11),"n/a",College!J11/College!F11)</f>
        <v>0.14805319660310848</v>
      </c>
      <c r="C30" s="10">
        <f>IF(ISERROR(College!K11/College!G11),"n/a",College!K11/College!G11)</f>
        <v>0.13375451263537907</v>
      </c>
      <c r="D30" s="12">
        <f>IF(ISERROR(B30-C30),"n/a",B30-C30)</f>
        <v>1.4298683967729403E-2</v>
      </c>
    </row>
    <row r="31" spans="1:4" ht="15" x14ac:dyDescent="0.2">
      <c r="A31" s="14" t="s">
        <v>15</v>
      </c>
      <c r="B31" s="10">
        <f>IF(ISERROR(College!N11/College!F11),"n/a",College!N11/College!F11)</f>
        <v>3.444960743470598E-2</v>
      </c>
      <c r="C31" s="10">
        <f>IF(ISERROR(College!O11/College!G11),"n/a",College!O11/College!G11)</f>
        <v>5.3429602888086646E-2</v>
      </c>
      <c r="D31" s="12">
        <f>IF(ISERROR(B31-C31),"n/a",B31-C31)</f>
        <v>-1.8979995453380666E-2</v>
      </c>
    </row>
    <row r="32" spans="1:4" ht="15" x14ac:dyDescent="0.2">
      <c r="A32" s="14" t="s">
        <v>16</v>
      </c>
      <c r="B32" s="10">
        <f>IF(ISERROR(College!N11/College!J11),"n/a",College!N11/College!J11)</f>
        <v>0.23268398268398269</v>
      </c>
      <c r="C32" s="10">
        <f>IF(ISERROR(College!O11/College!K11),"n/a",College!O11/College!K11)</f>
        <v>0.39946018893387314</v>
      </c>
      <c r="D32" s="12">
        <f>IF(ISERROR(B32-C32),"n/a",B32-C32)</f>
        <v>-0.16677620624989045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7/23/21</v>
      </c>
      <c r="C36" s="349" t="str">
        <f>(Summary!C7)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0.29951690821256038</v>
      </c>
      <c r="C40" s="10">
        <f>IF(ISERROR(College!K20/College!G20),"n/a",College!K20/College!G20)</f>
        <v>0.29270833333333335</v>
      </c>
      <c r="D40" s="12">
        <f>IF(ISERROR(B40-C40),"n/a",B40-C40)</f>
        <v>6.8085748792270362E-3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0.23076923076923078</v>
      </c>
      <c r="D46" s="12">
        <f t="shared" si="0"/>
        <v>0.13589743589743586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0.24545454545454545</v>
      </c>
      <c r="C58" s="10">
        <f>IF(ISERROR(College!K23/College!G23),"n/a",College!K23/College!G23)</f>
        <v>0.26785714285714285</v>
      </c>
      <c r="D58" s="12">
        <f>IF(ISERROR(B58-C58),"n/a",B58-C58)</f>
        <v>-2.2402597402597396E-2</v>
      </c>
    </row>
    <row r="59" spans="1:4" ht="15" x14ac:dyDescent="0.2">
      <c r="A59" s="14" t="s">
        <v>15</v>
      </c>
      <c r="B59" s="10">
        <f>IF(ISERROR(College!N23/College!F23),"n/a",College!N23/College!F23)</f>
        <v>9.0909090909090905E-3</v>
      </c>
      <c r="C59" s="10">
        <f>IF(ISERROR(College!O23/College!G23),"n/a",College!O23/College!G23)</f>
        <v>0</v>
      </c>
      <c r="D59" s="12">
        <f>IF(ISERROR(B59-C59),"n/a",B59-C59)</f>
        <v>9.0909090909090905E-3</v>
      </c>
    </row>
    <row r="60" spans="1:4" ht="15" x14ac:dyDescent="0.2">
      <c r="A60" s="14" t="s">
        <v>16</v>
      </c>
      <c r="B60" s="10">
        <f>IF(ISERROR(College!N23/College!J23),"n/a",College!N23/College!J23)</f>
        <v>3.7037037037037035E-2</v>
      </c>
      <c r="C60" s="10">
        <f>IF(ISERROR(College!O23/College!K23),"n/a",College!O23/College!K23)</f>
        <v>0</v>
      </c>
      <c r="D60" s="12">
        <f>IF(ISERROR(B60-C60),"n/a",B60-C60)</f>
        <v>3.7037037037037035E-2</v>
      </c>
    </row>
    <row r="61" spans="1:4" ht="15" x14ac:dyDescent="0.2">
      <c r="A61" s="14" t="s">
        <v>17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0.29585798816568049</v>
      </c>
      <c r="C64" s="10">
        <f>IF(ISERROR(College!K18/College!G18),"n/a",College!K18/College!G18)</f>
        <v>0.28894927536231885</v>
      </c>
      <c r="D64" s="12">
        <f>IF(ISERROR(B64-C64),"n/a",B64-C64)</f>
        <v>6.9087128033616385E-3</v>
      </c>
    </row>
    <row r="65" spans="1:4" ht="15" x14ac:dyDescent="0.2">
      <c r="A65" s="14" t="s">
        <v>15</v>
      </c>
      <c r="B65" s="10">
        <f>IF(ISERROR(College!N18/College!F18),"n/a",College!N18/College!F18)</f>
        <v>8.4530853761622987E-4</v>
      </c>
      <c r="C65" s="10">
        <f>IF(ISERROR(College!O18/College!G18),"n/a",College!O18/College!G18)</f>
        <v>0</v>
      </c>
      <c r="D65" s="12">
        <f>IF(ISERROR(B65-C65),"n/a",B65-C65)</f>
        <v>8.4530853761622987E-4</v>
      </c>
    </row>
    <row r="66" spans="1:4" ht="15" x14ac:dyDescent="0.2">
      <c r="A66" s="14" t="s">
        <v>16</v>
      </c>
      <c r="B66" s="10">
        <f>IF(ISERROR(College!N18/College!J18),"n/a",College!N18/College!J18)</f>
        <v>2.8571428571428571E-3</v>
      </c>
      <c r="C66" s="10">
        <f>IF(ISERROR(College!O18/College!K18),"n/a",College!O18/College!K18)</f>
        <v>0</v>
      </c>
      <c r="D66" s="12">
        <f>IF(ISERROR(B66-C66),"n/a",B66-C66)</f>
        <v>2.8571428571428571E-3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July 23,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7/23/21</v>
      </c>
      <c r="C9" s="351" t="str">
        <f>Summary!C7</f>
        <v>as of 7/23/20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0.62424438189285225</v>
      </c>
      <c r="C11" s="10">
        <f>IF(ISERROR(College!G29/College!C29),"n/a",College!G29/College!C29)</f>
        <v>0.64388108524148546</v>
      </c>
      <c r="D11" s="12">
        <f>IF(ISERROR(B11-C11),"n/a",B11-C11)</f>
        <v>-1.9636703348633211E-2</v>
      </c>
    </row>
    <row r="12" spans="1:19" ht="15" x14ac:dyDescent="0.2">
      <c r="A12" s="14" t="s">
        <v>14</v>
      </c>
      <c r="B12" s="10">
        <f>IF(ISERROR(College!J29/College!F29),"n/a",College!J29/College!F29)</f>
        <v>0.19152868125369604</v>
      </c>
      <c r="C12" s="10">
        <f>IF(ISERROR(College!K29/College!G29),"n/a",College!K29/College!G29)</f>
        <v>0.18640268957788569</v>
      </c>
      <c r="D12" s="12">
        <f>IF(ISERROR(B12-C12),"n/a",B12-C12)</f>
        <v>5.1259916758103485E-3</v>
      </c>
    </row>
    <row r="13" spans="1:19" ht="15" x14ac:dyDescent="0.2">
      <c r="A13" s="14" t="s">
        <v>15</v>
      </c>
      <c r="B13" s="10">
        <f>IF(ISERROR(College!N29/College!F29),"n/a",College!N29/College!F29)</f>
        <v>6.815493790656417E-2</v>
      </c>
      <c r="C13" s="10">
        <f>IF(ISERROR(College!O29/College!G29),"n/a",College!O29/College!G29)</f>
        <v>4.6619350018677626E-2</v>
      </c>
      <c r="D13" s="12">
        <f>IF(ISERROR(B13-C13),"n/a",B13-C13)</f>
        <v>2.1535587887886544E-2</v>
      </c>
    </row>
    <row r="14" spans="1:19" ht="15" x14ac:dyDescent="0.2">
      <c r="A14" s="14" t="s">
        <v>16</v>
      </c>
      <c r="B14" s="10">
        <f>IF(ISERROR(College!N29/College!J29),"n/a",College!N29/College!J29)</f>
        <v>0.35584716325742954</v>
      </c>
      <c r="C14" s="10">
        <f>IF(ISERROR(College!O29/College!K29),"n/a",College!O29/College!K29)</f>
        <v>0.25010020040080161</v>
      </c>
      <c r="D14" s="12">
        <f>IF(ISERROR(B14-C14),"n/a",B14-C14)</f>
        <v>0.10574696285662794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3.2956685499058377E-2</v>
      </c>
      <c r="C18" s="10">
        <f>IF(ISERROR(College!K33/College!G33),"n/a",College!K33/College!G33)</f>
        <v>3.8205980066445183E-2</v>
      </c>
      <c r="D18" s="12">
        <f>IF(ISERROR(B18-C18),"n/a",B18-C18)</f>
        <v>-5.2492945673868058E-3</v>
      </c>
    </row>
    <row r="19" spans="1:4" ht="15" x14ac:dyDescent="0.2">
      <c r="A19" s="14" t="s">
        <v>15</v>
      </c>
      <c r="B19" s="10">
        <f>IF(ISERROR(College!N33/College!F33),"n/a",College!N33/College!F33)</f>
        <v>9.4161958568738224E-3</v>
      </c>
      <c r="C19" s="10">
        <f>IF(ISERROR(College!O33/College!G33),"n/a",College!O33/College!G33)</f>
        <v>1.1627906976744186E-2</v>
      </c>
      <c r="D19" s="12">
        <f>IF(ISERROR(B19-C19),"n/a",B19-C19)</f>
        <v>-2.2117111198703635E-3</v>
      </c>
    </row>
    <row r="20" spans="1:4" ht="15" x14ac:dyDescent="0.2">
      <c r="A20" s="14" t="s">
        <v>16</v>
      </c>
      <c r="B20" s="10">
        <f>IF(ISERROR(College!N33/College!J33),"n/a",College!N33/College!J33)</f>
        <v>0.2857142857142857</v>
      </c>
      <c r="C20" s="10">
        <f>IF(ISERROR(College!O33/College!K33),"n/a",College!O33/College!K33)</f>
        <v>0.30434782608695654</v>
      </c>
      <c r="D20" s="12">
        <f>IF(ISERROR(B20-C20),"n/a",B20-C20)</f>
        <v>-1.8633540372670843E-2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0.68941350055330142</v>
      </c>
      <c r="D23" s="12">
        <f>IF(ISERROR(B23-C23),"n/a",B23-C23)</f>
        <v>5.9970519158067837E-2</v>
      </c>
    </row>
    <row r="24" spans="1:4" ht="15" x14ac:dyDescent="0.2">
      <c r="A24" s="14" t="s">
        <v>14</v>
      </c>
      <c r="B24" s="10">
        <f>IF(ISERROR(College!J31/College!F31),"n/a",College!J31/College!F31)</f>
        <v>7.7970878346641612E-2</v>
      </c>
      <c r="C24" s="10">
        <f>IF(ISERROR(College!K31/College!G31),"n/a",College!K31/College!G31)</f>
        <v>6.3670411985018729E-2</v>
      </c>
      <c r="D24" s="12">
        <f>IF(ISERROR(B24-C24),"n/a",B24-C24)</f>
        <v>1.4300466361622882E-2</v>
      </c>
    </row>
    <row r="25" spans="1:4" ht="15" x14ac:dyDescent="0.2">
      <c r="A25" s="14" t="s">
        <v>15</v>
      </c>
      <c r="B25" s="10">
        <f>IF(ISERROR(College!N31/College!F31),"n/a",College!N31/College!F31)</f>
        <v>9.8637858149365903E-3</v>
      </c>
      <c r="C25" s="10">
        <f>IF(ISERROR(College!O31/College!G31),"n/a",College!O31/College!G31)</f>
        <v>7.4906367041198503E-3</v>
      </c>
      <c r="D25" s="12">
        <f>IF(ISERROR(B25-C25),"n/a",B25-C25)</f>
        <v>2.3731491108167401E-3</v>
      </c>
    </row>
    <row r="26" spans="1:4" ht="15" x14ac:dyDescent="0.2">
      <c r="A26" s="14" t="s">
        <v>16</v>
      </c>
      <c r="B26" s="10">
        <f>IF(ISERROR(College!N31/College!J31),"n/a",College!N31/College!J31)</f>
        <v>0.12650602409638553</v>
      </c>
      <c r="C26" s="10">
        <f>IF(ISERROR(College!O31/College!K31),"n/a",College!O31/College!K31)</f>
        <v>0.11764705882352941</v>
      </c>
      <c r="D26" s="12">
        <f>IF(ISERROR(B26-C26),"n/a",B26-C26)</f>
        <v>8.858965272856123E-3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0.64822425558312657</v>
      </c>
      <c r="C29" s="10">
        <f>IF(ISERROR(College!G27/College!C27),"n/a",College!G27/College!C27)</f>
        <v>0.65194687718432631</v>
      </c>
      <c r="D29" s="12">
        <f>IF(ISERROR(B29-C29),"n/a",B29-C29)</f>
        <v>-3.7226216011997382E-3</v>
      </c>
    </row>
    <row r="30" spans="1:4" ht="15" x14ac:dyDescent="0.2">
      <c r="A30" s="14" t="s">
        <v>14</v>
      </c>
      <c r="B30" s="10">
        <f>IF(ISERROR(College!J27/College!F27),"n/a",College!J27/College!F27)</f>
        <v>0.16699563371015014</v>
      </c>
      <c r="C30" s="10">
        <f>IF(ISERROR(College!K27/College!G27),"n/a",College!K27/College!G27)</f>
        <v>0.1663092835519677</v>
      </c>
      <c r="D30" s="12">
        <f>IF(ISERROR(B30-C30),"n/a",B30-C30)</f>
        <v>6.8635015818244161E-4</v>
      </c>
    </row>
    <row r="31" spans="1:4" ht="15" x14ac:dyDescent="0.2">
      <c r="A31" s="14" t="s">
        <v>15</v>
      </c>
      <c r="B31" s="10">
        <f>IF(ISERROR(College!N27/College!F27),"n/a",College!N27/College!F27)</f>
        <v>5.7001016807225316E-2</v>
      </c>
      <c r="C31" s="10">
        <f>IF(ISERROR(College!O27/College!G27),"n/a",College!O27/College!G27)</f>
        <v>4.0678607467204843E-2</v>
      </c>
      <c r="D31" s="12">
        <f>IF(ISERROR(B31-C31),"n/a",B31-C31)</f>
        <v>1.6322409340020473E-2</v>
      </c>
    </row>
    <row r="32" spans="1:4" ht="15" x14ac:dyDescent="0.2">
      <c r="A32" s="14" t="s">
        <v>16</v>
      </c>
      <c r="B32" s="10">
        <f>IF(ISERROR(College!N27/College!J27),"n/a",College!N27/College!J27)</f>
        <v>0.34133237822349571</v>
      </c>
      <c r="C32" s="10">
        <f>IF(ISERROR(College!O27/College!K27),"n/a",College!O27/College!K27)</f>
        <v>0.24459613196814561</v>
      </c>
      <c r="D32" s="12">
        <f>IF(ISERROR(B32-C32),"n/a",B32-C32)</f>
        <v>9.67362462553501E-2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7/23/21</v>
      </c>
      <c r="C36" s="349" t="str">
        <f>(Summary!C7)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0.79747483364613547</v>
      </c>
      <c r="C39" s="10">
        <f>IF(ISERROR(College!G36/College!C36),"n/a",College!G36/College!C36)</f>
        <v>0.79616264742122866</v>
      </c>
      <c r="D39" s="12">
        <f>IF(ISERROR(B39-C39),"n/a",B39-C39)</f>
        <v>1.3121862249068084E-3</v>
      </c>
    </row>
    <row r="40" spans="1:4" ht="15" x14ac:dyDescent="0.2">
      <c r="A40" s="14" t="s">
        <v>14</v>
      </c>
      <c r="B40" s="10">
        <f>IF(ISERROR(College!J36/College!F36),"n/a",College!J36/College!F36)</f>
        <v>0.24646983311938384</v>
      </c>
      <c r="C40" s="10">
        <f>IF(ISERROR(College!K36/College!G36),"n/a",College!K36/College!G36)</f>
        <v>0.25823568428034488</v>
      </c>
      <c r="D40" s="12">
        <f>IF(ISERROR(B40-C40),"n/a",B40-C40)</f>
        <v>-1.1765851160961044E-2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0.19117647058823528</v>
      </c>
      <c r="C46" s="10">
        <f>IF(ISERROR(College!K37/College!G37),"n/a",College!K37/College!G37)</f>
        <v>0.26041666666666669</v>
      </c>
      <c r="D46" s="12">
        <f>IF(ISERROR(B46-C46),"n/a",B46-C46)</f>
        <v>-6.9240196078431404E-2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0.14265129682997119</v>
      </c>
      <c r="C58" s="10">
        <f>IF(ISERROR(College!K39/College!G39),"n/a",College!K39/College!G39)</f>
        <v>0.15117719950433706</v>
      </c>
      <c r="D58" s="12">
        <f>IF(ISERROR(B58-C58),"n/a",B58-C58)</f>
        <v>-8.5259026743658706E-3</v>
      </c>
    </row>
    <row r="59" spans="1:4" ht="15" x14ac:dyDescent="0.2">
      <c r="A59" s="14" t="s">
        <v>15</v>
      </c>
      <c r="B59" s="10">
        <f>IF(ISERROR(College!N39/College!F39),"n/a",College!N39/College!F39)</f>
        <v>4.3227665706051877E-3</v>
      </c>
      <c r="C59" s="10">
        <f>IF(ISERROR(College!O39/College!G39),"n/a",College!O39/College!G39)</f>
        <v>0</v>
      </c>
      <c r="D59" s="12">
        <f>IF(ISERROR(B59-C59),"n/a",B59-C59)</f>
        <v>4.3227665706051877E-3</v>
      </c>
    </row>
    <row r="60" spans="1:4" ht="15" x14ac:dyDescent="0.2">
      <c r="A60" s="14" t="s">
        <v>16</v>
      </c>
      <c r="B60" s="10">
        <f>IF(ISERROR(College!N39/College!J39),"n/a",College!N39/College!J39)</f>
        <v>3.0303030303030304E-2</v>
      </c>
      <c r="C60" s="10">
        <f>IF(ISERROR(College!O39/College!K39),"n/a",College!O39/College!K39)</f>
        <v>0</v>
      </c>
      <c r="D60" s="12">
        <f>IF(ISERROR(B60-C60),"n/a",B60-C60)</f>
        <v>3.0303030303030304E-2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0.81528851873884589</v>
      </c>
      <c r="C63" s="10">
        <f>IF(ISERROR(College!G34/College!C34),"n/a",College!G34/College!C34)</f>
        <v>0.81698564593301437</v>
      </c>
      <c r="D63" s="12">
        <f>IF(ISERROR(B63-C63),"n/a",B63-C63)</f>
        <v>-1.6971271941684796E-3</v>
      </c>
    </row>
    <row r="64" spans="1:4" ht="15" x14ac:dyDescent="0.2">
      <c r="A64" s="14" t="s">
        <v>14</v>
      </c>
      <c r="B64" s="10">
        <f>IF(ISERROR(College!J34/College!F34),"n/a",College!J34/College!F34)</f>
        <v>0.23257935060197008</v>
      </c>
      <c r="C64" s="10">
        <f>IF(ISERROR(College!K34/College!G34),"n/a",College!K34/College!G34)</f>
        <v>0.24194729136163984</v>
      </c>
      <c r="D64" s="12">
        <f>IF(ISERROR(B64-C64),"n/a",B64-C64)</f>
        <v>-9.3679407596697628E-3</v>
      </c>
    </row>
    <row r="65" spans="1:4" ht="15" x14ac:dyDescent="0.2">
      <c r="A65" s="14" t="s">
        <v>15</v>
      </c>
      <c r="B65" s="10">
        <f>IF(ISERROR(College!N34/College!F34),"n/a",College!N34/College!F34)</f>
        <v>5.4724553082816487E-4</v>
      </c>
      <c r="C65" s="10">
        <f>IF(ISERROR(College!O34/College!G34),"n/a",College!O34/College!G34)</f>
        <v>0</v>
      </c>
      <c r="D65" s="12">
        <f>IF(ISERROR(B65-C65),"n/a",B65-C65)</f>
        <v>5.4724553082816487E-4</v>
      </c>
    </row>
    <row r="66" spans="1:4" ht="15" x14ac:dyDescent="0.2">
      <c r="A66" s="14" t="s">
        <v>16</v>
      </c>
      <c r="B66" s="10">
        <f>IF(ISERROR(College!N34/College!J34),"n/a",College!N34/College!J34)</f>
        <v>2.352941176470588E-3</v>
      </c>
      <c r="C66" s="10">
        <f>IF(ISERROR(College!O34/College!K34),"n/a",College!O34/College!K34)</f>
        <v>0</v>
      </c>
      <c r="D66" s="12">
        <f>IF(ISERROR(B66-C66),"n/a",B66-C66)</f>
        <v>2.352941176470588E-3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7/23/21</v>
      </c>
      <c r="C9" s="351" t="str">
        <f>Summary!C7</f>
        <v>as of 7/23/20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0.74795097962688317</v>
      </c>
      <c r="C11" s="10">
        <f>IF(ISERROR(College!G45/College!C45),"n/a",College!G45/College!C45)</f>
        <v>0.73236324851439893</v>
      </c>
      <c r="D11" s="12">
        <f>IF(ISERROR(B11-C11),"n/a",B11-C11)</f>
        <v>1.5587731112484238E-2</v>
      </c>
    </row>
    <row r="12" spans="1:4" ht="15" x14ac:dyDescent="0.2">
      <c r="A12" s="14" t="s">
        <v>14</v>
      </c>
      <c r="B12" s="10">
        <f>IF(ISERROR(College!J45/College!F45),"n/a",College!J45/College!F45)</f>
        <v>0.19912335629304947</v>
      </c>
      <c r="C12" s="10">
        <f>IF(ISERROR(College!K45/College!G45),"n/a",College!K45/College!G45)</f>
        <v>0.19359201081868305</v>
      </c>
      <c r="D12" s="12">
        <f>IF(ISERROR(B12-C12),"n/a",B12-C12)</f>
        <v>5.5313454743664281E-3</v>
      </c>
    </row>
    <row r="13" spans="1:4" ht="15" x14ac:dyDescent="0.2">
      <c r="A13" s="14" t="s">
        <v>15</v>
      </c>
      <c r="B13" s="10">
        <f>IF(ISERROR(College!N45/College!F45),"n/a",College!N45/College!F45)</f>
        <v>5.5833855145063664E-2</v>
      </c>
      <c r="C13" s="10">
        <f>IF(ISERROR(College!O45/College!G45),"n/a",College!O45/College!G45)</f>
        <v>5.5445750546135444E-2</v>
      </c>
      <c r="D13" s="12">
        <f>IF(ISERROR(B13-C13),"n/a",B13-C13)</f>
        <v>3.8810459892821975E-4</v>
      </c>
    </row>
    <row r="14" spans="1:4" ht="15" x14ac:dyDescent="0.2">
      <c r="A14" s="14" t="s">
        <v>16</v>
      </c>
      <c r="B14" s="10">
        <f>IF(ISERROR(College!N45/College!J45),"n/a",College!N45/College!J45)</f>
        <v>0.28039832285115301</v>
      </c>
      <c r="C14" s="10">
        <f>IF(ISERROR(College!O45/College!K45),"n/a",College!O45/College!K45)</f>
        <v>0.28640515851692638</v>
      </c>
      <c r="D14" s="12">
        <f>IF(ISERROR(B14-C14),"n/a",B14-C14)</f>
        <v>-6.006835665773369E-3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0.87079646017699119</v>
      </c>
      <c r="C17" s="10">
        <f>IF(ISERROR(College!G49/College!C49),"n/a",College!G49/College!C49)</f>
        <v>0.79274611398963735</v>
      </c>
      <c r="D17" s="12">
        <f>IF(ISERROR(B17-C17),"n/a",B17-C17)</f>
        <v>7.8050346187353847E-2</v>
      </c>
    </row>
    <row r="18" spans="1:4" ht="15" x14ac:dyDescent="0.2">
      <c r="A18" s="14" t="s">
        <v>14</v>
      </c>
      <c r="B18" s="10">
        <f>IF(ISERROR(College!J49/College!F49),"n/a",College!J49/College!F49)</f>
        <v>3.2520325203252036E-2</v>
      </c>
      <c r="C18" s="10">
        <f>IF(ISERROR(College!K49/College!G49),"n/a",College!K49/College!G49)</f>
        <v>4.5751633986928102E-2</v>
      </c>
      <c r="D18" s="12">
        <f>IF(ISERROR(B18-C18),"n/a",B18-C18)</f>
        <v>-1.3231308783676066E-2</v>
      </c>
    </row>
    <row r="19" spans="1:4" ht="15" x14ac:dyDescent="0.2">
      <c r="A19" s="14" t="s">
        <v>15</v>
      </c>
      <c r="B19" s="10">
        <f>IF(ISERROR(College!N49/College!F49),"n/a",College!N49/College!F49)</f>
        <v>4.0650406504065045E-3</v>
      </c>
      <c r="C19" s="10">
        <f>IF(ISERROR(College!O49/College!G49),"n/a",College!O49/College!G49)</f>
        <v>1.3071895424836602E-2</v>
      </c>
      <c r="D19" s="12">
        <f>IF(ISERROR(B19-C19),"n/a",B19-C19)</f>
        <v>-9.0068547744300981E-3</v>
      </c>
    </row>
    <row r="20" spans="1:4" ht="15" x14ac:dyDescent="0.2">
      <c r="A20" s="14" t="s">
        <v>16</v>
      </c>
      <c r="B20" s="10">
        <f>IF(ISERROR(College!N49/College!J49),"n/a",College!N49/College!J49)</f>
        <v>0.125</v>
      </c>
      <c r="C20" s="10">
        <f>IF(ISERROR(College!O49/College!K49),"n/a",College!O49/College!K49)</f>
        <v>0.2857142857142857</v>
      </c>
      <c r="D20" s="12">
        <f>IF(ISERROR(B20-C20),"n/a",B20-C20)</f>
        <v>-0.1607142857142857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0.71862745098039216</v>
      </c>
      <c r="D23" s="12">
        <f>IF(ISERROR(B23-C23),"n/a",B23-C23)</f>
        <v>7.5265678790600199E-2</v>
      </c>
    </row>
    <row r="24" spans="1:4" ht="15" x14ac:dyDescent="0.2">
      <c r="A24" s="14" t="s">
        <v>14</v>
      </c>
      <c r="B24" s="10">
        <f>IF(ISERROR(College!J47/College!F47),"n/a",College!J47/College!F47)</f>
        <v>5.0824175824175824E-2</v>
      </c>
      <c r="C24" s="10">
        <f>IF(ISERROR(College!K47/College!G47),"n/a",College!K47/College!G47)</f>
        <v>4.6384720327421552E-2</v>
      </c>
      <c r="D24" s="12">
        <f>IF(ISERROR(B24-C24),"n/a",B24-C24)</f>
        <v>4.4394554967542715E-3</v>
      </c>
    </row>
    <row r="25" spans="1:4" ht="15" x14ac:dyDescent="0.2">
      <c r="A25" s="14" t="s">
        <v>15</v>
      </c>
      <c r="B25" s="10">
        <f>IF(ISERROR(College!N47/College!F47),"n/a",College!N47/College!F47)</f>
        <v>4.120879120879121E-3</v>
      </c>
      <c r="C25" s="10">
        <f>IF(ISERROR(College!O47/College!G47),"n/a",College!O47/College!G47)</f>
        <v>5.4570259208731242E-3</v>
      </c>
      <c r="D25" s="12">
        <f>IF(ISERROR(B25-C25),"n/a",B25-C25)</f>
        <v>-1.3361467999940032E-3</v>
      </c>
    </row>
    <row r="26" spans="1:4" ht="15" x14ac:dyDescent="0.2">
      <c r="A26" s="14" t="s">
        <v>16</v>
      </c>
      <c r="B26" s="10">
        <f>IF(ISERROR(College!N47/College!J47),"n/a",College!N47/College!J47)</f>
        <v>8.1081081081081086E-2</v>
      </c>
      <c r="C26" s="10">
        <f>IF(ISERROR(College!O47/College!K47),"n/a",College!O47/College!K47)</f>
        <v>0.11764705882352941</v>
      </c>
      <c r="D26" s="12">
        <f>IF(ISERROR(B26-C26),"n/a",B26-C26)</f>
        <v>-3.6565977742448325E-2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0.75575456517176243</v>
      </c>
      <c r="C29" s="10">
        <f>IF(ISERROR(College!G43/College!C43),"n/a",College!G43/College!C43)</f>
        <v>0.73300302780071569</v>
      </c>
      <c r="D29" s="12">
        <f>IF(ISERROR(B29-C29),"n/a",B29-C29)</f>
        <v>2.2751537371046737E-2</v>
      </c>
    </row>
    <row r="30" spans="1:4" ht="15" x14ac:dyDescent="0.2">
      <c r="A30" s="14" t="s">
        <v>14</v>
      </c>
      <c r="B30" s="10">
        <f>IF(ISERROR(College!J43/College!F43),"n/a",College!J43/College!F43)</f>
        <v>0.18154045547120903</v>
      </c>
      <c r="C30" s="10">
        <f>IF(ISERROR(College!K43/College!G43),"n/a",College!K43/College!G43)</f>
        <v>0.17921517085993241</v>
      </c>
      <c r="D30" s="12">
        <f>IF(ISERROR(B30-C30),"n/a",B30-C30)</f>
        <v>2.3252846112766234E-3</v>
      </c>
    </row>
    <row r="31" spans="1:4" ht="15" x14ac:dyDescent="0.2">
      <c r="A31" s="14" t="s">
        <v>15</v>
      </c>
      <c r="B31" s="10">
        <f>IF(ISERROR(College!N43/College!F43),"n/a",College!N43/College!F43)</f>
        <v>4.9990742455100906E-2</v>
      </c>
      <c r="C31" s="10">
        <f>IF(ISERROR(College!O43/College!G43),"n/a",College!O43/College!G43)</f>
        <v>5.0788584303417199E-2</v>
      </c>
      <c r="D31" s="12">
        <f>IF(ISERROR(B31-C31),"n/a",B31-C31)</f>
        <v>-7.9784184831629273E-4</v>
      </c>
    </row>
    <row r="32" spans="1:4" ht="15" x14ac:dyDescent="0.2">
      <c r="A32" s="14" t="s">
        <v>16</v>
      </c>
      <c r="B32" s="10">
        <f>IF(ISERROR(College!N43/College!J43),"n/a",College!N43/College!J43)</f>
        <v>0.27536970933197347</v>
      </c>
      <c r="C32" s="10">
        <f>IF(ISERROR(College!O43/College!K43),"n/a",College!O43/College!K43)</f>
        <v>0.28339444735463593</v>
      </c>
      <c r="D32" s="12">
        <f>IF(ISERROR(B32-C32),"n/a",B32-C32)</f>
        <v>-8.0247380226624587E-3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7/23/21</v>
      </c>
      <c r="C36" s="349" t="str">
        <f>(Summary!C7)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0.64057239057239057</v>
      </c>
      <c r="D39" s="12">
        <f>IF(ISERROR(B39-C39),"n/a",B39-C39)</f>
        <v>-2.5984905518584234E-2</v>
      </c>
    </row>
    <row r="40" spans="1:4" ht="15" x14ac:dyDescent="0.2">
      <c r="A40" s="14" t="s">
        <v>14</v>
      </c>
      <c r="B40" s="10">
        <f>IF(ISERROR(College!J52/College!F52),"n/a",College!J52/College!F52)</f>
        <v>0.2814526588845655</v>
      </c>
      <c r="C40" s="10">
        <f>IF(ISERROR(College!K52/College!G52),"n/a",College!K52/College!G52)</f>
        <v>0.28909329829172142</v>
      </c>
      <c r="D40" s="12">
        <f>IF(ISERROR(B40-C40),"n/a",B40-C40)</f>
        <v>-7.6406394071559247E-3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5.3503624439074906E-3</v>
      </c>
      <c r="D45" s="12">
        <f>IF(ISERROR(B45-C45),"n/a",B45-C45)</f>
        <v>0.59809791341816143</v>
      </c>
    </row>
    <row r="46" spans="1:4" ht="15" x14ac:dyDescent="0.2">
      <c r="A46" s="14" t="s">
        <v>14</v>
      </c>
      <c r="B46" s="10">
        <f>IF(ISERROR(College!J53/College!F53),"n/a",College!J53/College!F53)</f>
        <v>0.4</v>
      </c>
      <c r="C46" s="10">
        <f>IF(ISERROR(College!K53/College!G53),"n/a",College!K53/College!G53)</f>
        <v>0.19354838709677419</v>
      </c>
      <c r="D46" s="12">
        <f>IF(ISERROR(B46-C46),"n/a",B46-C46)</f>
        <v>0.20645161290322583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0.63013698630136983</v>
      </c>
      <c r="D63" s="12">
        <f>IF(ISERROR(B63-C63),"n/a",B63-C63)</f>
        <v>-2.6533382697766172E-2</v>
      </c>
    </row>
    <row r="64" spans="1:4" ht="15" x14ac:dyDescent="0.2">
      <c r="A64" s="14" t="s">
        <v>14</v>
      </c>
      <c r="B64" s="10">
        <f>IF(ISERROR(College!J50/College!F50),"n/a",College!J50/College!F50)</f>
        <v>0.2734328358208955</v>
      </c>
      <c r="C64" s="10">
        <f>IF(ISERROR(College!K50/College!G50),"n/a",College!K50/College!G50)</f>
        <v>0.27777777777777779</v>
      </c>
      <c r="D64" s="12">
        <f>IF(ISERROR(B64-C64),"n/a",B64-C64)</f>
        <v>-4.3449419568822867E-3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7/23/21</v>
      </c>
      <c r="C9" s="351" t="str">
        <f>Summary!C7</f>
        <v>as of 7/23/20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0.68694550063371351</v>
      </c>
      <c r="D11" s="12">
        <f>IF(ISERROR(B11-C11),"n/a",B11-C11)</f>
        <v>3.4614629377120676E-2</v>
      </c>
    </row>
    <row r="12" spans="1:4" ht="15" x14ac:dyDescent="0.2">
      <c r="A12" s="14" t="s">
        <v>14</v>
      </c>
      <c r="B12" s="10">
        <f>IF(ISERROR(College!J61/College!F61),"n/a",College!J61/College!F61)</f>
        <v>0.18768768768768768</v>
      </c>
      <c r="C12" s="10">
        <f>IF(ISERROR(College!K61/College!G61),"n/a",College!K61/College!G61)</f>
        <v>0.18450184501845018</v>
      </c>
      <c r="D12" s="12">
        <f>IF(ISERROR(B12-C12),"n/a",B12-C12)</f>
        <v>3.185842669237493E-3</v>
      </c>
    </row>
    <row r="13" spans="1:4" ht="15" x14ac:dyDescent="0.2">
      <c r="A13" s="14" t="s">
        <v>15</v>
      </c>
      <c r="B13" s="10">
        <f>IF(ISERROR(College!N61/College!F61),"n/a",College!N61/College!F61)</f>
        <v>9.90990990990991E-2</v>
      </c>
      <c r="C13" s="10">
        <f>IF(ISERROR(College!O61/College!G61),"n/a",College!O61/College!G61)</f>
        <v>5.5350553505535055E-2</v>
      </c>
      <c r="D13" s="12">
        <f>IF(ISERROR(B13-C13),"n/a",B13-C13)</f>
        <v>4.3748545593564045E-2</v>
      </c>
    </row>
    <row r="14" spans="1:4" ht="15" x14ac:dyDescent="0.2">
      <c r="A14" s="14" t="s">
        <v>16</v>
      </c>
      <c r="B14" s="10">
        <f>IF(ISERROR(College!N61/College!J61),"n/a",College!N61/College!J61)</f>
        <v>0.52800000000000002</v>
      </c>
      <c r="C14" s="10">
        <f>IF(ISERROR(College!O61/College!K61),"n/a",College!O61/College!K61)</f>
        <v>0.3</v>
      </c>
      <c r="D14" s="12">
        <f>IF(ISERROR(B14-C14),"n/a",B14-C14)</f>
        <v>0.22800000000000004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0.2</v>
      </c>
      <c r="D18" s="12">
        <f>IF(ISERROR(B18-C18),"n/a",B18-C18)</f>
        <v>-0.16296296296296298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</v>
      </c>
      <c r="D19" s="12">
        <f>IF(ISERROR(B19-C19),"n/a",B19-C19)</f>
        <v>-6.2962962962962971E-2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0.5</v>
      </c>
      <c r="D20" s="12">
        <f>IF(ISERROR(B20-C20),"n/a",B20-C20)</f>
        <v>0.5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>
        <f>IF(ISERROR(College!S65/College!O65), "n/a",College!S65/College!O65)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1.7857142857142856E-2</v>
      </c>
      <c r="C25" s="10">
        <f>IF(ISERROR(College!O63/College!G63),"n/a",College!O63/College!G63)</f>
        <v>0</v>
      </c>
      <c r="D25" s="12">
        <f>IF(ISERROR(B25-C25),"n/a",B25-C25)</f>
        <v>1.7857142857142856E-2</v>
      </c>
    </row>
    <row r="26" spans="1:4" ht="15" x14ac:dyDescent="0.2">
      <c r="A26" s="14" t="s">
        <v>16</v>
      </c>
      <c r="B26" s="10">
        <f>IF(ISERROR(College!N63/College!J63),"n/a",College!N63/College!J63)</f>
        <v>0.16666666666666666</v>
      </c>
      <c r="C26" s="10">
        <f>IF(ISERROR(College!O63/College!K63),"n/a",College!O63/College!K63)</f>
        <v>0</v>
      </c>
      <c r="D26" s="12">
        <f>IF(ISERROR(B26-C26),"n/a",B26-C26)</f>
        <v>0.16666666666666666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0.69732246798603026</v>
      </c>
      <c r="D29" s="12">
        <f>IF(ISERROR(B29-C29),"n/a",B29-C29)</f>
        <v>3.6991257504165764E-2</v>
      </c>
    </row>
    <row r="30" spans="1:4" ht="15" x14ac:dyDescent="0.2">
      <c r="A30" s="14" t="s">
        <v>14</v>
      </c>
      <c r="B30" s="10">
        <f>IF(ISERROR(College!J59/College!F59),"n/a",College!J59/College!F59)</f>
        <v>0.17623497997329773</v>
      </c>
      <c r="C30" s="10">
        <f>IF(ISERROR(College!K59/College!G59),"n/a",College!K59/College!G59)</f>
        <v>0.17362270450751252</v>
      </c>
      <c r="D30" s="12">
        <f>IF(ISERROR(B30-C30),"n/a",B30-C30)</f>
        <v>2.6122754657852132E-3</v>
      </c>
    </row>
    <row r="31" spans="1:4" ht="15" x14ac:dyDescent="0.2">
      <c r="A31" s="14" t="s">
        <v>15</v>
      </c>
      <c r="B31" s="10">
        <f>IF(ISERROR(College!N59/College!F59),"n/a",College!N59/College!F59)</f>
        <v>9.0787716955941261E-2</v>
      </c>
      <c r="C31" s="10">
        <f>IF(ISERROR(College!O59/College!G59),"n/a",College!O59/College!G59)</f>
        <v>5.1752921535893157E-2</v>
      </c>
      <c r="D31" s="12">
        <f>IF(ISERROR(B31-C31),"n/a",B31-C31)</f>
        <v>3.9034795420048105E-2</v>
      </c>
    </row>
    <row r="32" spans="1:4" ht="15" x14ac:dyDescent="0.2">
      <c r="A32" s="14" t="s">
        <v>16</v>
      </c>
      <c r="B32" s="10">
        <f>IF(ISERROR(College!N59/College!J59),"n/a",College!N59/College!J59)</f>
        <v>0.51515151515151514</v>
      </c>
      <c r="C32" s="10">
        <f>IF(ISERROR(College!O59/College!K59),"n/a",College!O59/College!K59)</f>
        <v>0.29807692307692307</v>
      </c>
      <c r="D32" s="12">
        <f>IF(ISERROR(B32-C32),"n/a",B32-C32)</f>
        <v>0.21707459207459207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7/23/21</v>
      </c>
      <c r="C36" s="349" t="str">
        <f>(Summary!C7)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0.89102564102564108</v>
      </c>
      <c r="C39" s="10">
        <f>IF(ISERROR(College!G68/College!C68),"n/a",College!G68/College!C68)</f>
        <v>1.0176991150442478</v>
      </c>
      <c r="D39" s="12">
        <f>IF(ISERROR(B39-C39),"n/a",B39-C39)</f>
        <v>-0.12667347401860674</v>
      </c>
    </row>
    <row r="40" spans="1:4" ht="15" x14ac:dyDescent="0.2">
      <c r="A40" s="14" t="s">
        <v>14</v>
      </c>
      <c r="B40" s="10">
        <f>IF(ISERROR(College!J68/College!F68),"n/a",College!J68/College!F68)</f>
        <v>0.2733812949640288</v>
      </c>
      <c r="C40" s="10">
        <f>IF(ISERROR(College!K68/College!G68),"n/a",College!K68/College!G68)</f>
        <v>0.40869565217391307</v>
      </c>
      <c r="D40" s="12">
        <f>IF(ISERROR(B40-C40),"n/a",B40-C40)</f>
        <v>-0.13531435720988427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0.89221556886227549</v>
      </c>
      <c r="C63" s="10">
        <f>IF(ISERROR(College!G66/College!C66),"n/a",College!G66/College!C66)</f>
        <v>1.0148148148148148</v>
      </c>
      <c r="D63" s="12">
        <f>IF(ISERROR(B63-C63),"n/a",B63-C63)</f>
        <v>-0.12259924595253935</v>
      </c>
    </row>
    <row r="64" spans="1:4" ht="15" x14ac:dyDescent="0.2">
      <c r="A64" s="14" t="s">
        <v>14</v>
      </c>
      <c r="B64" s="10">
        <f>IF(ISERROR(College!J66/College!F66),"n/a",College!J66/College!F66)</f>
        <v>0.27516778523489932</v>
      </c>
      <c r="C64" s="10">
        <f>IF(ISERROR(College!K66/College!G66),"n/a",College!K66/College!G66)</f>
        <v>0.36496350364963503</v>
      </c>
      <c r="D64" s="12">
        <f>IF(ISERROR(B64-C64),"n/a",B64-C64)</f>
        <v>-8.9795718414735715E-2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7/23/21</v>
      </c>
      <c r="C9" s="349" t="str">
        <f>(Summary!C7)</f>
        <v>as of 7/23/20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0.42559033498077981</v>
      </c>
      <c r="C12" s="10">
        <f>IF(ISERROR(College!G77/College!C77),"n/a",College!G77/College!C77)</f>
        <v>0.47431621080720482</v>
      </c>
      <c r="D12" s="12">
        <f>IF(ISERROR(B12-C12),"n/a",B12-C12)</f>
        <v>-4.8725875826425014E-2</v>
      </c>
    </row>
    <row r="13" spans="1:4" ht="15" x14ac:dyDescent="0.2">
      <c r="A13" s="14" t="s">
        <v>14</v>
      </c>
      <c r="B13" s="10">
        <f>IF(ISERROR(College!J77/College!F77),"n/a",College!J77/College!F77)</f>
        <v>0.36774193548387096</v>
      </c>
      <c r="C13" s="10">
        <f>IF(ISERROR(College!K77/College!G77),"n/a",College!K77/College!G77)</f>
        <v>0.36427566807313644</v>
      </c>
      <c r="D13" s="12">
        <f>IF(ISERROR(B13-C13),"n/a",B13-C13)</f>
        <v>3.4662674107345248E-3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0.66666666666666663</v>
      </c>
      <c r="C19" s="10">
        <f>IF(ISERROR(College!K78/College!G78),"n/a",College!K78/College!G78)</f>
        <v>0.25</v>
      </c>
      <c r="D19" s="12">
        <f>IF(ISERROR(B19-C19),"n/a",B19-C19)</f>
        <v>0.41666666666666663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0.18269230769230768</v>
      </c>
      <c r="D31" s="12">
        <f>IF(ISERROR(B31-C31),"n/a",B31-C31)</f>
        <v>-1.6025641025641024E-2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0.40939597315436244</v>
      </c>
      <c r="C36" s="10">
        <f>IF(ISERROR(College!G75/College!C75),"n/a",College!G75/College!C75)</f>
        <v>0.45399780941949619</v>
      </c>
      <c r="D36" s="12">
        <f>IF(ISERROR(B36-C36),"n/a",B36-C36)</f>
        <v>-4.4601836265133754E-2</v>
      </c>
    </row>
    <row r="37" spans="1:4" ht="15" x14ac:dyDescent="0.2">
      <c r="A37" s="14" t="s">
        <v>14</v>
      </c>
      <c r="B37" s="10">
        <f>IF(ISERROR(College!J75/College!F75),"n/a",College!J75/College!F75)</f>
        <v>0.35245901639344263</v>
      </c>
      <c r="C37" s="10">
        <f>IF(ISERROR(College!K75/College!G75),"n/a",College!K75/College!G75)</f>
        <v>0.33896260554885405</v>
      </c>
      <c r="D37" s="12">
        <f>IF(ISERROR(B37-C37),"n/a",B37-C37)</f>
        <v>1.349641084458858E-2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7/23/21</v>
      </c>
      <c r="C9" s="351" t="str">
        <f>Summary!C7</f>
        <v>as of 7/23/20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0.86071428571428577</v>
      </c>
      <c r="C11" s="10">
        <f>IF(ISERROR(College!G86/College!C86),"n/a",College!G86/College!C86)</f>
        <v>0.94708994708994709</v>
      </c>
      <c r="D11" s="12">
        <f>IF(ISERROR(B11-C11),"n/a",B11-C11)</f>
        <v>-8.6375661375661328E-2</v>
      </c>
    </row>
    <row r="12" spans="1:4" ht="15" x14ac:dyDescent="0.2">
      <c r="A12" s="14" t="s">
        <v>14</v>
      </c>
      <c r="B12" s="10">
        <f>IF(ISERROR(College!J86/College!F86),"n/a",College!J86/College!F86)</f>
        <v>0.19502074688796681</v>
      </c>
      <c r="C12" s="10">
        <f>IF(ISERROR(College!K86/College!G86),"n/a",College!K86/College!G86)</f>
        <v>0.18435754189944134</v>
      </c>
      <c r="D12" s="12">
        <f>IF(ISERROR(B12-C12),"n/a",B12-C12)</f>
        <v>1.0663204988525465E-2</v>
      </c>
    </row>
    <row r="13" spans="1:4" ht="15" x14ac:dyDescent="0.2">
      <c r="A13" s="14" t="s">
        <v>15</v>
      </c>
      <c r="B13" s="10">
        <f>IF(ISERROR(College!N86/College!F86),"n/a",College!N86/College!F86)</f>
        <v>0.12448132780082988</v>
      </c>
      <c r="C13" s="10">
        <f>IF(ISERROR(College!O86/College!G86),"n/a",College!O86/College!G86)</f>
        <v>0.11173184357541899</v>
      </c>
      <c r="D13" s="12">
        <f>IF(ISERROR(B13-C13),"n/a",B13-C13)</f>
        <v>1.274948422541089E-2</v>
      </c>
    </row>
    <row r="14" spans="1:4" ht="15" x14ac:dyDescent="0.2">
      <c r="A14" s="14" t="s">
        <v>16</v>
      </c>
      <c r="B14" s="10">
        <f>IF(ISERROR(College!N86/College!J86),"n/a",College!N86/College!J86)</f>
        <v>0.63829787234042556</v>
      </c>
      <c r="C14" s="10">
        <f>IF(ISERROR(College!O86/College!K86),"n/a",College!O86/College!K86)</f>
        <v>0.60606060606060608</v>
      </c>
      <c r="D14" s="12">
        <f>IF(ISERROR(B14-C14),"n/a",B14-C14)</f>
        <v>3.2237266279819488E-2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0.84664536741214058</v>
      </c>
      <c r="C29" s="10">
        <f>IF(ISERROR(College!G84/College!C84),"n/a",College!G84/College!C84)</f>
        <v>0.9356435643564357</v>
      </c>
      <c r="D29" s="12">
        <f>IF(ISERROR(B29-C29),"n/a",B29-C29)</f>
        <v>-8.8998196944295116E-2</v>
      </c>
    </row>
    <row r="30" spans="1:4" ht="15" x14ac:dyDescent="0.2">
      <c r="A30" s="14" t="s">
        <v>14</v>
      </c>
      <c r="B30" s="10">
        <f>IF(ISERROR(College!J84/College!F84),"n/a",College!J84/College!F84)</f>
        <v>0.1811320754716981</v>
      </c>
      <c r="C30" s="10">
        <f>IF(ISERROR(College!K84/College!G84),"n/a",College!K84/College!G84)</f>
        <v>0.17460317460317459</v>
      </c>
      <c r="D30" s="12">
        <f>IF(ISERROR(B30-C30),"n/a",B30-C30)</f>
        <v>6.5289008685235073E-3</v>
      </c>
    </row>
    <row r="31" spans="1:4" ht="15" x14ac:dyDescent="0.2">
      <c r="A31" s="14" t="s">
        <v>15</v>
      </c>
      <c r="B31" s="10">
        <f>IF(ISERROR(College!N84/College!F84),"n/a",College!N84/College!F84)</f>
        <v>0.1169811320754717</v>
      </c>
      <c r="C31" s="10">
        <f>IF(ISERROR(College!O84/College!G84),"n/a",College!O84/College!G84)</f>
        <v>0.10582010582010581</v>
      </c>
      <c r="D31" s="12">
        <f>IF(ISERROR(B31-C31),"n/a",B31-C31)</f>
        <v>1.1161026255365886E-2</v>
      </c>
    </row>
    <row r="32" spans="1:4" ht="15" x14ac:dyDescent="0.2">
      <c r="A32" s="14" t="s">
        <v>16</v>
      </c>
      <c r="B32" s="10">
        <f>IF(ISERROR(College!N84/College!J84),"n/a",College!N84/College!J84)</f>
        <v>0.64583333333333337</v>
      </c>
      <c r="C32" s="10">
        <f>IF(ISERROR(College!O84/College!K84),"n/a",College!O84/College!K84)</f>
        <v>0.60606060606060608</v>
      </c>
      <c r="D32" s="12">
        <f>IF(ISERROR(B32-C32),"n/a",B32-C32)</f>
        <v>3.9772727272727293E-2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7/23/21</v>
      </c>
      <c r="C36" s="349" t="str">
        <f>(Summary!C7)</f>
        <v>as of 7/23/20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0.27368421052631581</v>
      </c>
      <c r="C40" s="10">
        <f>IF(ISERROR(College!K93/College!G93),"n/a",College!K93/College!G93)</f>
        <v>0.18292682926829268</v>
      </c>
      <c r="D40" s="12">
        <f>IF(ISERROR(B40-C40),"n/a",B40-C40)</f>
        <v>9.0757381258023129E-2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0.26732673267326734</v>
      </c>
      <c r="C64" s="10">
        <f>IF(ISERROR(College!K91/College!G91),"n/a",College!K91/College!G91)</f>
        <v>0.17045454545454544</v>
      </c>
      <c r="D64" s="12">
        <f>IF(ISERROR(B64-C64),"n/a",B64-C64)</f>
        <v>9.68721872187219E-2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7/23/2021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purl.org/dc/terms/"/>
    <ds:schemaRef ds:uri="http://schemas.microsoft.com/office/infopath/2007/PartnerControls"/>
    <ds:schemaRef ds:uri="7b0d7e73-53c3-49f5-853f-2cb02a030650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2021-07-23T14:24:42Z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