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<sst xmlns="http://schemas.openxmlformats.org/spreadsheetml/2006/main" count="921" uniqueCount="90">
  <si>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</si>
  <si>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</si>
  <si>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</si>
  <si>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</si>
  <si>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</si>
  <si>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</si>
  <si>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</si>
  <si>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</si>
  <si>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</si>
  <si>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</si>
  <si>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</si>
  <si>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</si>
  <si>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</si>
  <si>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</si>
  <si>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</si>
  <si>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</si>
  <si>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</si>
  <si>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</si>
  <si>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</si>
  <si>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</si>
  <si>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</si>
  <si>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</si>
  <si>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</si>
  <si>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</si>
  <si>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</si>
  <si>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</si>
  <si>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</si>
  <si>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</si>
  <si>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</si>
  <si>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</si>
  <si>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</si>
  <si>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</si>
  <si>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</si>
  <si>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</si>
  <si>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</si>
  <si>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</si>
  <si>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</si>
  <si>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</si>
  <si>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</si>
  <si>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</si>
  <si>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</si>
  <si>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</si>
  <si>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</si>
  <si>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</si>
  <si>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</si>
  <si>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</si>
  <si>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</si>
  <si>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</si>
  <si>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</si>
  <si>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</si>
  <si>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</si>
  <si>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</si>
  <si>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</si>
  <si>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</si>
  <si>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</si>
  <si>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</si>
  <si>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</si>
  <si>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</si>
  <si>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</si>
  <si>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</si>
  <si>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</si>
  <si>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</si>
  <si>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</si>
  <si>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</si>
  <si>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</si>
  <si>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</si>
  <si>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</si>
  <si>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</si>
  <si>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</si>
  <si>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</si>
  <si>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</si>
  <si>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</si>
  <si>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</si>
  <si>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</si>
  <si>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</si>
  <si>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</si>
  <si>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</si>
  <si>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</si>
  <si>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</si>
  <si>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</si>
  <si>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</si>
  <si>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</si>
  <si>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</si>
  <si>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June 11, 2021</t>
  </si>
  <si>
    <t>as of 6/11/21</t>
  </si>
  <si>
    <t>as of 6/11/20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</si>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</sst>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52669</v>
      </c>
      <c r="C9" s="84">
        <f>(C10+C14+C12)</f>
        <v>49430</v>
      </c>
      <c r="D9" s="84">
        <f>IF(ISERROR(B9-C9),"n/a",B9-C9)</f>
        <v>3239</v>
      </c>
      <c r="E9" s="156">
        <f>IF(ISERROR(D9/C9),"n/a",(D9/C9))</f>
        <v>6.552700788994538E-2</v>
      </c>
    </row>
    <row r="10" spans="1:7" x14ac:dyDescent="0.2">
      <c r="A10" s="157" t="s">
        <v>31</v>
      </c>
      <c r="B10" s="210">
        <f>B11</f>
        <v>45553</v>
      </c>
      <c r="C10" s="210">
        <f>C11</f>
        <v>43316</v>
      </c>
      <c r="D10" s="7">
        <f t="shared" ref="D10:D16" si="0">IF(ISERROR(B10-C10),"n/a",B10-C10)</f>
        <v>2237</v>
      </c>
      <c r="E10" s="158">
        <f t="shared" ref="E10:E16" si="1">IF(ISERROR(D10/C10),"n/a",(D10/C10))</f>
        <v>5.164373441684366E-2</v>
      </c>
    </row>
    <row r="11" spans="1:7" x14ac:dyDescent="0.2">
      <c r="A11" s="159" t="s">
        <v>32</v>
      </c>
      <c r="B11" s="280">
        <v>45553</v>
      </c>
      <c r="C11" s="280">
        <v>43316</v>
      </c>
      <c r="D11" s="282">
        <f t="shared" ref="D11" si="2">IF(ISERROR(B11-C11),"n/a",B11-C11)</f>
        <v>2237</v>
      </c>
      <c r="E11" s="283">
        <f t="shared" ref="E11" si="3">IF(ISERROR(D11/C11),"n/a",(D11/C11))</f>
        <v>5.164373441684366E-2</v>
      </c>
    </row>
    <row r="12" spans="1:7" x14ac:dyDescent="0.2">
      <c r="A12" s="157" t="s">
        <v>30</v>
      </c>
      <c r="B12" s="28">
        <f>B13</f>
        <v>4749</v>
      </c>
      <c r="C12" s="210">
        <f>C13</f>
        <v>4599</v>
      </c>
      <c r="D12" s="7">
        <f>IF(ISERROR(B12-C12),"n/a",B12-C12)</f>
        <v>150</v>
      </c>
      <c r="E12" s="158">
        <f>IF(ISERROR(D12/C12),"n/a",(D12/C12))</f>
        <v>3.2615786040443573E-2</v>
      </c>
    </row>
    <row r="13" spans="1:7" x14ac:dyDescent="0.2">
      <c r="A13" s="159" t="s">
        <v>32</v>
      </c>
      <c r="B13" s="211">
        <v>4749</v>
      </c>
      <c r="C13" s="211">
        <v>4599</v>
      </c>
      <c r="D13" s="6">
        <f>IF(ISERROR(B13-C13),"n/a",B13-C13)</f>
        <v>150</v>
      </c>
      <c r="E13" s="160">
        <f>IF(ISERROR(D13/C13),"n/a",(D13/C13))</f>
        <v>3.2615786040443573E-2</v>
      </c>
    </row>
    <row r="14" spans="1:7" x14ac:dyDescent="0.2">
      <c r="A14" s="157" t="s">
        <v>33</v>
      </c>
      <c r="B14" s="28">
        <f>B15</f>
        <v>2367</v>
      </c>
      <c r="C14" s="28">
        <f>C15</f>
        <v>1515</v>
      </c>
      <c r="D14" s="7">
        <f t="shared" si="0"/>
        <v>852</v>
      </c>
      <c r="E14" s="158">
        <f t="shared" si="1"/>
        <v>0.56237623762376243</v>
      </c>
    </row>
    <row r="15" spans="1:7" x14ac:dyDescent="0.2">
      <c r="A15" s="159" t="s">
        <v>32</v>
      </c>
      <c r="B15" s="211">
        <v>2367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14750</v>
      </c>
      <c r="C16" s="84">
        <f>(C17+C23+C20)</f>
        <v>14038</v>
      </c>
      <c r="D16" s="84">
        <f t="shared" si="0"/>
        <v>712</v>
      </c>
      <c r="E16" s="156">
        <f t="shared" si="1"/>
        <v>5.0719475708790429E-2</v>
      </c>
    </row>
    <row r="17" spans="1:5" x14ac:dyDescent="0.2">
      <c r="A17" s="157" t="s">
        <v>31</v>
      </c>
      <c r="B17" s="210">
        <f>SUM(B18:B19)</f>
        <v>13200</v>
      </c>
      <c r="C17" s="210">
        <f>SUM(C18:C19)</f>
        <v>12387</v>
      </c>
      <c r="D17" s="7">
        <f t="shared" ref="D17:D23" si="4">IF(ISERROR(B17-C17),"n/a",B17-C17)</f>
        <v>813</v>
      </c>
      <c r="E17" s="158">
        <f t="shared" ref="E17:E24" si="5">IF(ISERROR(D17/C17),"n/a",(D17/C17))</f>
        <v>6.5633325260353592E-2</v>
      </c>
    </row>
    <row r="18" spans="1:5" x14ac:dyDescent="0.2">
      <c r="A18" s="159" t="s">
        <v>32</v>
      </c>
      <c r="B18" s="280">
        <v>12985</v>
      </c>
      <c r="C18" s="281">
        <v>12045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1319</v>
      </c>
      <c r="C20" s="28">
        <f>C21+C22</f>
        <v>1488</v>
      </c>
      <c r="D20" s="7">
        <f>IF(ISERROR(B20-C20),"n/a",B20-C20)</f>
        <v>-169</v>
      </c>
      <c r="E20" s="158">
        <f>IF(ISERROR(D20/C20),"n/a",(D20/C20))</f>
        <v>-0.1135752688172043</v>
      </c>
    </row>
    <row r="21" spans="1:5" x14ac:dyDescent="0.2">
      <c r="A21" s="159" t="s">
        <v>32</v>
      </c>
      <c r="B21" s="211">
        <v>1319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163</v>
      </c>
      <c r="D23" s="7">
        <f t="shared" si="4"/>
        <v>68</v>
      </c>
      <c r="E23" s="158">
        <f t="shared" si="5"/>
        <v>0.41717791411042943</v>
      </c>
    </row>
    <row r="24" spans="1:5" x14ac:dyDescent="0.2">
      <c r="A24" s="159" t="s">
        <v>32</v>
      </c>
      <c r="B24" s="211">
        <v>231</v>
      </c>
      <c r="C24" s="211">
        <v>163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67419</v>
      </c>
      <c r="C25" s="84">
        <f>(C9+C16)</f>
        <v>63468</v>
      </c>
      <c r="D25" s="84">
        <f>IF(ISERROR(B25-C25),"n/a",B25-C25)</f>
        <v>3951</v>
      </c>
      <c r="E25" s="156">
        <f>IF(ISERROR(D25/C25),"n/a",(D25/C25))</f>
        <v>6.2251843448667042E-2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7</v>
      </c>
      <c r="C28" s="84">
        <f>(C29+C33+C31)</f>
        <v>1</v>
      </c>
      <c r="D28" s="84">
        <f t="shared" ref="D28:D44" si="6">IF(ISERROR(B28-C28),"n/a",B28-C28)</f>
        <v>6</v>
      </c>
      <c r="E28" s="156">
        <f t="shared" ref="E28:E44" si="7">IF(ISERROR(D28/C28),"n/a",(D28/C28))</f>
        <v>6</v>
      </c>
    </row>
    <row r="29" spans="1:5" x14ac:dyDescent="0.2">
      <c r="A29" s="157" t="s">
        <v>31</v>
      </c>
      <c r="B29" s="210">
        <f>B30</f>
        <v>6</v>
      </c>
      <c r="C29" s="210">
        <f>C30</f>
        <v>1</v>
      </c>
      <c r="D29" s="7">
        <f t="shared" si="6"/>
        <v>5</v>
      </c>
      <c r="E29" s="158">
        <f t="shared" si="7"/>
        <v>5</v>
      </c>
    </row>
    <row r="30" spans="1:5" x14ac:dyDescent="0.2">
      <c r="A30" s="159" t="s">
        <v>32</v>
      </c>
      <c r="B30" s="280">
        <v>6</v>
      </c>
      <c r="C30" s="280">
        <v>1</v>
      </c>
      <c r="D30" s="282">
        <f t="shared" ref="D30" si="8">IF(ISERROR(B30-C30),"n/a",B30-C30)</f>
        <v>5</v>
      </c>
      <c r="E30" s="283">
        <f t="shared" ref="E30" si="9">IF(ISERROR(D30/C30),"n/a",(D30/C30))</f>
        <v>5</v>
      </c>
    </row>
    <row r="31" spans="1:5" x14ac:dyDescent="0.2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1</v>
      </c>
      <c r="D35" s="84">
        <f t="shared" si="6"/>
        <v>1</v>
      </c>
      <c r="E35" s="156">
        <f t="shared" si="7"/>
        <v>1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1</v>
      </c>
      <c r="D36" s="7">
        <f t="shared" si="6"/>
        <v>0</v>
      </c>
      <c r="E36" s="158">
        <f t="shared" si="7"/>
        <v>0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1</v>
      </c>
      <c r="C38" s="281">
        <v>0</v>
      </c>
      <c r="D38" s="282">
        <f t="shared" si="6"/>
        <v>1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">
      <c r="A43" s="159" t="s">
        <v>32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9</v>
      </c>
      <c r="C44" s="84">
        <f>(C28+C35)</f>
        <v>2</v>
      </c>
      <c r="D44" s="84">
        <f t="shared" si="6"/>
        <v>7</v>
      </c>
      <c r="E44" s="156">
        <f t="shared" si="7"/>
        <v>3.5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34770</v>
      </c>
      <c r="C47" s="84">
        <f>(C48+C52+C50)</f>
        <v>32579</v>
      </c>
      <c r="D47" s="84">
        <f t="shared" ref="D47:D53" si="10">IF(ISERROR(B47-C47),"n/a",B47-C47)</f>
        <v>2191</v>
      </c>
      <c r="E47" s="156">
        <f t="shared" ref="E47:E53" si="11">IF(ISERROR(D47/C47),"n/a",(D47/C47))</f>
        <v>6.7251910740047272E-2</v>
      </c>
    </row>
    <row r="48" spans="1:5" x14ac:dyDescent="0.2">
      <c r="A48" s="157" t="s">
        <v>31</v>
      </c>
      <c r="B48" s="210">
        <f>B49</f>
        <v>29205</v>
      </c>
      <c r="C48" s="210">
        <f>C49</f>
        <v>28158</v>
      </c>
      <c r="D48" s="7">
        <f t="shared" si="10"/>
        <v>1047</v>
      </c>
      <c r="E48" s="158">
        <f t="shared" si="11"/>
        <v>3.7183038568080119E-2</v>
      </c>
    </row>
    <row r="49" spans="1:5" x14ac:dyDescent="0.2">
      <c r="A49" s="159" t="s">
        <v>32</v>
      </c>
      <c r="B49" s="280">
        <v>29205</v>
      </c>
      <c r="C49" s="280">
        <v>28158</v>
      </c>
      <c r="D49" s="282">
        <f t="shared" ref="D49" si="12">IF(ISERROR(B49-C49),"n/a",B49-C49)</f>
        <v>1047</v>
      </c>
      <c r="E49" s="283">
        <f t="shared" ref="E49" si="13">IF(ISERROR(D49/C49),"n/a",(D49/C49))</f>
        <v>3.7183038568080119E-2</v>
      </c>
    </row>
    <row r="50" spans="1:5" x14ac:dyDescent="0.2">
      <c r="A50" s="157" t="s">
        <v>30</v>
      </c>
      <c r="B50" s="28">
        <f>B51</f>
        <v>3573</v>
      </c>
      <c r="C50" s="28">
        <f>C51</f>
        <v>3264</v>
      </c>
      <c r="D50" s="7">
        <f>IF(ISERROR(B50-C50),"n/a",B50-C50)</f>
        <v>309</v>
      </c>
      <c r="E50" s="158">
        <f>IF(ISERROR(D50/C50),"n/a",(D50/C50))</f>
        <v>9.466911764705882E-2</v>
      </c>
    </row>
    <row r="51" spans="1:5" x14ac:dyDescent="0.2">
      <c r="A51" s="159" t="s">
        <v>32</v>
      </c>
      <c r="B51" s="211">
        <v>3573</v>
      </c>
      <c r="C51" s="211">
        <v>3264</v>
      </c>
      <c r="D51" s="6">
        <f>IF(ISERROR(B51-C51),"n/a",B51-C51)</f>
        <v>309</v>
      </c>
      <c r="E51" s="160">
        <f>IF(ISERROR(D51/C51),"n/a",(D51/C51))</f>
        <v>9.466911764705882E-2</v>
      </c>
    </row>
    <row r="52" spans="1:5" x14ac:dyDescent="0.2">
      <c r="A52" s="157" t="s">
        <v>33</v>
      </c>
      <c r="B52" s="28">
        <f>B53</f>
        <v>1992</v>
      </c>
      <c r="C52" s="28">
        <f>C53</f>
        <v>1157</v>
      </c>
      <c r="D52" s="7">
        <f t="shared" si="10"/>
        <v>835</v>
      </c>
      <c r="E52" s="158">
        <f t="shared" si="11"/>
        <v>0.72169403630077789</v>
      </c>
    </row>
    <row r="53" spans="1:5" x14ac:dyDescent="0.2">
      <c r="A53" s="159" t="s">
        <v>32</v>
      </c>
      <c r="B53" s="211">
        <v>1992</v>
      </c>
      <c r="C53" s="211">
        <v>1157</v>
      </c>
      <c r="D53" s="6">
        <f t="shared" si="10"/>
        <v>835</v>
      </c>
      <c r="E53" s="160">
        <f t="shared" si="11"/>
        <v>0.72169403630077789</v>
      </c>
    </row>
    <row r="54" spans="1:5" x14ac:dyDescent="0.2">
      <c r="A54" s="155" t="s">
        <v>8</v>
      </c>
      <c r="B54" s="84">
        <f>(B55+B61+B58)</f>
        <v>9286</v>
      </c>
      <c r="C54" s="84">
        <f>(C55+C61+C58)</f>
        <v>9269</v>
      </c>
      <c r="D54" s="84">
        <f t="shared" ref="D54:D63" si="14">IF(ISERROR(B54-C54),"n/a",B54-C54)</f>
        <v>17</v>
      </c>
      <c r="E54" s="156">
        <f t="shared" ref="E54:E63" si="15">IF(ISERROR(D54/C54),"n/a",(D54/C54))</f>
        <v>1.8340705577732225E-3</v>
      </c>
    </row>
    <row r="55" spans="1:5" x14ac:dyDescent="0.2">
      <c r="A55" s="157" t="s">
        <v>31</v>
      </c>
      <c r="B55" s="210">
        <f>SUM(B56:B57)</f>
        <v>8247</v>
      </c>
      <c r="C55" s="210">
        <f>SUM(C56:C57)</f>
        <v>8073</v>
      </c>
      <c r="D55" s="7">
        <f t="shared" si="14"/>
        <v>174</v>
      </c>
      <c r="E55" s="158">
        <f t="shared" si="15"/>
        <v>2.1553325901151988E-2</v>
      </c>
    </row>
    <row r="56" spans="1:5" x14ac:dyDescent="0.2">
      <c r="A56" s="159" t="s">
        <v>32</v>
      </c>
      <c r="B56" s="280">
        <v>8113</v>
      </c>
      <c r="C56" s="280">
        <v>7905</v>
      </c>
      <c r="D56" s="282">
        <f t="shared" si="14"/>
        <v>208</v>
      </c>
      <c r="E56" s="283">
        <f t="shared" si="15"/>
        <v>2.6312460468058192E-2</v>
      </c>
    </row>
    <row r="57" spans="1:5" x14ac:dyDescent="0.2">
      <c r="A57" s="159" t="s">
        <v>23</v>
      </c>
      <c r="B57" s="280">
        <v>134</v>
      </c>
      <c r="C57" s="280">
        <v>168</v>
      </c>
      <c r="D57" s="282">
        <f t="shared" si="14"/>
        <v>-34</v>
      </c>
      <c r="E57" s="283">
        <f t="shared" si="15"/>
        <v>-0.20238095238095238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60</v>
      </c>
      <c r="C61" s="28">
        <f>C62</f>
        <v>54</v>
      </c>
      <c r="D61" s="7">
        <f t="shared" si="14"/>
        <v>6</v>
      </c>
      <c r="E61" s="158">
        <f t="shared" si="15"/>
        <v>0.1111111111111111</v>
      </c>
    </row>
    <row r="62" spans="1:5" s="2" customFormat="1" x14ac:dyDescent="0.2">
      <c r="A62" s="159" t="s">
        <v>32</v>
      </c>
      <c r="B62" s="211">
        <v>60</v>
      </c>
      <c r="C62" s="211">
        <v>54</v>
      </c>
      <c r="D62" s="6">
        <f t="shared" si="14"/>
        <v>6</v>
      </c>
      <c r="E62" s="160">
        <f t="shared" si="15"/>
        <v>0.1111111111111111</v>
      </c>
    </row>
    <row r="63" spans="1:5" ht="15.75" customHeight="1" x14ac:dyDescent="0.2">
      <c r="A63" s="161" t="s">
        <v>5</v>
      </c>
      <c r="B63" s="84">
        <f>(B47+B54)</f>
        <v>44056</v>
      </c>
      <c r="C63" s="84">
        <f>(C47+C54)</f>
        <v>41848</v>
      </c>
      <c r="D63" s="84">
        <f t="shared" si="14"/>
        <v>2208</v>
      </c>
      <c r="E63" s="156">
        <f t="shared" si="15"/>
        <v>5.2762378130376604E-2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6360</v>
      </c>
      <c r="C66" s="84">
        <f>(C67+C71+C69)</f>
        <v>6568</v>
      </c>
      <c r="D66" s="84">
        <f t="shared" ref="D66:D82" si="16">IF(ISERROR(B66-C66),"n/a",B66-C66)</f>
        <v>-208</v>
      </c>
      <c r="E66" s="156">
        <f t="shared" ref="E66:E82" si="17">IF(ISERROR(D66/C66),"n/a",(D66/C66))</f>
        <v>-3.1668696711327646E-2</v>
      </c>
    </row>
    <row r="67" spans="1:5" ht="14.25" customHeight="1" x14ac:dyDescent="0.2">
      <c r="A67" s="157" t="s">
        <v>31</v>
      </c>
      <c r="B67" s="210">
        <f>B68</f>
        <v>6000</v>
      </c>
      <c r="C67" s="210">
        <f>C68</f>
        <v>6241</v>
      </c>
      <c r="D67" s="7">
        <f t="shared" si="16"/>
        <v>-241</v>
      </c>
      <c r="E67" s="158">
        <f t="shared" si="17"/>
        <v>-3.861560647332158E-2</v>
      </c>
    </row>
    <row r="68" spans="1:5" ht="14.25" customHeight="1" x14ac:dyDescent="0.2">
      <c r="A68" s="159" t="s">
        <v>32</v>
      </c>
      <c r="B68" s="280">
        <v>6000</v>
      </c>
      <c r="C68" s="280">
        <v>6241</v>
      </c>
      <c r="D68" s="282">
        <f t="shared" ref="D68" si="18">IF(ISERROR(B68-C68),"n/a",B68-C68)</f>
        <v>-241</v>
      </c>
      <c r="E68" s="283">
        <f t="shared" ref="E68" si="19">IF(ISERROR(D68/C68),"n/a",(D68/C68))</f>
        <v>-3.861560647332158E-2</v>
      </c>
    </row>
    <row r="69" spans="1:5" ht="14.25" customHeight="1" x14ac:dyDescent="0.2">
      <c r="A69" s="157" t="s">
        <v>30</v>
      </c>
      <c r="B69" s="28">
        <f>B70</f>
        <v>278</v>
      </c>
      <c r="C69" s="28">
        <f>C70</f>
        <v>258</v>
      </c>
      <c r="D69" s="7">
        <f>IF(ISERROR(B69-C69),"n/a",B69-C69)</f>
        <v>20</v>
      </c>
      <c r="E69" s="158">
        <f>IF(ISERROR(D69/C69),"n/a",(D69/C69))</f>
        <v>7.7519379844961239E-2</v>
      </c>
    </row>
    <row r="70" spans="1:5" ht="14.25" customHeight="1" x14ac:dyDescent="0.2">
      <c r="A70" s="159" t="s">
        <v>32</v>
      </c>
      <c r="B70" s="211">
        <v>278</v>
      </c>
      <c r="C70" s="211">
        <v>258</v>
      </c>
      <c r="D70" s="6">
        <f>IF(ISERROR(B70-C70),"n/a",B70-C70)</f>
        <v>20</v>
      </c>
      <c r="E70" s="160">
        <f>IF(ISERROR(D70/C70),"n/a",(D70/C70))</f>
        <v>7.7519379844961239E-2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69</v>
      </c>
      <c r="D71" s="7">
        <f t="shared" si="16"/>
        <v>13</v>
      </c>
      <c r="E71" s="158">
        <f t="shared" si="17"/>
        <v>0.18840579710144928</v>
      </c>
    </row>
    <row r="72" spans="1:5" ht="14.25" customHeight="1" x14ac:dyDescent="0.2">
      <c r="A72" s="159" t="s">
        <v>32</v>
      </c>
      <c r="B72" s="211">
        <v>82</v>
      </c>
      <c r="C72" s="211">
        <v>69</v>
      </c>
      <c r="D72" s="6">
        <f t="shared" si="16"/>
        <v>13</v>
      </c>
      <c r="E72" s="160">
        <f t="shared" si="17"/>
        <v>0.18840579710144928</v>
      </c>
    </row>
    <row r="73" spans="1:5" ht="14.25" customHeight="1" x14ac:dyDescent="0.2">
      <c r="A73" s="155" t="s">
        <v>8</v>
      </c>
      <c r="B73" s="84">
        <f>(B74+B80+B77)</f>
        <v>2469</v>
      </c>
      <c r="C73" s="84">
        <f>(C74+C80+C77)</f>
        <v>2624</v>
      </c>
      <c r="D73" s="84">
        <f t="shared" si="16"/>
        <v>-155</v>
      </c>
      <c r="E73" s="156">
        <f t="shared" si="17"/>
        <v>-5.9070121951219509E-2</v>
      </c>
    </row>
    <row r="74" spans="1:5" x14ac:dyDescent="0.2">
      <c r="A74" s="157" t="s">
        <v>31</v>
      </c>
      <c r="B74" s="210">
        <f>SUM(B75:B76)</f>
        <v>2296</v>
      </c>
      <c r="C74" s="210">
        <f>SUM(C75:C76)</f>
        <v>2398</v>
      </c>
      <c r="D74" s="7">
        <f t="shared" si="16"/>
        <v>-102</v>
      </c>
      <c r="E74" s="158">
        <f t="shared" si="17"/>
        <v>-4.2535446205170975E-2</v>
      </c>
    </row>
    <row r="75" spans="1:5" x14ac:dyDescent="0.2">
      <c r="A75" s="159" t="s">
        <v>32</v>
      </c>
      <c r="B75" s="280">
        <v>2278</v>
      </c>
      <c r="C75" s="280">
        <v>2381</v>
      </c>
      <c r="D75" s="282">
        <f t="shared" si="16"/>
        <v>-103</v>
      </c>
      <c r="E75" s="283">
        <f t="shared" si="17"/>
        <v>-4.3259134817303653E-2</v>
      </c>
    </row>
    <row r="76" spans="1:5" x14ac:dyDescent="0.2">
      <c r="A76" s="159" t="s">
        <v>23</v>
      </c>
      <c r="B76" s="280">
        <v>18</v>
      </c>
      <c r="C76" s="280">
        <v>17</v>
      </c>
      <c r="D76" s="282">
        <f t="shared" si="16"/>
        <v>1</v>
      </c>
      <c r="E76" s="283">
        <f t="shared" si="17"/>
        <v>5.8823529411764705E-2</v>
      </c>
    </row>
    <row r="77" spans="1:5" ht="12" customHeight="1" x14ac:dyDescent="0.2">
      <c r="A77" s="157" t="s">
        <v>30</v>
      </c>
      <c r="B77" s="28">
        <f>B78+B79</f>
        <v>159</v>
      </c>
      <c r="C77" s="28">
        <f>C78+C79</f>
        <v>216</v>
      </c>
      <c r="D77" s="7">
        <f>IF(ISERROR(B77-C77),"n/a",B77-C77)</f>
        <v>-57</v>
      </c>
      <c r="E77" s="158">
        <f>IF(ISERROR(D77/C77),"n/a",(D77/C77))</f>
        <v>-0.2638888888888889</v>
      </c>
    </row>
    <row r="78" spans="1:5" ht="12" customHeight="1" x14ac:dyDescent="0.2">
      <c r="A78" s="159" t="s">
        <v>32</v>
      </c>
      <c r="B78" s="211">
        <v>159</v>
      </c>
      <c r="C78" s="211">
        <v>216</v>
      </c>
      <c r="D78" s="6">
        <f>IF(ISERROR(B78-C78),"n/a",B78-C78)</f>
        <v>-57</v>
      </c>
      <c r="E78" s="160">
        <f>IF(ISERROR(D78/C78),"n/a",(D78/C78))</f>
        <v>-0.2638888888888889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14</v>
      </c>
      <c r="C80" s="28">
        <f>C81</f>
        <v>10</v>
      </c>
      <c r="D80" s="7">
        <f t="shared" si="16"/>
        <v>4</v>
      </c>
      <c r="E80" s="158">
        <f t="shared" si="17"/>
        <v>0.4</v>
      </c>
    </row>
    <row r="81" spans="1:5" ht="12" customHeight="1" x14ac:dyDescent="0.2">
      <c r="A81" s="159" t="s">
        <v>32</v>
      </c>
      <c r="B81" s="211">
        <v>14</v>
      </c>
      <c r="C81" s="211">
        <v>10</v>
      </c>
      <c r="D81" s="6">
        <f t="shared" si="16"/>
        <v>4</v>
      </c>
      <c r="E81" s="160">
        <f t="shared" si="17"/>
        <v>0.4</v>
      </c>
    </row>
    <row r="82" spans="1:5" ht="15.75" customHeight="1" x14ac:dyDescent="0.2">
      <c r="A82" s="161" t="s">
        <v>5</v>
      </c>
      <c r="B82" s="84">
        <f>(B66+B73)</f>
        <v>8829</v>
      </c>
      <c r="C82" s="84">
        <f>(C66+C73)</f>
        <v>9192</v>
      </c>
      <c r="D82" s="84">
        <f t="shared" si="16"/>
        <v>-363</v>
      </c>
      <c r="E82" s="156">
        <f t="shared" si="17"/>
        <v>-3.9490861618798959E-2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6058</v>
      </c>
      <c r="C85" s="84">
        <f>(C86+C90+C88)</f>
        <v>5520</v>
      </c>
      <c r="D85" s="84">
        <f t="shared" ref="D85:D101" si="20">IF(ISERROR(B85-C85),"n/a",B85-C85)</f>
        <v>538</v>
      </c>
      <c r="E85" s="156">
        <f t="shared" ref="E85:E101" si="21">IF(ISERROR(D85/C85),"n/a",(D85/C85))</f>
        <v>9.7463768115942026E-2</v>
      </c>
    </row>
    <row r="86" spans="1:5" ht="14.25" customHeight="1" x14ac:dyDescent="0.2">
      <c r="A86" s="157" t="s">
        <v>31</v>
      </c>
      <c r="B86" s="210">
        <f>B87</f>
        <v>5726</v>
      </c>
      <c r="C86" s="210">
        <f>C87</f>
        <v>5245</v>
      </c>
      <c r="D86" s="7">
        <f t="shared" si="20"/>
        <v>481</v>
      </c>
      <c r="E86" s="158">
        <f t="shared" si="21"/>
        <v>9.1706387035271689E-2</v>
      </c>
    </row>
    <row r="87" spans="1:5" ht="14.25" customHeight="1" x14ac:dyDescent="0.2">
      <c r="A87" s="159" t="s">
        <v>32</v>
      </c>
      <c r="B87" s="280">
        <v>5726</v>
      </c>
      <c r="C87" s="280">
        <v>5245</v>
      </c>
      <c r="D87" s="282">
        <f t="shared" ref="D87" si="22">IF(ISERROR(B87-C87),"n/a",B87-C87)</f>
        <v>481</v>
      </c>
      <c r="E87" s="283">
        <f t="shared" ref="E87" si="23">IF(ISERROR(D87/C87),"n/a",(D87/C87))</f>
        <v>9.1706387035271689E-2</v>
      </c>
    </row>
    <row r="88" spans="1:5" ht="14.25" customHeight="1" x14ac:dyDescent="0.2">
      <c r="A88" s="157" t="s">
        <v>30</v>
      </c>
      <c r="B88" s="28">
        <f>B89</f>
        <v>262</v>
      </c>
      <c r="C88" s="28">
        <f>C89</f>
        <v>216</v>
      </c>
      <c r="D88" s="7">
        <f>IF(ISERROR(B88-C88),"n/a",B88-C88)</f>
        <v>46</v>
      </c>
      <c r="E88" s="158">
        <f>IF(ISERROR(D88/C88),"n/a",(D88/C88))</f>
        <v>0.21296296296296297</v>
      </c>
    </row>
    <row r="89" spans="1:5" ht="14.25" customHeight="1" x14ac:dyDescent="0.2">
      <c r="A89" s="159" t="s">
        <v>32</v>
      </c>
      <c r="B89" s="211">
        <v>262</v>
      </c>
      <c r="C89" s="211">
        <v>216</v>
      </c>
      <c r="D89" s="6">
        <f>IF(ISERROR(B89-C89),"n/a",B89-C89)</f>
        <v>46</v>
      </c>
      <c r="E89" s="160">
        <f>IF(ISERROR(D89/C89),"n/a",(D89/C89))</f>
        <v>0.21296296296296297</v>
      </c>
    </row>
    <row r="90" spans="1:5" ht="14.25" customHeight="1" x14ac:dyDescent="0.2">
      <c r="A90" s="157" t="s">
        <v>33</v>
      </c>
      <c r="B90" s="28">
        <f>B91</f>
        <v>70</v>
      </c>
      <c r="C90" s="28">
        <f>C91</f>
        <v>59</v>
      </c>
      <c r="D90" s="7">
        <f t="shared" si="20"/>
        <v>11</v>
      </c>
      <c r="E90" s="158">
        <f t="shared" si="21"/>
        <v>0.1864406779661017</v>
      </c>
    </row>
    <row r="91" spans="1:5" ht="14.25" customHeight="1" x14ac:dyDescent="0.2">
      <c r="A91" s="159" t="s">
        <v>32</v>
      </c>
      <c r="B91" s="211">
        <v>70</v>
      </c>
      <c r="C91" s="211">
        <v>59</v>
      </c>
      <c r="D91" s="6">
        <f t="shared" si="20"/>
        <v>11</v>
      </c>
      <c r="E91" s="160">
        <f t="shared" si="21"/>
        <v>0.1864406779661017</v>
      </c>
    </row>
    <row r="92" spans="1:5" ht="14.25" customHeight="1" x14ac:dyDescent="0.2">
      <c r="A92" s="155" t="s">
        <v>8</v>
      </c>
      <c r="B92" s="84">
        <f>(B93+B99+B96)</f>
        <v>2380</v>
      </c>
      <c r="C92" s="84">
        <f>(C93+C99+C96)</f>
        <v>2484</v>
      </c>
      <c r="D92" s="84">
        <f t="shared" si="20"/>
        <v>-104</v>
      </c>
      <c r="E92" s="156">
        <f t="shared" si="21"/>
        <v>-4.1867954911433171E-2</v>
      </c>
    </row>
    <row r="93" spans="1:5" x14ac:dyDescent="0.2">
      <c r="A93" s="157" t="s">
        <v>31</v>
      </c>
      <c r="B93" s="28">
        <f>SUM(B94:B95)</f>
        <v>2213</v>
      </c>
      <c r="C93" s="28">
        <f>SUM(C94:C95)</f>
        <v>2281</v>
      </c>
      <c r="D93" s="7">
        <f t="shared" si="20"/>
        <v>-68</v>
      </c>
      <c r="E93" s="158">
        <f t="shared" si="21"/>
        <v>-2.9811486190267425E-2</v>
      </c>
    </row>
    <row r="94" spans="1:5" x14ac:dyDescent="0.2">
      <c r="A94" s="159" t="s">
        <v>32</v>
      </c>
      <c r="B94" s="281">
        <v>2195</v>
      </c>
      <c r="C94" s="280">
        <v>2264</v>
      </c>
      <c r="D94" s="282">
        <f t="shared" si="20"/>
        <v>-69</v>
      </c>
      <c r="E94" s="283">
        <f t="shared" si="21"/>
        <v>-3.0477031802120143E-2</v>
      </c>
    </row>
    <row r="95" spans="1:5" x14ac:dyDescent="0.2">
      <c r="A95" s="159" t="s">
        <v>23</v>
      </c>
      <c r="B95" s="281">
        <v>18</v>
      </c>
      <c r="C95" s="280">
        <v>17</v>
      </c>
      <c r="D95" s="282">
        <f t="shared" si="20"/>
        <v>1</v>
      </c>
      <c r="E95" s="283">
        <f t="shared" si="21"/>
        <v>5.8823529411764705E-2</v>
      </c>
    </row>
    <row r="96" spans="1:5" x14ac:dyDescent="0.2">
      <c r="A96" s="157" t="s">
        <v>30</v>
      </c>
      <c r="B96" s="28">
        <f>B97+B98</f>
        <v>153</v>
      </c>
      <c r="C96" s="28">
        <f>C97+C98</f>
        <v>193</v>
      </c>
      <c r="D96" s="7">
        <f>IF(ISERROR(B96-C96),"n/a",B96-C96)</f>
        <v>-40</v>
      </c>
      <c r="E96" s="158">
        <f>IF(ISERROR(D96/C96),"n/a",(D96/C96))</f>
        <v>-0.20725388601036268</v>
      </c>
    </row>
    <row r="97" spans="1:6" x14ac:dyDescent="0.2">
      <c r="A97" s="159" t="s">
        <v>32</v>
      </c>
      <c r="B97" s="211">
        <v>153</v>
      </c>
      <c r="C97" s="211">
        <v>193</v>
      </c>
      <c r="D97" s="6">
        <f>IF(ISERROR(B97-C97),"n/a",B97-C97)</f>
        <v>-40</v>
      </c>
      <c r="E97" s="160">
        <f>IF(ISERROR(D97/C97),"n/a",(D97/C97))</f>
        <v>-0.20725388601036268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14</v>
      </c>
      <c r="C99" s="28">
        <f>C100</f>
        <v>10</v>
      </c>
      <c r="D99" s="7">
        <f t="shared" si="20"/>
        <v>4</v>
      </c>
      <c r="E99" s="158">
        <f t="shared" si="21"/>
        <v>0.4</v>
      </c>
    </row>
    <row r="100" spans="1:6" x14ac:dyDescent="0.2">
      <c r="A100" s="159" t="s">
        <v>32</v>
      </c>
      <c r="B100" s="211">
        <v>14</v>
      </c>
      <c r="C100" s="211">
        <v>10</v>
      </c>
      <c r="D100" s="6">
        <f t="shared" si="20"/>
        <v>4</v>
      </c>
      <c r="E100" s="160">
        <f t="shared" si="21"/>
        <v>0.4</v>
      </c>
    </row>
    <row r="101" spans="1:6" x14ac:dyDescent="0.2">
      <c r="A101" s="338" t="s">
        <v>5</v>
      </c>
      <c r="B101" s="339">
        <f>(B85+B92)</f>
        <v>8438</v>
      </c>
      <c r="C101" s="339">
        <f>(C85+C92)</f>
        <v>8004</v>
      </c>
      <c r="D101" s="339">
        <f t="shared" si="20"/>
        <v>434</v>
      </c>
      <c r="E101" s="340">
        <f t="shared" si="21"/>
        <v>5.4222888555722139E-2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111</v>
      </c>
      <c r="C104" s="29">
        <v>28</v>
      </c>
      <c r="D104" s="6">
        <f>IF(ISERROR(B104-C104),"n/a",B104-C104)</f>
        <v>83</v>
      </c>
      <c r="E104" s="177">
        <f>IF(ISERROR(D104/C104),"n/a",(D104/C104))</f>
        <v>2.9642857142857144</v>
      </c>
    </row>
    <row r="105" spans="1:6" x14ac:dyDescent="0.2">
      <c r="A105" s="178" t="s">
        <v>8</v>
      </c>
      <c r="B105" s="29">
        <v>36</v>
      </c>
      <c r="C105" s="29">
        <v>22</v>
      </c>
      <c r="D105" s="6">
        <f>IF(ISERROR(B105-C105),"n/a",B105-C105)</f>
        <v>14</v>
      </c>
      <c r="E105" s="177">
        <f>IF(ISERROR(D105/C105),"n/a",(D105/C105))</f>
        <v>0.63636363636363635</v>
      </c>
    </row>
    <row r="106" spans="1:6" x14ac:dyDescent="0.2">
      <c r="A106" s="179" t="s">
        <v>5</v>
      </c>
      <c r="B106" s="28">
        <f>SUM(B104:B105)</f>
        <v>147</v>
      </c>
      <c r="C106" s="28">
        <f>SUM(C104:C105)</f>
        <v>50</v>
      </c>
      <c r="D106" s="7">
        <f>IF(ISERROR(B106-C106),"n/a",B106-C106)</f>
        <v>97</v>
      </c>
      <c r="E106" s="180">
        <f>IF(ISERROR(D106/C106),"n/a",(D106/C106))</f>
        <v>1.94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1</v>
      </c>
      <c r="C116" s="84">
        <f>(C117+C123+C120)</f>
        <v>0</v>
      </c>
      <c r="D116" s="84">
        <f t="shared" si="24"/>
        <v>1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1</v>
      </c>
      <c r="C120" s="28">
        <f>C121+C122</f>
        <v>0</v>
      </c>
      <c r="D120" s="7">
        <f>IF(ISERROR(B120-C120),"n/a",B120-C120)</f>
        <v>1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1</v>
      </c>
      <c r="C121" s="29">
        <v>0</v>
      </c>
      <c r="D121" s="6">
        <f>IF(ISERROR(B121-C121),"n/a",B121-C121)</f>
        <v>1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1</v>
      </c>
      <c r="C125" s="84">
        <f>(C109+C116)</f>
        <v>0</v>
      </c>
      <c r="D125" s="84">
        <f t="shared" si="24"/>
        <v>1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6/11/2021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June 11,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2035</v>
      </c>
      <c r="C10" s="341">
        <f>SUM(C43,C74,C105,C136,C183)</f>
        <v>1725</v>
      </c>
      <c r="D10" s="341">
        <f t="shared" ref="D10:M10" si="0">SUM(D43,D74,D105,D136,D183)</f>
        <v>965</v>
      </c>
      <c r="E10" s="341">
        <f t="shared" si="0"/>
        <v>792</v>
      </c>
      <c r="F10" s="341">
        <f t="shared" si="0"/>
        <v>166</v>
      </c>
      <c r="G10" s="341">
        <f t="shared" si="0"/>
        <v>174</v>
      </c>
      <c r="H10" s="341">
        <f t="shared" si="0"/>
        <v>155</v>
      </c>
      <c r="I10" s="341">
        <f t="shared" si="0"/>
        <v>159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15265</v>
      </c>
      <c r="C12" s="341">
        <f t="shared" si="2"/>
        <v>13817</v>
      </c>
      <c r="D12" s="341">
        <f t="shared" si="2"/>
        <v>11653</v>
      </c>
      <c r="E12" s="341">
        <f t="shared" si="2"/>
        <v>11423</v>
      </c>
      <c r="F12" s="341">
        <f t="shared" si="2"/>
        <v>2376</v>
      </c>
      <c r="G12" s="341">
        <f t="shared" si="2"/>
        <v>2479</v>
      </c>
      <c r="H12" s="341">
        <f t="shared" si="2"/>
        <v>2246</v>
      </c>
      <c r="I12" s="341">
        <f t="shared" si="2"/>
        <v>1905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11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21459</v>
      </c>
      <c r="C14" s="341">
        <f t="shared" si="4"/>
        <v>21469</v>
      </c>
      <c r="D14" s="341">
        <f t="shared" si="4"/>
        <v>12067</v>
      </c>
      <c r="E14" s="341">
        <f t="shared" si="4"/>
        <v>11102</v>
      </c>
      <c r="F14" s="341">
        <f t="shared" si="4"/>
        <v>2488</v>
      </c>
      <c r="G14" s="341">
        <f t="shared" si="4"/>
        <v>2558</v>
      </c>
      <c r="H14" s="341">
        <f t="shared" si="4"/>
        <v>2394</v>
      </c>
      <c r="I14" s="341">
        <f t="shared" si="4"/>
        <v>2353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2307</v>
      </c>
      <c r="C15" s="341">
        <f t="shared" si="5"/>
        <v>2360</v>
      </c>
      <c r="D15" s="341">
        <f t="shared" si="5"/>
        <v>1581</v>
      </c>
      <c r="E15" s="341">
        <f t="shared" si="5"/>
        <v>1721</v>
      </c>
      <c r="F15" s="341">
        <f t="shared" si="5"/>
        <v>284</v>
      </c>
      <c r="G15" s="341">
        <f t="shared" si="5"/>
        <v>387</v>
      </c>
      <c r="H15" s="341">
        <f t="shared" si="5"/>
        <v>271</v>
      </c>
      <c r="I15" s="341">
        <f t="shared" si="5"/>
        <v>325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4796</v>
      </c>
      <c r="C16" s="341">
        <f t="shared" si="6"/>
        <v>4626</v>
      </c>
      <c r="D16" s="341">
        <f t="shared" si="6"/>
        <v>3593</v>
      </c>
      <c r="E16" s="341">
        <f t="shared" si="6"/>
        <v>3275</v>
      </c>
      <c r="F16" s="341">
        <f t="shared" si="6"/>
        <v>283</v>
      </c>
      <c r="G16" s="341">
        <f t="shared" si="6"/>
        <v>259</v>
      </c>
      <c r="H16" s="341">
        <f t="shared" si="6"/>
        <v>266</v>
      </c>
      <c r="I16" s="341">
        <f t="shared" si="6"/>
        <v>216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561</v>
      </c>
      <c r="F17" s="341">
        <f t="shared" si="7"/>
        <v>108</v>
      </c>
      <c r="G17" s="341">
        <f t="shared" si="7"/>
        <v>71</v>
      </c>
      <c r="H17" s="341">
        <f t="shared" si="7"/>
        <v>98</v>
      </c>
      <c r="I17" s="341">
        <f t="shared" si="7"/>
        <v>50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3966</v>
      </c>
      <c r="E18" s="341">
        <f t="shared" si="8"/>
        <v>3649</v>
      </c>
      <c r="F18" s="341">
        <f t="shared" si="8"/>
        <v>643</v>
      </c>
      <c r="G18" s="341">
        <f t="shared" si="8"/>
        <v>626</v>
      </c>
      <c r="H18" s="341">
        <f t="shared" si="8"/>
        <v>616</v>
      </c>
      <c r="I18" s="341">
        <f t="shared" si="8"/>
        <v>500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52669</v>
      </c>
      <c r="C19" s="359">
        <f t="shared" si="9"/>
        <v>49430</v>
      </c>
      <c r="D19" s="359">
        <f t="shared" ref="D19:M19" si="10">SUM(D10:D18)</f>
        <v>34770</v>
      </c>
      <c r="E19" s="359">
        <f t="shared" si="10"/>
        <v>32579</v>
      </c>
      <c r="F19" s="359">
        <f t="shared" si="10"/>
        <v>6360</v>
      </c>
      <c r="G19" s="359">
        <f t="shared" si="10"/>
        <v>6568</v>
      </c>
      <c r="H19" s="359">
        <f t="shared" si="10"/>
        <v>6058</v>
      </c>
      <c r="I19" s="359">
        <f t="shared" si="10"/>
        <v>5520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536</v>
      </c>
      <c r="D24" s="341">
        <f t="shared" si="11"/>
        <v>262</v>
      </c>
      <c r="E24" s="341">
        <f t="shared" si="11"/>
        <v>282</v>
      </c>
      <c r="F24" s="341">
        <f t="shared" si="11"/>
        <v>89</v>
      </c>
      <c r="G24" s="341">
        <f t="shared" si="11"/>
        <v>118</v>
      </c>
      <c r="H24" s="341">
        <f t="shared" si="11"/>
        <v>85</v>
      </c>
      <c r="I24" s="341">
        <f t="shared" si="11"/>
        <v>114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3702</v>
      </c>
      <c r="C26" s="341">
        <f t="shared" si="12"/>
        <v>3268</v>
      </c>
      <c r="D26" s="341">
        <f t="shared" si="12"/>
        <v>2423</v>
      </c>
      <c r="E26" s="341">
        <f t="shared" si="12"/>
        <v>2103</v>
      </c>
      <c r="F26" s="341">
        <f t="shared" si="12"/>
        <v>590</v>
      </c>
      <c r="G26" s="341">
        <f t="shared" si="12"/>
        <v>514</v>
      </c>
      <c r="H26" s="341">
        <f t="shared" si="12"/>
        <v>570</v>
      </c>
      <c r="I26" s="341">
        <f t="shared" si="12"/>
        <v>486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5408</v>
      </c>
      <c r="C28" s="341">
        <f t="shared" si="12"/>
        <v>5169</v>
      </c>
      <c r="D28" s="341">
        <f t="shared" si="12"/>
        <v>3332</v>
      </c>
      <c r="E28" s="341">
        <f t="shared" si="12"/>
        <v>3431</v>
      </c>
      <c r="F28" s="341">
        <f t="shared" si="12"/>
        <v>1069</v>
      </c>
      <c r="G28" s="341">
        <f t="shared" si="12"/>
        <v>1200</v>
      </c>
      <c r="H28" s="341">
        <f t="shared" si="12"/>
        <v>1032</v>
      </c>
      <c r="I28" s="341">
        <f t="shared" si="12"/>
        <v>1144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837</v>
      </c>
      <c r="D29" s="341">
        <f t="shared" si="12"/>
        <v>430</v>
      </c>
      <c r="E29" s="341">
        <f t="shared" si="12"/>
        <v>545</v>
      </c>
      <c r="F29" s="341">
        <f t="shared" si="12"/>
        <v>114</v>
      </c>
      <c r="G29" s="341">
        <f t="shared" si="12"/>
        <v>153</v>
      </c>
      <c r="H29" s="341">
        <f t="shared" si="12"/>
        <v>111</v>
      </c>
      <c r="I29" s="341">
        <f t="shared" si="12"/>
        <v>140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1341</v>
      </c>
      <c r="C30" s="341">
        <f t="shared" si="12"/>
        <v>1509</v>
      </c>
      <c r="D30" s="341">
        <f t="shared" si="12"/>
        <v>993</v>
      </c>
      <c r="E30" s="341">
        <f t="shared" si="12"/>
        <v>1157</v>
      </c>
      <c r="F30" s="341">
        <f t="shared" si="12"/>
        <v>166</v>
      </c>
      <c r="G30" s="341">
        <f t="shared" si="12"/>
        <v>219</v>
      </c>
      <c r="H30" s="341">
        <f t="shared" si="12"/>
        <v>160</v>
      </c>
      <c r="I30" s="341">
        <f t="shared" si="12"/>
        <v>196</v>
      </c>
      <c r="J30" s="341">
        <f t="shared" si="12"/>
        <v>1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104</v>
      </c>
      <c r="F31" s="341">
        <f t="shared" si="12"/>
        <v>19</v>
      </c>
      <c r="G31" s="341">
        <f t="shared" si="12"/>
        <v>21</v>
      </c>
      <c r="H31" s="341">
        <f t="shared" si="12"/>
        <v>18</v>
      </c>
      <c r="I31" s="341">
        <f t="shared" si="12"/>
        <v>21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2799</v>
      </c>
      <c r="C32" s="341">
        <f t="shared" si="12"/>
        <v>2521</v>
      </c>
      <c r="D32" s="341">
        <f t="shared" si="12"/>
        <v>1726</v>
      </c>
      <c r="E32" s="341">
        <f t="shared" si="12"/>
        <v>1624</v>
      </c>
      <c r="F32" s="341">
        <f t="shared" si="12"/>
        <v>415</v>
      </c>
      <c r="G32" s="341">
        <f t="shared" si="12"/>
        <v>391</v>
      </c>
      <c r="H32" s="341">
        <f t="shared" si="12"/>
        <v>399</v>
      </c>
      <c r="I32" s="341">
        <f t="shared" si="12"/>
        <v>375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14750</v>
      </c>
      <c r="C33" s="359">
        <f t="shared" ref="C33:M33" si="13">SUM(C24:C32)</f>
        <v>14038</v>
      </c>
      <c r="D33" s="359">
        <f t="shared" si="13"/>
        <v>9286</v>
      </c>
      <c r="E33" s="359">
        <f t="shared" si="13"/>
        <v>9269</v>
      </c>
      <c r="F33" s="359">
        <f t="shared" si="13"/>
        <v>2469</v>
      </c>
      <c r="G33" s="359">
        <f t="shared" si="13"/>
        <v>2624</v>
      </c>
      <c r="H33" s="359">
        <f t="shared" si="13"/>
        <v>2380</v>
      </c>
      <c r="I33" s="359">
        <f t="shared" si="13"/>
        <v>2484</v>
      </c>
      <c r="J33" s="359">
        <f t="shared" si="13"/>
        <v>1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67419</v>
      </c>
      <c r="C35" s="357">
        <f t="shared" si="14"/>
        <v>63468</v>
      </c>
      <c r="D35" s="357">
        <f t="shared" si="14"/>
        <v>44056</v>
      </c>
      <c r="E35" s="357">
        <f t="shared" si="14"/>
        <v>41848</v>
      </c>
      <c r="F35" s="357">
        <f t="shared" si="14"/>
        <v>8829</v>
      </c>
      <c r="G35" s="357">
        <f t="shared" si="14"/>
        <v>9192</v>
      </c>
      <c r="H35" s="357">
        <f t="shared" si="14"/>
        <v>8438</v>
      </c>
      <c r="I35" s="357">
        <f t="shared" si="14"/>
        <v>8004</v>
      </c>
      <c r="J35" s="357">
        <f t="shared" si="14"/>
        <v>1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15</v>
      </c>
      <c r="G43" s="341">
        <v>20</v>
      </c>
      <c r="H43" s="341">
        <v>15</v>
      </c>
      <c r="I43" s="341">
        <v>18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2765</v>
      </c>
      <c r="E45" s="341">
        <v>2634</v>
      </c>
      <c r="F45" s="341">
        <v>452</v>
      </c>
      <c r="G45" s="341">
        <v>455</v>
      </c>
      <c r="H45" s="341">
        <v>413</v>
      </c>
      <c r="I45" s="341">
        <v>322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3151</v>
      </c>
      <c r="D47" s="341">
        <v>1514</v>
      </c>
      <c r="E47" s="341">
        <v>1093</v>
      </c>
      <c r="F47" s="341">
        <v>321</v>
      </c>
      <c r="G47" s="341">
        <v>251</v>
      </c>
      <c r="H47" s="341">
        <v>315</v>
      </c>
      <c r="I47" s="341">
        <v>232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267</v>
      </c>
      <c r="E48" s="341">
        <v>288</v>
      </c>
      <c r="F48" s="341">
        <v>40</v>
      </c>
      <c r="G48" s="341">
        <v>48</v>
      </c>
      <c r="H48" s="341">
        <v>36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644</v>
      </c>
      <c r="E49" s="341">
        <v>612</v>
      </c>
      <c r="F49" s="341">
        <v>44</v>
      </c>
      <c r="G49" s="341">
        <v>54</v>
      </c>
      <c r="H49" s="341">
        <v>42</v>
      </c>
      <c r="I49" s="341">
        <v>47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277</v>
      </c>
      <c r="E50" s="341">
        <v>193</v>
      </c>
      <c r="F50" s="341">
        <v>23</v>
      </c>
      <c r="G50" s="341">
        <v>20</v>
      </c>
      <c r="H50" s="341">
        <v>20</v>
      </c>
      <c r="I50" s="341">
        <v>13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580</v>
      </c>
      <c r="F51" s="341">
        <v>106</v>
      </c>
      <c r="G51" s="341">
        <v>96</v>
      </c>
      <c r="H51" s="341">
        <v>100</v>
      </c>
      <c r="I51" s="341">
        <v>76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11254</v>
      </c>
      <c r="C52" s="344">
        <f t="shared" ref="C52:M52" si="15">SUM(C43:C51)</f>
        <v>9521</v>
      </c>
      <c r="D52" s="344">
        <f t="shared" si="15"/>
        <v>6225</v>
      </c>
      <c r="E52" s="344">
        <f t="shared" si="15"/>
        <v>5490</v>
      </c>
      <c r="F52" s="344">
        <f t="shared" si="15"/>
        <v>1001</v>
      </c>
      <c r="G52" s="344">
        <f t="shared" si="15"/>
        <v>944</v>
      </c>
      <c r="H52" s="344">
        <f t="shared" si="15"/>
        <v>941</v>
      </c>
      <c r="I52" s="344">
        <f t="shared" si="15"/>
        <v>744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804</v>
      </c>
      <c r="D59" s="341">
        <v>436</v>
      </c>
      <c r="E59" s="341">
        <v>317</v>
      </c>
      <c r="F59" s="341">
        <v>114</v>
      </c>
      <c r="G59" s="341">
        <v>87</v>
      </c>
      <c r="H59" s="341">
        <v>112</v>
      </c>
      <c r="I59" s="341">
        <v>85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809</v>
      </c>
      <c r="D61" s="341">
        <v>287</v>
      </c>
      <c r="E61" s="341">
        <v>315</v>
      </c>
      <c r="F61" s="341">
        <v>104</v>
      </c>
      <c r="G61" s="341">
        <v>108</v>
      </c>
      <c r="H61" s="341">
        <v>102</v>
      </c>
      <c r="I61" s="341">
        <v>106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234</v>
      </c>
      <c r="D63" s="341">
        <v>112</v>
      </c>
      <c r="E63" s="341">
        <v>113</v>
      </c>
      <c r="F63" s="341">
        <v>29</v>
      </c>
      <c r="G63" s="341">
        <v>34</v>
      </c>
      <c r="H63" s="341">
        <v>28</v>
      </c>
      <c r="I63" s="341">
        <v>32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6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70</v>
      </c>
      <c r="G65" s="341">
        <v>68</v>
      </c>
      <c r="H65" s="341">
        <v>70</v>
      </c>
      <c r="I65" s="341">
        <v>66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2675</v>
      </c>
      <c r="D66" s="353">
        <f t="shared" si="16"/>
        <v>1183</v>
      </c>
      <c r="E66" s="353">
        <f t="shared" si="16"/>
        <v>1102</v>
      </c>
      <c r="F66" s="353">
        <f t="shared" si="16"/>
        <v>356</v>
      </c>
      <c r="G66" s="353">
        <f t="shared" si="16"/>
        <v>332</v>
      </c>
      <c r="H66" s="353">
        <f t="shared" si="16"/>
        <v>351</v>
      </c>
      <c r="I66" s="353">
        <f t="shared" si="16"/>
        <v>322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14143</v>
      </c>
      <c r="C67" s="355">
        <f t="shared" ref="C67:M67" si="17">SUM(C52,C66)</f>
        <v>12196</v>
      </c>
      <c r="D67" s="355">
        <f t="shared" si="17"/>
        <v>7408</v>
      </c>
      <c r="E67" s="355">
        <f t="shared" si="17"/>
        <v>6592</v>
      </c>
      <c r="F67" s="355">
        <f t="shared" si="17"/>
        <v>1357</v>
      </c>
      <c r="G67" s="355">
        <f t="shared" si="17"/>
        <v>1276</v>
      </c>
      <c r="H67" s="355">
        <f t="shared" si="17"/>
        <v>1292</v>
      </c>
      <c r="I67" s="355">
        <f t="shared" si="17"/>
        <v>1066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1130</v>
      </c>
      <c r="C74" s="341">
        <v>983</v>
      </c>
      <c r="D74" s="341">
        <v>539</v>
      </c>
      <c r="E74" s="341">
        <v>424</v>
      </c>
      <c r="F74" s="341">
        <v>85</v>
      </c>
      <c r="G74" s="341">
        <v>79</v>
      </c>
      <c r="H74" s="341">
        <v>81</v>
      </c>
      <c r="I74" s="341">
        <v>72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5487</v>
      </c>
      <c r="D76" s="341">
        <v>4594</v>
      </c>
      <c r="E76" s="341">
        <v>4560</v>
      </c>
      <c r="F76" s="341">
        <v>1025</v>
      </c>
      <c r="G76" s="341">
        <v>1063</v>
      </c>
      <c r="H76" s="341">
        <v>979</v>
      </c>
      <c r="I76" s="341">
        <v>863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7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11514</v>
      </c>
      <c r="C78" s="341">
        <v>11465</v>
      </c>
      <c r="D78" s="341">
        <v>6401</v>
      </c>
      <c r="E78" s="341">
        <v>6030</v>
      </c>
      <c r="F78" s="341">
        <v>1260</v>
      </c>
      <c r="G78" s="341">
        <v>1335</v>
      </c>
      <c r="H78" s="341">
        <v>1215</v>
      </c>
      <c r="I78" s="341">
        <v>1219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1076</v>
      </c>
      <c r="D79" s="341">
        <v>755</v>
      </c>
      <c r="E79" s="341">
        <v>774</v>
      </c>
      <c r="F79" s="341">
        <v>142</v>
      </c>
      <c r="G79" s="341">
        <v>178</v>
      </c>
      <c r="H79" s="341">
        <v>136</v>
      </c>
      <c r="I79" s="341">
        <v>152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2729</v>
      </c>
      <c r="D80" s="341">
        <v>2149</v>
      </c>
      <c r="E80" s="341">
        <v>1874</v>
      </c>
      <c r="F80" s="341">
        <v>188</v>
      </c>
      <c r="G80" s="341">
        <v>152</v>
      </c>
      <c r="H80" s="341">
        <v>177</v>
      </c>
      <c r="I80" s="341">
        <v>132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200</v>
      </c>
      <c r="F81" s="341">
        <v>45</v>
      </c>
      <c r="G81" s="341">
        <v>23</v>
      </c>
      <c r="H81" s="341">
        <v>42</v>
      </c>
      <c r="I81" s="341">
        <v>17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1947</v>
      </c>
      <c r="E82" s="341">
        <v>1787</v>
      </c>
      <c r="F82" s="341">
        <v>307</v>
      </c>
      <c r="G82" s="341">
        <v>277</v>
      </c>
      <c r="H82" s="341">
        <v>291</v>
      </c>
      <c r="I82" s="341">
        <v>234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25790</v>
      </c>
      <c r="C83" s="344">
        <f t="shared" ref="C83:M83" si="18">SUM(C74:C82)</f>
        <v>24317</v>
      </c>
      <c r="D83" s="344">
        <f t="shared" si="18"/>
        <v>16745</v>
      </c>
      <c r="E83" s="344">
        <f t="shared" si="18"/>
        <v>15680</v>
      </c>
      <c r="F83" s="344">
        <f t="shared" si="18"/>
        <v>3060</v>
      </c>
      <c r="G83" s="344">
        <f t="shared" si="18"/>
        <v>3115</v>
      </c>
      <c r="H83" s="344">
        <f t="shared" si="18"/>
        <v>2929</v>
      </c>
      <c r="I83" s="344">
        <f t="shared" si="18"/>
        <v>2696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297</v>
      </c>
      <c r="D88" s="341">
        <v>183</v>
      </c>
      <c r="E88" s="341">
        <v>193</v>
      </c>
      <c r="F88" s="341">
        <v>57</v>
      </c>
      <c r="G88" s="341">
        <v>75</v>
      </c>
      <c r="H88" s="341">
        <v>54</v>
      </c>
      <c r="I88" s="341">
        <v>72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1236</v>
      </c>
      <c r="C90" s="341">
        <v>1135</v>
      </c>
      <c r="D90" s="341">
        <v>1117</v>
      </c>
      <c r="E90" s="341">
        <v>998</v>
      </c>
      <c r="F90" s="341">
        <v>237</v>
      </c>
      <c r="G90" s="341">
        <v>205</v>
      </c>
      <c r="H90" s="341">
        <v>228</v>
      </c>
      <c r="I90" s="341">
        <v>192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2833</v>
      </c>
      <c r="C92" s="341">
        <v>2855</v>
      </c>
      <c r="D92" s="341">
        <v>2109</v>
      </c>
      <c r="E92" s="341">
        <v>2195</v>
      </c>
      <c r="F92" s="341">
        <v>625</v>
      </c>
      <c r="G92" s="341">
        <v>712</v>
      </c>
      <c r="H92" s="341">
        <v>596</v>
      </c>
      <c r="I92" s="341">
        <v>672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360</v>
      </c>
      <c r="D93" s="341">
        <v>256</v>
      </c>
      <c r="E93" s="341">
        <v>292</v>
      </c>
      <c r="F93" s="341">
        <v>60</v>
      </c>
      <c r="G93" s="341">
        <v>83</v>
      </c>
      <c r="H93" s="341">
        <v>58</v>
      </c>
      <c r="I93" s="341">
        <v>78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708</v>
      </c>
      <c r="C94" s="341">
        <v>822</v>
      </c>
      <c r="D94" s="341">
        <v>699</v>
      </c>
      <c r="E94" s="341">
        <v>818</v>
      </c>
      <c r="F94" s="341">
        <v>109</v>
      </c>
      <c r="G94" s="341">
        <v>147</v>
      </c>
      <c r="H94" s="341">
        <v>105</v>
      </c>
      <c r="I94" s="341">
        <v>130</v>
      </c>
      <c r="J94" s="341">
        <v>1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58</v>
      </c>
      <c r="F95" s="341">
        <v>5</v>
      </c>
      <c r="G95" s="341">
        <v>10</v>
      </c>
      <c r="H95" s="341">
        <v>5</v>
      </c>
      <c r="I95" s="341">
        <v>10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1117</v>
      </c>
      <c r="D96" s="341">
        <v>963</v>
      </c>
      <c r="E96" s="341">
        <v>886</v>
      </c>
      <c r="F96" s="341">
        <v>194</v>
      </c>
      <c r="G96" s="341">
        <v>185</v>
      </c>
      <c r="H96" s="341">
        <v>185</v>
      </c>
      <c r="I96" s="341">
        <v>175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6722</v>
      </c>
      <c r="C97" s="344">
        <f t="shared" ref="C97:M97" si="19">SUM(C88:C96)</f>
        <v>6680</v>
      </c>
      <c r="D97" s="344">
        <f t="shared" si="19"/>
        <v>5386</v>
      </c>
      <c r="E97" s="344">
        <f t="shared" si="19"/>
        <v>5457</v>
      </c>
      <c r="F97" s="344">
        <f t="shared" si="19"/>
        <v>1291</v>
      </c>
      <c r="G97" s="344">
        <f t="shared" si="19"/>
        <v>1424</v>
      </c>
      <c r="H97" s="344">
        <f t="shared" si="19"/>
        <v>1234</v>
      </c>
      <c r="I97" s="344">
        <f t="shared" si="19"/>
        <v>1336</v>
      </c>
      <c r="J97" s="344">
        <f t="shared" si="19"/>
        <v>1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32512</v>
      </c>
      <c r="C98" s="357">
        <f t="shared" ref="C98:M98" si="20">SUM(C83,C97)</f>
        <v>30997</v>
      </c>
      <c r="D98" s="357">
        <f t="shared" si="20"/>
        <v>22131</v>
      </c>
      <c r="E98" s="357">
        <f t="shared" si="20"/>
        <v>21137</v>
      </c>
      <c r="F98" s="357">
        <f t="shared" si="20"/>
        <v>4351</v>
      </c>
      <c r="G98" s="357">
        <f t="shared" si="20"/>
        <v>4539</v>
      </c>
      <c r="H98" s="357">
        <f t="shared" si="20"/>
        <v>4163</v>
      </c>
      <c r="I98" s="357">
        <f t="shared" si="20"/>
        <v>4032</v>
      </c>
      <c r="J98" s="357">
        <f t="shared" si="20"/>
        <v>1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263</v>
      </c>
      <c r="F105" s="341">
        <v>61</v>
      </c>
      <c r="G105" s="341">
        <v>69</v>
      </c>
      <c r="H105" s="341">
        <v>54</v>
      </c>
      <c r="I105" s="341">
        <v>63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4565</v>
      </c>
      <c r="C107" s="341">
        <v>4414</v>
      </c>
      <c r="D107" s="341">
        <v>4069</v>
      </c>
      <c r="E107" s="341">
        <v>4046</v>
      </c>
      <c r="F107" s="341">
        <v>846</v>
      </c>
      <c r="G107" s="341">
        <v>915</v>
      </c>
      <c r="H107" s="341">
        <v>804</v>
      </c>
      <c r="I107" s="341">
        <v>679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6211</v>
      </c>
      <c r="D109" s="341">
        <v>3599</v>
      </c>
      <c r="E109" s="341">
        <v>3569</v>
      </c>
      <c r="F109" s="341">
        <v>801</v>
      </c>
      <c r="G109" s="341">
        <v>894</v>
      </c>
      <c r="H109" s="341">
        <v>762</v>
      </c>
      <c r="I109" s="341">
        <v>829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653</v>
      </c>
      <c r="C110" s="341">
        <v>782</v>
      </c>
      <c r="D110" s="341">
        <v>523</v>
      </c>
      <c r="E110" s="341">
        <v>631</v>
      </c>
      <c r="F110" s="341">
        <v>97</v>
      </c>
      <c r="G110" s="341">
        <v>152</v>
      </c>
      <c r="H110" s="341">
        <v>94</v>
      </c>
      <c r="I110" s="341">
        <v>128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927</v>
      </c>
      <c r="C111" s="341">
        <v>1025</v>
      </c>
      <c r="D111" s="341">
        <v>730</v>
      </c>
      <c r="E111" s="341">
        <v>734</v>
      </c>
      <c r="F111" s="341">
        <v>43</v>
      </c>
      <c r="G111" s="341">
        <v>50</v>
      </c>
      <c r="H111" s="341">
        <v>40</v>
      </c>
      <c r="I111" s="341">
        <v>35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260</v>
      </c>
      <c r="E112" s="341">
        <v>157</v>
      </c>
      <c r="F112" s="341">
        <v>38</v>
      </c>
      <c r="G112" s="341">
        <v>26</v>
      </c>
      <c r="H112" s="341">
        <v>34</v>
      </c>
      <c r="I112" s="341">
        <v>19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1285</v>
      </c>
      <c r="E113" s="341">
        <v>1211</v>
      </c>
      <c r="F113" s="341">
        <v>218</v>
      </c>
      <c r="G113" s="341">
        <v>240</v>
      </c>
      <c r="H113" s="341">
        <v>213</v>
      </c>
      <c r="I113" s="341">
        <v>179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14292</v>
      </c>
      <c r="C114" s="344">
        <f t="shared" ref="C114:M114" si="21">SUM(C105:C113)</f>
        <v>14531</v>
      </c>
      <c r="D114" s="344">
        <f t="shared" si="21"/>
        <v>10788</v>
      </c>
      <c r="E114" s="344">
        <f t="shared" si="21"/>
        <v>10630</v>
      </c>
      <c r="F114" s="344">
        <f t="shared" si="21"/>
        <v>2108</v>
      </c>
      <c r="G114" s="344">
        <f t="shared" si="21"/>
        <v>2352</v>
      </c>
      <c r="H114" s="344">
        <f t="shared" si="21"/>
        <v>2005</v>
      </c>
      <c r="I114" s="344">
        <f t="shared" si="21"/>
        <v>1937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36</v>
      </c>
      <c r="F119" s="341">
        <v>12</v>
      </c>
      <c r="G119" s="341">
        <v>20</v>
      </c>
      <c r="H119" s="341">
        <v>11</v>
      </c>
      <c r="I119" s="341">
        <v>19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479</v>
      </c>
      <c r="E121" s="341">
        <v>460</v>
      </c>
      <c r="F121" s="341">
        <v>102</v>
      </c>
      <c r="G121" s="341">
        <v>120</v>
      </c>
      <c r="H121" s="341">
        <v>97</v>
      </c>
      <c r="I121" s="341">
        <v>112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987</v>
      </c>
      <c r="C123" s="341">
        <v>877</v>
      </c>
      <c r="D123" s="341">
        <v>578</v>
      </c>
      <c r="E123" s="341">
        <v>562</v>
      </c>
      <c r="F123" s="341">
        <v>214</v>
      </c>
      <c r="G123" s="341">
        <v>221</v>
      </c>
      <c r="H123" s="341">
        <v>209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20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152</v>
      </c>
      <c r="C125" s="341">
        <v>153</v>
      </c>
      <c r="D125" s="341">
        <v>98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379</v>
      </c>
      <c r="E127" s="341">
        <v>363</v>
      </c>
      <c r="F127" s="341">
        <v>112</v>
      </c>
      <c r="G127" s="341">
        <v>95</v>
      </c>
      <c r="H127" s="341">
        <v>107</v>
      </c>
      <c r="I127" s="341">
        <v>92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2774</v>
      </c>
      <c r="C128" s="344">
        <f t="shared" si="22"/>
        <v>2628</v>
      </c>
      <c r="D128" s="344">
        <f t="shared" si="22"/>
        <v>1670</v>
      </c>
      <c r="E128" s="344">
        <f t="shared" si="22"/>
        <v>1659</v>
      </c>
      <c r="F128" s="344">
        <f t="shared" si="22"/>
        <v>479</v>
      </c>
      <c r="G128" s="344">
        <f t="shared" si="22"/>
        <v>504</v>
      </c>
      <c r="H128" s="344">
        <f t="shared" si="22"/>
        <v>460</v>
      </c>
      <c r="I128" s="344">
        <f t="shared" si="22"/>
        <v>473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17066</v>
      </c>
      <c r="C129" s="357">
        <f t="shared" ref="C129:M129" si="23">SUM(C114,C128)</f>
        <v>17159</v>
      </c>
      <c r="D129" s="357">
        <f t="shared" si="23"/>
        <v>12458</v>
      </c>
      <c r="E129" s="357">
        <f t="shared" si="23"/>
        <v>12289</v>
      </c>
      <c r="F129" s="357">
        <f t="shared" si="23"/>
        <v>2587</v>
      </c>
      <c r="G129" s="357">
        <f t="shared" si="23"/>
        <v>2856</v>
      </c>
      <c r="H129" s="357">
        <f t="shared" si="23"/>
        <v>2465</v>
      </c>
      <c r="I129" s="357">
        <f t="shared" si="23"/>
        <v>2410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152</v>
      </c>
      <c r="E138" s="341">
        <v>131</v>
      </c>
      <c r="F138" s="341">
        <v>37</v>
      </c>
      <c r="G138" s="341">
        <v>33</v>
      </c>
      <c r="H138" s="341">
        <v>35</v>
      </c>
      <c r="I138" s="341">
        <v>31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438</v>
      </c>
      <c r="E140" s="341">
        <v>340</v>
      </c>
      <c r="F140" s="341">
        <v>81</v>
      </c>
      <c r="G140" s="341">
        <v>65</v>
      </c>
      <c r="H140" s="341">
        <v>78</v>
      </c>
      <c r="I140" s="341">
        <v>61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744</v>
      </c>
      <c r="E145" s="344">
        <f t="shared" si="24"/>
        <v>602</v>
      </c>
      <c r="F145" s="344">
        <f t="shared" si="24"/>
        <v>136</v>
      </c>
      <c r="G145" s="344">
        <f t="shared" si="24"/>
        <v>117</v>
      </c>
      <c r="H145" s="344">
        <f t="shared" si="24"/>
        <v>130</v>
      </c>
      <c r="I145" s="344">
        <f t="shared" si="24"/>
        <v>109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5</v>
      </c>
      <c r="H150" s="341">
        <v>1</v>
      </c>
      <c r="I150" s="341">
        <v>5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33</v>
      </c>
      <c r="E152" s="341">
        <v>18</v>
      </c>
      <c r="F152" s="341">
        <v>6</v>
      </c>
      <c r="G152" s="341">
        <v>3</v>
      </c>
      <c r="H152" s="341">
        <v>5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71</v>
      </c>
      <c r="E154" s="341">
        <v>62</v>
      </c>
      <c r="F154" s="341">
        <v>22</v>
      </c>
      <c r="G154" s="341">
        <v>27</v>
      </c>
      <c r="H154" s="341">
        <v>22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4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2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139</v>
      </c>
      <c r="E159" s="344">
        <f t="shared" si="25"/>
        <v>135</v>
      </c>
      <c r="F159" s="344">
        <f t="shared" si="25"/>
        <v>41</v>
      </c>
      <c r="G159" s="344">
        <f t="shared" si="25"/>
        <v>50</v>
      </c>
      <c r="H159" s="344">
        <f t="shared" si="25"/>
        <v>39</v>
      </c>
      <c r="I159" s="344">
        <f t="shared" si="25"/>
        <v>48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883</v>
      </c>
      <c r="E160" s="357">
        <f t="shared" si="26"/>
        <v>737</v>
      </c>
      <c r="F160" s="357">
        <f t="shared" si="26"/>
        <v>177</v>
      </c>
      <c r="G160" s="357">
        <f t="shared" si="26"/>
        <v>167</v>
      </c>
      <c r="H160" s="357">
        <f t="shared" si="26"/>
        <v>169</v>
      </c>
      <c r="I160" s="357">
        <f t="shared" si="26"/>
        <v>157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717</v>
      </c>
      <c r="C169" s="341">
        <v>596</v>
      </c>
      <c r="D169" s="341">
        <v>336</v>
      </c>
      <c r="E169" s="341">
        <v>293</v>
      </c>
      <c r="F169" s="341">
        <v>124</v>
      </c>
      <c r="G169" s="341">
        <v>98</v>
      </c>
      <c r="H169" s="341">
        <v>121</v>
      </c>
      <c r="I169" s="341">
        <v>94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244</v>
      </c>
      <c r="E171" s="341">
        <v>255</v>
      </c>
      <c r="F171" s="341">
        <v>93</v>
      </c>
      <c r="G171" s="341">
        <v>119</v>
      </c>
      <c r="H171" s="341">
        <v>93</v>
      </c>
      <c r="I171" s="341">
        <v>118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225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14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339</v>
      </c>
      <c r="C175" s="341">
        <v>258</v>
      </c>
      <c r="D175" s="341">
        <v>115</v>
      </c>
      <c r="E175" s="341">
        <v>101</v>
      </c>
      <c r="F175" s="341">
        <v>27</v>
      </c>
      <c r="G175" s="341">
        <v>30</v>
      </c>
      <c r="H175" s="341">
        <v>27</v>
      </c>
      <c r="I175" s="341">
        <v>30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2085</v>
      </c>
      <c r="C176" s="359">
        <f t="shared" ref="C176:M176" si="27">SUM(C167:C175)</f>
        <v>1826</v>
      </c>
      <c r="D176" s="359">
        <f t="shared" si="27"/>
        <v>811</v>
      </c>
      <c r="E176" s="359">
        <f t="shared" si="27"/>
        <v>829</v>
      </c>
      <c r="F176" s="359">
        <f t="shared" si="27"/>
        <v>276</v>
      </c>
      <c r="G176" s="359">
        <f t="shared" si="27"/>
        <v>295</v>
      </c>
      <c r="H176" s="359">
        <f t="shared" si="27"/>
        <v>272</v>
      </c>
      <c r="I176" s="359">
        <f t="shared" si="27"/>
        <v>288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9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73</v>
      </c>
      <c r="E185" s="341">
        <v>52</v>
      </c>
      <c r="F185" s="341">
        <v>16</v>
      </c>
      <c r="G185" s="341">
        <v>13</v>
      </c>
      <c r="H185" s="341">
        <v>15</v>
      </c>
      <c r="I185" s="341">
        <v>10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70</v>
      </c>
      <c r="F187" s="341">
        <v>25</v>
      </c>
      <c r="G187" s="341">
        <v>13</v>
      </c>
      <c r="H187" s="341">
        <v>24</v>
      </c>
      <c r="I187" s="341">
        <v>12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177</v>
      </c>
      <c r="F192" s="344">
        <f t="shared" si="28"/>
        <v>55</v>
      </c>
      <c r="G192" s="344">
        <f t="shared" si="28"/>
        <v>40</v>
      </c>
      <c r="H192" s="344">
        <f t="shared" si="28"/>
        <v>53</v>
      </c>
      <c r="I192" s="344">
        <f t="shared" si="28"/>
        <v>34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7</v>
      </c>
      <c r="E197" s="341">
        <v>5</v>
      </c>
      <c r="F197" s="341">
        <v>3</v>
      </c>
      <c r="G197" s="341">
        <v>1</v>
      </c>
      <c r="H197" s="341">
        <v>3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43</v>
      </c>
      <c r="E201" s="341">
        <v>42</v>
      </c>
      <c r="F201" s="341">
        <v>11</v>
      </c>
      <c r="G201" s="341">
        <v>13</v>
      </c>
      <c r="H201" s="341">
        <v>10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14</v>
      </c>
      <c r="E205" s="341">
        <v>16</v>
      </c>
      <c r="F205" s="341">
        <v>3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97</v>
      </c>
      <c r="E206" s="344">
        <f t="shared" si="29"/>
        <v>87</v>
      </c>
      <c r="F206" s="344">
        <f t="shared" si="29"/>
        <v>26</v>
      </c>
      <c r="G206" s="344">
        <f t="shared" si="29"/>
        <v>19</v>
      </c>
      <c r="H206" s="344">
        <f t="shared" si="29"/>
        <v>24</v>
      </c>
      <c r="I206" s="344">
        <f t="shared" si="29"/>
        <v>17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365</v>
      </c>
      <c r="E207" s="357">
        <f t="shared" si="30"/>
        <v>264</v>
      </c>
      <c r="F207" s="357">
        <f t="shared" si="30"/>
        <v>81</v>
      </c>
      <c r="G207" s="357">
        <f t="shared" si="30"/>
        <v>59</v>
      </c>
      <c r="H207" s="357">
        <f t="shared" si="30"/>
        <v>77</v>
      </c>
      <c r="I207" s="357">
        <f t="shared" si="30"/>
        <v>51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6/11/2021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June 11,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6/11/21</v>
      </c>
      <c r="C8" s="42" t="str">
        <f>Summary!C7</f>
        <v>as of 6/11/20</v>
      </c>
      <c r="D8" s="379"/>
      <c r="E8" s="381"/>
      <c r="F8" s="44" t="str">
        <f>B8</f>
        <v>as of 6/11/21</v>
      </c>
      <c r="G8" s="46" t="str">
        <f>C8</f>
        <v>as of 6/11/20</v>
      </c>
      <c r="H8" s="383"/>
      <c r="I8" s="385"/>
      <c r="J8" s="48" t="str">
        <f>F8</f>
        <v>as of 6/11/21</v>
      </c>
      <c r="K8" s="50" t="str">
        <f>G8</f>
        <v>as of 6/11/20</v>
      </c>
      <c r="L8" s="395"/>
      <c r="M8" s="397"/>
      <c r="N8" s="52" t="str">
        <f>J8</f>
        <v>as of 6/11/21</v>
      </c>
      <c r="O8" s="54" t="str">
        <f>K8</f>
        <v>as of 6/11/20</v>
      </c>
      <c r="P8" s="413"/>
      <c r="Q8" s="415"/>
      <c r="R8" s="133" t="str">
        <f>N8</f>
        <v>as of 6/11/21</v>
      </c>
      <c r="S8" s="134" t="str">
        <f>O8</f>
        <v>as of 6/11/20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67419</v>
      </c>
      <c r="C9" s="55">
        <f>C26+C74+C42+C10+C58+C83</f>
        <v>63468</v>
      </c>
      <c r="D9" s="55">
        <f t="shared" ref="D9" si="0">IF(ISERROR(B9-C9),"n/a",B9-C9)</f>
        <v>3951</v>
      </c>
      <c r="E9" s="56">
        <f t="shared" ref="E9" si="1">IF(ISERROR(D9/C9),"n/a",(D9/C9))</f>
        <v>6.2251843448667042E-2</v>
      </c>
      <c r="F9" s="59">
        <f>F26+F74+F42+F10+F58+F83</f>
        <v>44056</v>
      </c>
      <c r="G9" s="59">
        <f>G26+G74+G42+G10+G58+G83</f>
        <v>41848</v>
      </c>
      <c r="H9" s="368">
        <f>IF(ISERROR(F9-G9),"n/a",F9-G9)</f>
        <v>2208</v>
      </c>
      <c r="I9" s="60">
        <f t="shared" ref="I9" si="2">IF(ISERROR(H9/G9),"n/a",(H9/G9))</f>
        <v>5.2762378130376604E-2</v>
      </c>
      <c r="J9" s="57">
        <f>J26+J74+J42+J10+J58+J83</f>
        <v>8438</v>
      </c>
      <c r="K9" s="57">
        <f>K26+K74+K42+K10+K58+K83</f>
        <v>8004</v>
      </c>
      <c r="L9" s="58">
        <f t="shared" ref="L9" si="3">IF(ISERROR(J9-K9),"n/a",J9-K9)</f>
        <v>434</v>
      </c>
      <c r="M9" s="61">
        <f t="shared" ref="M9" si="4">IF(ISERROR(L9/K9),"n/a",(L9/K9))</f>
        <v>5.4222888555722139E-2</v>
      </c>
      <c r="N9" s="62">
        <f>N26+N74+N42+N10+N58+N83</f>
        <v>1</v>
      </c>
      <c r="O9" s="62">
        <f>O26+O74+O42+O10+O58+O83</f>
        <v>0</v>
      </c>
      <c r="P9" s="369">
        <f t="shared" ref="P9" si="5">IF(ISERROR(N9-O9),"n/a",N9-O9)</f>
        <v>1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14143</v>
      </c>
      <c r="C10" s="65">
        <f>C11+C18</f>
        <v>12196</v>
      </c>
      <c r="D10" s="66">
        <f t="shared" ref="D10:D25" si="9">IF(ISERROR(B10-C10),"n/a",B10-C10)</f>
        <v>1947</v>
      </c>
      <c r="E10" s="67">
        <f t="shared" ref="E10:E25" si="10">IF(ISERROR(D10/C10),"n/a",(D10/C10))</f>
        <v>0.15964250573958674</v>
      </c>
      <c r="F10" s="68">
        <f>F11+F18</f>
        <v>7408</v>
      </c>
      <c r="G10" s="69">
        <f>G11+G18</f>
        <v>6592</v>
      </c>
      <c r="H10" s="70">
        <f t="shared" ref="H10:H24" si="11">IF(ISERROR(F10-G10),"n/a",F10-G10)</f>
        <v>816</v>
      </c>
      <c r="I10" s="71">
        <f t="shared" ref="I10:I25" si="12">IF(ISERROR(H10/G10),"n/a",(H10/G10))</f>
        <v>0.12378640776699029</v>
      </c>
      <c r="J10" s="72">
        <f>J11+J18</f>
        <v>1292</v>
      </c>
      <c r="K10" s="73">
        <f>K11+K18</f>
        <v>1066</v>
      </c>
      <c r="L10" s="74">
        <f t="shared" ref="L10:L24" si="13">IF(ISERROR(J10-K10),"n/a",J10-K10)</f>
        <v>226</v>
      </c>
      <c r="M10" s="75">
        <f t="shared" ref="M10:M25" si="14">IF(ISERROR(L10/K10),"n/a",(L10/K10))</f>
        <v>0.21200750469043153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11254</v>
      </c>
      <c r="C11" s="65">
        <f>C12+C14+C16</f>
        <v>9521</v>
      </c>
      <c r="D11" s="66">
        <f t="shared" si="9"/>
        <v>1733</v>
      </c>
      <c r="E11" s="67">
        <f t="shared" si="10"/>
        <v>0.18201869551517696</v>
      </c>
      <c r="F11" s="68">
        <f>F12+F16+F14</f>
        <v>6225</v>
      </c>
      <c r="G11" s="69">
        <f>G12+G16+G14</f>
        <v>5490</v>
      </c>
      <c r="H11" s="70">
        <f t="shared" si="11"/>
        <v>735</v>
      </c>
      <c r="I11" s="71">
        <f t="shared" si="12"/>
        <v>0.13387978142076504</v>
      </c>
      <c r="J11" s="72">
        <f>J12+J16+J14</f>
        <v>941</v>
      </c>
      <c r="K11" s="73">
        <f>K12+K16+K14</f>
        <v>744</v>
      </c>
      <c r="L11" s="74">
        <f t="shared" si="13"/>
        <v>197</v>
      </c>
      <c r="M11" s="75">
        <f t="shared" si="14"/>
        <v>0.26478494623655913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8427</v>
      </c>
      <c r="D12" s="108">
        <f t="shared" ref="D12:D15" si="19">IF(ISERROR(B12-C12),"n/a",B12-C12)</f>
        <v>1448</v>
      </c>
      <c r="E12" s="109">
        <f t="shared" ref="E12:E15" si="20">IF(ISERROR(D12/C12),"n/a",(D12/C12))</f>
        <v>0.17182864601874925</v>
      </c>
      <c r="F12" s="194">
        <f>F13</f>
        <v>5183</v>
      </c>
      <c r="G12" s="195">
        <f>G13</f>
        <v>4641</v>
      </c>
      <c r="H12" s="110">
        <f t="shared" ref="H12:H15" si="21">IF(ISERROR(F12-G12),"n/a",F12-G12)</f>
        <v>542</v>
      </c>
      <c r="I12" s="111">
        <f t="shared" ref="I12:I15" si="22">IF(ISERROR(H12/G12),"n/a",(H12/G12))</f>
        <v>0.11678517560870502</v>
      </c>
      <c r="J12" s="196">
        <f>J13</f>
        <v>885</v>
      </c>
      <c r="K12" s="197">
        <f>K13</f>
        <v>679</v>
      </c>
      <c r="L12" s="112">
        <f t="shared" ref="L12:L15" si="23">IF(ISERROR(J12-K12),"n/a",J12-K12)</f>
        <v>206</v>
      </c>
      <c r="M12" s="113">
        <f t="shared" ref="M12:M15" si="24">IF(ISERROR(L12/K12),"n/a",(L12/K12))</f>
        <v>0.30338733431516934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8427</v>
      </c>
      <c r="D13" s="120">
        <f t="shared" si="19"/>
        <v>1448</v>
      </c>
      <c r="E13" s="321">
        <f t="shared" si="20"/>
        <v>0.17182864601874925</v>
      </c>
      <c r="F13" s="313">
        <v>5183</v>
      </c>
      <c r="G13" s="314">
        <v>4641</v>
      </c>
      <c r="H13" s="124">
        <f t="shared" si="21"/>
        <v>542</v>
      </c>
      <c r="I13" s="125">
        <f t="shared" si="22"/>
        <v>0.11678517560870502</v>
      </c>
      <c r="J13" s="315">
        <v>885</v>
      </c>
      <c r="K13" s="316">
        <v>679</v>
      </c>
      <c r="L13" s="128">
        <f t="shared" si="23"/>
        <v>206</v>
      </c>
      <c r="M13" s="129">
        <f t="shared" si="24"/>
        <v>0.30338733431516934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613</v>
      </c>
      <c r="H14" s="110">
        <f t="shared" si="21"/>
        <v>32</v>
      </c>
      <c r="I14" s="111">
        <f t="shared" si="22"/>
        <v>5.2202283849918436E-2</v>
      </c>
      <c r="J14" s="196">
        <f>J15</f>
        <v>43</v>
      </c>
      <c r="K14" s="197">
        <f>K15</f>
        <v>48</v>
      </c>
      <c r="L14" s="112">
        <f t="shared" si="23"/>
        <v>-5</v>
      </c>
      <c r="M14" s="113">
        <f t="shared" si="24"/>
        <v>-0.10416666666666667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613</v>
      </c>
      <c r="H15" s="124">
        <f t="shared" si="21"/>
        <v>32</v>
      </c>
      <c r="I15" s="125">
        <f t="shared" si="22"/>
        <v>5.2202283849918436E-2</v>
      </c>
      <c r="J15" s="126">
        <v>43</v>
      </c>
      <c r="K15" s="127">
        <v>48</v>
      </c>
      <c r="L15" s="128">
        <f t="shared" si="23"/>
        <v>-5</v>
      </c>
      <c r="M15" s="129">
        <f t="shared" si="24"/>
        <v>-0.10416666666666667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17</v>
      </c>
      <c r="L16" s="112">
        <f t="shared" si="13"/>
        <v>-4</v>
      </c>
      <c r="M16" s="113">
        <f t="shared" si="14"/>
        <v>-0.23529411764705882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17</v>
      </c>
      <c r="L17" s="128">
        <f t="shared" si="13"/>
        <v>-4</v>
      </c>
      <c r="M17" s="129">
        <f t="shared" si="14"/>
        <v>-0.23529411764705882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2675</v>
      </c>
      <c r="D18" s="66">
        <f t="shared" si="9"/>
        <v>214</v>
      </c>
      <c r="E18" s="67">
        <f t="shared" si="10"/>
        <v>0.08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351</v>
      </c>
      <c r="K18" s="73">
        <f>K19+K24+K22</f>
        <v>322</v>
      </c>
      <c r="L18" s="74">
        <f t="shared" si="13"/>
        <v>29</v>
      </c>
      <c r="M18" s="75">
        <f t="shared" si="14"/>
        <v>9.0062111801242239E-2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2420</v>
      </c>
      <c r="D19" s="247">
        <f t="shared" si="9"/>
        <v>180</v>
      </c>
      <c r="E19" s="248">
        <f t="shared" si="10"/>
        <v>7.43801652892562E-2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321</v>
      </c>
      <c r="K19" s="264">
        <f>SUM(K20:K21)</f>
        <v>289</v>
      </c>
      <c r="L19" s="265">
        <f t="shared" si="13"/>
        <v>32</v>
      </c>
      <c r="M19" s="266">
        <f t="shared" si="14"/>
        <v>0.11072664359861592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316</v>
      </c>
      <c r="K20" s="127">
        <v>285</v>
      </c>
      <c r="L20" s="128">
        <f>IF(ISERROR(J20-K20),"n/a",J20-K20)</f>
        <v>31</v>
      </c>
      <c r="M20" s="129">
        <f>IF(ISERROR(L20/K20),"n/a",(L20/K20))</f>
        <v>0.10877192982456141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5</v>
      </c>
      <c r="K21" s="127">
        <v>4</v>
      </c>
      <c r="L21" s="128">
        <f>IF(ISERROR(J21-K21),"n/a",J21-K21)</f>
        <v>1</v>
      </c>
      <c r="M21" s="129">
        <f>IF(ISERROR(L21/K21),"n/a",(L21/K21))</f>
        <v>0.25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28</v>
      </c>
      <c r="K22" s="197">
        <f>K23</f>
        <v>31</v>
      </c>
      <c r="L22" s="112">
        <f>IF(ISERROR(J22-K22),"n/a",J22-K22)</f>
        <v>-3</v>
      </c>
      <c r="M22" s="113">
        <f>IF(ISERROR(L22/K22),"n/a",(L22/K22))</f>
        <v>-9.6774193548387094E-2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28</v>
      </c>
      <c r="K23" s="127">
        <v>31</v>
      </c>
      <c r="L23" s="128">
        <f>IF(ISERROR(J23-K23),"n/a",J23-K23)</f>
        <v>-3</v>
      </c>
      <c r="M23" s="129">
        <f>IF(ISERROR(L23/K23),"n/a",(L23/K23))</f>
        <v>-9.6774193548387094E-2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32512</v>
      </c>
      <c r="C26" s="65">
        <f>C27+C34</f>
        <v>30997</v>
      </c>
      <c r="D26" s="66">
        <f t="shared" ref="D26:D33" si="33">IF(ISERROR(B26-C26),"n/a",B26-C26)</f>
        <v>1515</v>
      </c>
      <c r="E26" s="67">
        <f t="shared" ref="E26:E33" si="34">IF(ISERROR(D26/C26),"n/a",(D26/C26))</f>
        <v>4.8875697648159501E-2</v>
      </c>
      <c r="F26" s="68">
        <f>F27+F34</f>
        <v>22131</v>
      </c>
      <c r="G26" s="69">
        <f>G27+G34</f>
        <v>21137</v>
      </c>
      <c r="H26" s="70">
        <f t="shared" ref="H26:H33" si="35">IF(ISERROR(F26-G26),"n/a",F26-G26)</f>
        <v>994</v>
      </c>
      <c r="I26" s="71">
        <f t="shared" ref="I26:I33" si="36">IF(ISERROR(H26/G26),"n/a",(H26/G26))</f>
        <v>4.7026541136395893E-2</v>
      </c>
      <c r="J26" s="72">
        <f>J27+J34</f>
        <v>4163</v>
      </c>
      <c r="K26" s="73">
        <f>K27+K34</f>
        <v>4032</v>
      </c>
      <c r="L26" s="74">
        <f t="shared" ref="L26:L33" si="37">IF(ISERROR(J26-K26),"n/a",J26-K26)</f>
        <v>131</v>
      </c>
      <c r="M26" s="75">
        <f t="shared" ref="M26:M33" si="38">IF(ISERROR(L26/K26),"n/a",(L26/K26))</f>
        <v>3.2490079365079368E-2</v>
      </c>
      <c r="N26" s="76">
        <f>N27+N34</f>
        <v>1</v>
      </c>
      <c r="O26" s="77">
        <f>O27+O34</f>
        <v>0</v>
      </c>
      <c r="P26" s="78">
        <f t="shared" ref="P26:P33" si="39">IF(ISERROR(N26-O26),"n/a",N26-O26)</f>
        <v>1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25790</v>
      </c>
      <c r="C27" s="65">
        <f>C28+C32+C30</f>
        <v>24317</v>
      </c>
      <c r="D27" s="66">
        <f t="shared" si="33"/>
        <v>1473</v>
      </c>
      <c r="E27" s="67">
        <f t="shared" si="34"/>
        <v>6.0574906444051488E-2</v>
      </c>
      <c r="F27" s="68">
        <f>F28+F32+F30</f>
        <v>16745</v>
      </c>
      <c r="G27" s="69">
        <f>G28+G32+G30</f>
        <v>15680</v>
      </c>
      <c r="H27" s="70">
        <f t="shared" si="35"/>
        <v>1065</v>
      </c>
      <c r="I27" s="71">
        <f t="shared" si="36"/>
        <v>6.7920918367346941E-2</v>
      </c>
      <c r="J27" s="72">
        <f>J28+J32+J30</f>
        <v>2929</v>
      </c>
      <c r="K27" s="73">
        <f>K28+K32+K30</f>
        <v>2696</v>
      </c>
      <c r="L27" s="74">
        <f t="shared" si="37"/>
        <v>233</v>
      </c>
      <c r="M27" s="75">
        <f t="shared" si="38"/>
        <v>8.642433234421365E-2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21669</v>
      </c>
      <c r="C28" s="107">
        <f>C29</f>
        <v>20785</v>
      </c>
      <c r="D28" s="108">
        <f t="shared" ref="D28" si="43">IF(ISERROR(B28-C28),"n/a",B28-C28)</f>
        <v>884</v>
      </c>
      <c r="E28" s="109">
        <f t="shared" ref="E28" si="44">IF(ISERROR(D28/C28),"n/a",(D28/C28))</f>
        <v>4.2530671157084435E-2</v>
      </c>
      <c r="F28" s="194">
        <f>F29</f>
        <v>13553</v>
      </c>
      <c r="G28" s="195">
        <f>G29</f>
        <v>13214</v>
      </c>
      <c r="H28" s="110">
        <f t="shared" ref="H28" si="45">IF(ISERROR(F28-G28),"n/a",F28-G28)</f>
        <v>339</v>
      </c>
      <c r="I28" s="111">
        <f t="shared" ref="I28" si="46">IF(ISERROR(H28/G28),"n/a",(H28/G28))</f>
        <v>2.565460874829726E-2</v>
      </c>
      <c r="J28" s="196">
        <f>J29</f>
        <v>2718</v>
      </c>
      <c r="K28" s="197">
        <f>K29</f>
        <v>2541</v>
      </c>
      <c r="L28" s="112">
        <f t="shared" ref="L28" si="47">IF(ISERROR(J28-K28),"n/a",J28-K28)</f>
        <v>177</v>
      </c>
      <c r="M28" s="113">
        <f t="shared" ref="M28" si="48">IF(ISERROR(L28/K28),"n/a",(L28/K28))</f>
        <v>6.9657615112160565E-2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21669</v>
      </c>
      <c r="C29" s="269">
        <v>20785</v>
      </c>
      <c r="D29" s="270">
        <f t="shared" ref="D29" si="53">IF(ISERROR(B29-C29),"n/a",B29-C29)</f>
        <v>884</v>
      </c>
      <c r="E29" s="271">
        <f t="shared" ref="E29" si="54">IF(ISERROR(D29/C29),"n/a",(D29/C29))</f>
        <v>4.2530671157084435E-2</v>
      </c>
      <c r="F29" s="272">
        <v>13553</v>
      </c>
      <c r="G29" s="273">
        <v>13214</v>
      </c>
      <c r="H29" s="274">
        <f t="shared" ref="H29" si="55">IF(ISERROR(F29-G29),"n/a",F29-G29)</f>
        <v>339</v>
      </c>
      <c r="I29" s="275">
        <f t="shared" ref="I29" si="56">IF(ISERROR(H29/G29),"n/a",(H29/G29))</f>
        <v>2.565460874829726E-2</v>
      </c>
      <c r="J29" s="276">
        <v>2718</v>
      </c>
      <c r="K29" s="277">
        <v>2541</v>
      </c>
      <c r="L29" s="278">
        <f t="shared" ref="L29" si="57">IF(ISERROR(J29-K29),"n/a",J29-K29)</f>
        <v>177</v>
      </c>
      <c r="M29" s="279">
        <f t="shared" ref="M29" si="58">IF(ISERROR(L29/K29),"n/a",(L29/K29))</f>
        <v>6.9657615112160565E-2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2710</v>
      </c>
      <c r="D30" s="108">
        <f t="shared" si="33"/>
        <v>131</v>
      </c>
      <c r="E30" s="109">
        <f t="shared" si="34"/>
        <v>4.8339483394833946E-2</v>
      </c>
      <c r="F30" s="194">
        <f>F31</f>
        <v>2130</v>
      </c>
      <c r="G30" s="195">
        <f>G31</f>
        <v>1866</v>
      </c>
      <c r="H30" s="110">
        <f t="shared" si="35"/>
        <v>264</v>
      </c>
      <c r="I30" s="111">
        <f t="shared" si="36"/>
        <v>0.14147909967845659</v>
      </c>
      <c r="J30" s="196">
        <f>J31</f>
        <v>174</v>
      </c>
      <c r="K30" s="197">
        <f>K31</f>
        <v>130</v>
      </c>
      <c r="L30" s="112">
        <f t="shared" si="37"/>
        <v>44</v>
      </c>
      <c r="M30" s="113">
        <f t="shared" si="38"/>
        <v>0.33846153846153848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2710</v>
      </c>
      <c r="D31" s="120">
        <f t="shared" si="33"/>
        <v>131</v>
      </c>
      <c r="E31" s="121">
        <f t="shared" si="34"/>
        <v>4.8339483394833946E-2</v>
      </c>
      <c r="F31" s="122">
        <v>2130</v>
      </c>
      <c r="G31" s="123">
        <v>1866</v>
      </c>
      <c r="H31" s="124">
        <f t="shared" si="35"/>
        <v>264</v>
      </c>
      <c r="I31" s="125">
        <f t="shared" si="36"/>
        <v>0.14147909967845659</v>
      </c>
      <c r="J31" s="126">
        <v>174</v>
      </c>
      <c r="K31" s="127">
        <v>130</v>
      </c>
      <c r="L31" s="128">
        <f t="shared" si="37"/>
        <v>44</v>
      </c>
      <c r="M31" s="129">
        <f t="shared" si="38"/>
        <v>0.33846153846153848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600</v>
      </c>
      <c r="H32" s="110">
        <f t="shared" si="35"/>
        <v>462</v>
      </c>
      <c r="I32" s="111">
        <f t="shared" si="36"/>
        <v>0.77</v>
      </c>
      <c r="J32" s="196">
        <f>J33</f>
        <v>37</v>
      </c>
      <c r="K32" s="197">
        <f>K33</f>
        <v>25</v>
      </c>
      <c r="L32" s="112">
        <f t="shared" si="37"/>
        <v>12</v>
      </c>
      <c r="M32" s="113">
        <f t="shared" si="38"/>
        <v>0.48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600</v>
      </c>
      <c r="H33" s="124">
        <f t="shared" si="35"/>
        <v>462</v>
      </c>
      <c r="I33" s="125">
        <f t="shared" si="36"/>
        <v>0.77</v>
      </c>
      <c r="J33" s="126">
        <v>37</v>
      </c>
      <c r="K33" s="127">
        <v>25</v>
      </c>
      <c r="L33" s="128">
        <f t="shared" si="37"/>
        <v>12</v>
      </c>
      <c r="M33" s="129">
        <f t="shared" si="38"/>
        <v>0.48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6722</v>
      </c>
      <c r="C34" s="65">
        <f>C35+C40+C38</f>
        <v>6680</v>
      </c>
      <c r="D34" s="66">
        <f t="shared" ref="D34" si="63">IF(ISERROR(B34-C34),"n/a",B34-C34)</f>
        <v>42</v>
      </c>
      <c r="E34" s="67">
        <f t="shared" ref="E34" si="64">IF(ISERROR(D34/C34),"n/a",(D34/C34))</f>
        <v>6.2874251497005984E-3</v>
      </c>
      <c r="F34" s="68">
        <f>F35+F40+F38</f>
        <v>5386</v>
      </c>
      <c r="G34" s="69">
        <f>G35+G40+G38</f>
        <v>5457</v>
      </c>
      <c r="H34" s="70">
        <f t="shared" ref="H34" si="65">IF(ISERROR(F34-G34),"n/a",F34-G34)</f>
        <v>-71</v>
      </c>
      <c r="I34" s="71">
        <f t="shared" ref="I34" si="66">IF(ISERROR(H34/G34),"n/a",(H34/G34))</f>
        <v>-1.3010811801356057E-2</v>
      </c>
      <c r="J34" s="72">
        <f>J35+J40+J38</f>
        <v>1234</v>
      </c>
      <c r="K34" s="73">
        <f>K35+K40+K38</f>
        <v>1336</v>
      </c>
      <c r="L34" s="74">
        <f t="shared" ref="L34" si="67">IF(ISERROR(J34-K34),"n/a",J34-K34)</f>
        <v>-102</v>
      </c>
      <c r="M34" s="75">
        <f t="shared" ref="M34" si="68">IF(ISERROR(L34/K34),"n/a",(L34/K34))</f>
        <v>-7.6347305389221562E-2</v>
      </c>
      <c r="N34" s="76">
        <f>N35+N40+N38</f>
        <v>1</v>
      </c>
      <c r="O34" s="77">
        <f>O35+O40+O38</f>
        <v>0</v>
      </c>
      <c r="P34" s="78">
        <f t="shared" ref="P34" si="69">IF(ISERROR(N34-O34),"n/a",N34-O34)</f>
        <v>1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5932</v>
      </c>
      <c r="C35" s="246">
        <f>SUM(C36:C37)</f>
        <v>5787</v>
      </c>
      <c r="D35" s="247">
        <f t="shared" ref="D35:D41" si="73">IF(ISERROR(B35-C35),"n/a",B35-C35)</f>
        <v>145</v>
      </c>
      <c r="E35" s="248">
        <f t="shared" ref="E35:E41" si="74">IF(ISERROR(D35/C35),"n/a",(D35/C35))</f>
        <v>2.5056160359426299E-2</v>
      </c>
      <c r="F35" s="249">
        <f>SUM(F36:F37)</f>
        <v>4646</v>
      </c>
      <c r="G35" s="250">
        <f>SUM(G36:G37)</f>
        <v>4613</v>
      </c>
      <c r="H35" s="251">
        <f t="shared" ref="H35:H41" si="75">IF(ISERROR(F35-G35),"n/a",F35-G35)</f>
        <v>33</v>
      </c>
      <c r="I35" s="252">
        <f t="shared" ref="I35:I41" si="76">IF(ISERROR(H35/G35),"n/a",(H35/G35))</f>
        <v>7.1536960763060918E-3</v>
      </c>
      <c r="J35" s="253">
        <f>SUM(J36:J37)</f>
        <v>1121</v>
      </c>
      <c r="K35" s="254">
        <f>SUM(K36:K37)</f>
        <v>1204</v>
      </c>
      <c r="L35" s="255">
        <f t="shared" ref="L35:L40" si="77">IF(ISERROR(J35-K35),"n/a",J35-K35)</f>
        <v>-83</v>
      </c>
      <c r="M35" s="256">
        <f t="shared" ref="M35:M41" si="78">IF(ISERROR(L35/K35),"n/a",(L35/K35))</f>
        <v>-6.8936877076411954E-2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5857</v>
      </c>
      <c r="C36" s="269">
        <v>5674</v>
      </c>
      <c r="D36" s="202">
        <f t="shared" si="73"/>
        <v>183</v>
      </c>
      <c r="E36" s="267">
        <f t="shared" si="74"/>
        <v>3.225237927388086E-2</v>
      </c>
      <c r="F36" s="272">
        <v>4582</v>
      </c>
      <c r="G36" s="273">
        <v>4517</v>
      </c>
      <c r="H36" s="274">
        <f>IF(ISERROR(F36-G36),"n/a",F36-G36)</f>
        <v>65</v>
      </c>
      <c r="I36" s="275">
        <f>IF(ISERROR(H36/G36),"n/a",(H36/G36))</f>
        <v>1.4390081912773965E-2</v>
      </c>
      <c r="J36" s="276">
        <v>1117</v>
      </c>
      <c r="K36" s="277">
        <v>1193</v>
      </c>
      <c r="L36" s="278">
        <f>IF(ISERROR(J36-K36),"n/a",J36-K36)</f>
        <v>-76</v>
      </c>
      <c r="M36" s="279">
        <f>IF(ISERROR(L36/K36),"n/a",(L36/K36))</f>
        <v>-6.3704945515507122E-2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75</v>
      </c>
      <c r="C37" s="119">
        <v>113</v>
      </c>
      <c r="D37" s="93">
        <f t="shared" si="73"/>
        <v>-38</v>
      </c>
      <c r="E37" s="94">
        <f t="shared" si="74"/>
        <v>-0.33628318584070799</v>
      </c>
      <c r="F37" s="122">
        <v>64</v>
      </c>
      <c r="G37" s="123">
        <v>96</v>
      </c>
      <c r="H37" s="124">
        <f>IF(ISERROR(F37-G37),"n/a",F37-G37)</f>
        <v>-32</v>
      </c>
      <c r="I37" s="125">
        <f>IF(ISERROR(H37/G37),"n/a",(H37/G37))</f>
        <v>-0.33333333333333331</v>
      </c>
      <c r="J37" s="126">
        <v>4</v>
      </c>
      <c r="K37" s="127">
        <v>11</v>
      </c>
      <c r="L37" s="128">
        <f>IF(ISERROR(J37-K37),"n/a",J37-K37)</f>
        <v>-7</v>
      </c>
      <c r="M37" s="129">
        <f>IF(ISERROR(L37/K37),"n/a",(L37/K37))</f>
        <v>-0.63636363636363635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698</v>
      </c>
      <c r="C38" s="107">
        <f>C39</f>
        <v>811</v>
      </c>
      <c r="D38" s="108">
        <f>IF(ISERROR(B38-C38),"n/a",B38-C38)</f>
        <v>-113</v>
      </c>
      <c r="E38" s="109">
        <f>IF(ISERROR(D38/C38),"n/a",(D38/C38))</f>
        <v>-0.13933415536374846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102</v>
      </c>
      <c r="K38" s="197">
        <f>K39</f>
        <v>127</v>
      </c>
      <c r="L38" s="112">
        <f>IF(ISERROR(J38-K38),"n/a",J38-K38)</f>
        <v>-25</v>
      </c>
      <c r="M38" s="113">
        <f>IF(ISERROR(L38/K38),"n/a",(L38/K38))</f>
        <v>-0.19685039370078741</v>
      </c>
      <c r="N38" s="198">
        <f>N39</f>
        <v>1</v>
      </c>
      <c r="O38" s="199">
        <f>O39</f>
        <v>0</v>
      </c>
      <c r="P38" s="114">
        <f>IF(ISERROR(N38-O38),"n/a",N38-O38)</f>
        <v>1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698</v>
      </c>
      <c r="C39" s="119">
        <v>811</v>
      </c>
      <c r="D39" s="120">
        <f>IF(ISERROR(B39-C39),"n/a",B39-C39)</f>
        <v>-113</v>
      </c>
      <c r="E39" s="121">
        <f>IF(ISERROR(D39/C39),"n/a",(D39/C39))</f>
        <v>-0.13933415536374846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102</v>
      </c>
      <c r="K39" s="127">
        <v>127</v>
      </c>
      <c r="L39" s="128">
        <f>IF(ISERROR(J39-K39),"n/a",J39-K39)</f>
        <v>-25</v>
      </c>
      <c r="M39" s="129">
        <f>IF(ISERROR(L39/K39),"n/a",(L39/K39))</f>
        <v>-0.19685039370078741</v>
      </c>
      <c r="N39" s="143">
        <v>1</v>
      </c>
      <c r="O39" s="144">
        <v>0</v>
      </c>
      <c r="P39" s="145">
        <f>IF(ISERROR(N39-O39),"n/a",N39-O39)</f>
        <v>1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82</v>
      </c>
      <c r="D40" s="108">
        <f t="shared" si="73"/>
        <v>10</v>
      </c>
      <c r="E40" s="109">
        <f t="shared" si="74"/>
        <v>0.12195121951219512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11</v>
      </c>
      <c r="K40" s="197">
        <f>K41</f>
        <v>5</v>
      </c>
      <c r="L40" s="112">
        <f t="shared" si="77"/>
        <v>6</v>
      </c>
      <c r="M40" s="113">
        <f t="shared" si="78"/>
        <v>1.2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82</v>
      </c>
      <c r="D41" s="120">
        <f t="shared" si="73"/>
        <v>10</v>
      </c>
      <c r="E41" s="121">
        <f t="shared" si="74"/>
        <v>0.12195121951219512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11</v>
      </c>
      <c r="K41" s="127">
        <v>5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17066</v>
      </c>
      <c r="C42" s="65">
        <f>C43+C50</f>
        <v>17159</v>
      </c>
      <c r="D42" s="66">
        <f t="shared" ref="D42:D57" si="87">IF(ISERROR(B42-C42),"n/a",B42-C42)</f>
        <v>-93</v>
      </c>
      <c r="E42" s="67">
        <f t="shared" ref="E42:E57" si="88">IF(ISERROR(D42/C42),"n/a",(D42/C42))</f>
        <v>-5.4198962643510692E-3</v>
      </c>
      <c r="F42" s="68">
        <f>F43+F50</f>
        <v>12458</v>
      </c>
      <c r="G42" s="69">
        <f>G43+G50</f>
        <v>12289</v>
      </c>
      <c r="H42" s="70">
        <f t="shared" ref="H42:H57" si="89">IF(ISERROR(F42-G42),"n/a",F42-G42)</f>
        <v>169</v>
      </c>
      <c r="I42" s="71">
        <f t="shared" ref="I42:I57" si="90">IF(ISERROR(H42/G42),"n/a",(H42/G42))</f>
        <v>1.3752136056636015E-2</v>
      </c>
      <c r="J42" s="72">
        <f>J43+J50</f>
        <v>2465</v>
      </c>
      <c r="K42" s="73">
        <f>K43+K50</f>
        <v>2410</v>
      </c>
      <c r="L42" s="74">
        <f t="shared" ref="L42:L56" si="91">IF(ISERROR(J42-K42),"n/a",J42-K42)</f>
        <v>55</v>
      </c>
      <c r="M42" s="75">
        <f t="shared" ref="M42:M57" si="92">IF(ISERROR(L42/K42),"n/a",(L42/K42))</f>
        <v>2.2821576763485476E-2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14292</v>
      </c>
      <c r="C43" s="65">
        <f>C44+C48+C46</f>
        <v>14531</v>
      </c>
      <c r="D43" s="66">
        <f t="shared" si="87"/>
        <v>-239</v>
      </c>
      <c r="E43" s="67">
        <f t="shared" si="88"/>
        <v>-1.6447594797329847E-2</v>
      </c>
      <c r="F43" s="68">
        <f>F44+F48+F46</f>
        <v>10788</v>
      </c>
      <c r="G43" s="69">
        <f>G44+G48+G46</f>
        <v>10630</v>
      </c>
      <c r="H43" s="70">
        <f t="shared" si="89"/>
        <v>158</v>
      </c>
      <c r="I43" s="71">
        <f t="shared" si="90"/>
        <v>1.4863593603010348E-2</v>
      </c>
      <c r="J43" s="72">
        <f>J44+J48+J46</f>
        <v>2005</v>
      </c>
      <c r="K43" s="73">
        <f>K44+K48+K46</f>
        <v>1937</v>
      </c>
      <c r="L43" s="74">
        <f t="shared" si="91"/>
        <v>68</v>
      </c>
      <c r="M43" s="75">
        <f t="shared" si="92"/>
        <v>3.5105833763551884E-2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12806</v>
      </c>
      <c r="C44" s="93">
        <f>C45</f>
        <v>13126</v>
      </c>
      <c r="D44" s="93">
        <f t="shared" si="87"/>
        <v>-320</v>
      </c>
      <c r="E44" s="94">
        <f t="shared" si="88"/>
        <v>-2.437909492610087E-2</v>
      </c>
      <c r="F44" s="95">
        <f>F45</f>
        <v>9564</v>
      </c>
      <c r="G44" s="97">
        <f>G45</f>
        <v>9591</v>
      </c>
      <c r="H44" s="97">
        <f t="shared" si="89"/>
        <v>-27</v>
      </c>
      <c r="I44" s="98">
        <f t="shared" si="90"/>
        <v>-2.8151391929934315E-3</v>
      </c>
      <c r="J44" s="99">
        <f>J45</f>
        <v>1949</v>
      </c>
      <c r="K44" s="101">
        <f>K45</f>
        <v>1886</v>
      </c>
      <c r="L44" s="101">
        <f t="shared" si="91"/>
        <v>63</v>
      </c>
      <c r="M44" s="102">
        <f t="shared" si="92"/>
        <v>3.3404029692470839E-2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12806</v>
      </c>
      <c r="C45" s="269">
        <v>13126</v>
      </c>
      <c r="D45" s="202">
        <f t="shared" ref="D45" si="97">IF(ISERROR(B45-C45),"n/a",B45-C45)</f>
        <v>-320</v>
      </c>
      <c r="E45" s="267">
        <f t="shared" ref="E45" si="98">IF(ISERROR(D45/C45),"n/a",(D45/C45))</f>
        <v>-2.437909492610087E-2</v>
      </c>
      <c r="F45" s="308">
        <v>9564</v>
      </c>
      <c r="G45" s="304">
        <v>9591</v>
      </c>
      <c r="H45" s="304">
        <f t="shared" ref="H45" si="99">IF(ISERROR(F45-G45),"n/a",F45-G45)</f>
        <v>-27</v>
      </c>
      <c r="I45" s="305">
        <f t="shared" ref="I45" si="100">IF(ISERROR(H45/G45),"n/a",(H45/G45))</f>
        <v>-2.8151391929934315E-3</v>
      </c>
      <c r="J45" s="276">
        <v>1949</v>
      </c>
      <c r="K45" s="306">
        <v>1886</v>
      </c>
      <c r="L45" s="306">
        <f t="shared" ref="L45" si="101">IF(ISERROR(J45-K45),"n/a",J45-K45)</f>
        <v>63</v>
      </c>
      <c r="M45" s="307">
        <f t="shared" ref="M45" si="102">IF(ISERROR(L45/K45),"n/a",(L45/K45))</f>
        <v>3.3404029692470839E-2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729</v>
      </c>
      <c r="G46" s="195">
        <f>G47</f>
        <v>733</v>
      </c>
      <c r="H46" s="110">
        <f>IF(ISERROR(F46-G46),"n/a",F46-G46)</f>
        <v>-4</v>
      </c>
      <c r="I46" s="111">
        <f>IF(ISERROR(H46/G46),"n/a",(H46/G46))</f>
        <v>-5.4570259208731242E-3</v>
      </c>
      <c r="J46" s="196">
        <f>J47</f>
        <v>38</v>
      </c>
      <c r="K46" s="197">
        <f>K47</f>
        <v>36</v>
      </c>
      <c r="L46" s="112">
        <f>IF(ISERROR(J46-K46),"n/a",J46-K46)</f>
        <v>2</v>
      </c>
      <c r="M46" s="113">
        <f>IF(ISERROR(L46/K46),"n/a",(L46/K46))</f>
        <v>5.5555555555555552E-2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729</v>
      </c>
      <c r="G47" s="123">
        <v>733</v>
      </c>
      <c r="H47" s="124">
        <f>IF(ISERROR(F47-G47),"n/a",F47-G47)</f>
        <v>-4</v>
      </c>
      <c r="I47" s="125">
        <f>IF(ISERROR(H47/G47),"n/a",(H47/G47))</f>
        <v>-5.4570259208731242E-3</v>
      </c>
      <c r="J47" s="126">
        <v>38</v>
      </c>
      <c r="K47" s="127">
        <v>36</v>
      </c>
      <c r="L47" s="128">
        <f>IF(ISERROR(J47-K47),"n/a",J47-K47)</f>
        <v>2</v>
      </c>
      <c r="M47" s="129">
        <f>IF(ISERROR(L47/K47),"n/a",(L47/K47))</f>
        <v>5.5555555555555552E-2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568</v>
      </c>
      <c r="C48" s="107">
        <f>C49</f>
        <v>386</v>
      </c>
      <c r="D48" s="108">
        <f t="shared" si="87"/>
        <v>182</v>
      </c>
      <c r="E48" s="109">
        <f t="shared" si="88"/>
        <v>0.47150259067357514</v>
      </c>
      <c r="F48" s="194">
        <f>F49</f>
        <v>495</v>
      </c>
      <c r="G48" s="195">
        <f>G49</f>
        <v>306</v>
      </c>
      <c r="H48" s="110">
        <f t="shared" si="89"/>
        <v>189</v>
      </c>
      <c r="I48" s="111">
        <f t="shared" si="90"/>
        <v>0.61764705882352944</v>
      </c>
      <c r="J48" s="196">
        <f>J49</f>
        <v>18</v>
      </c>
      <c r="K48" s="197">
        <f>K49</f>
        <v>15</v>
      </c>
      <c r="L48" s="112">
        <f t="shared" si="91"/>
        <v>3</v>
      </c>
      <c r="M48" s="113">
        <f t="shared" si="92"/>
        <v>0.2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568</v>
      </c>
      <c r="C49" s="119">
        <v>386</v>
      </c>
      <c r="D49" s="120">
        <f t="shared" si="87"/>
        <v>182</v>
      </c>
      <c r="E49" s="121">
        <f t="shared" si="88"/>
        <v>0.47150259067357514</v>
      </c>
      <c r="F49" s="122">
        <v>495</v>
      </c>
      <c r="G49" s="123">
        <v>306</v>
      </c>
      <c r="H49" s="124">
        <f t="shared" si="89"/>
        <v>189</v>
      </c>
      <c r="I49" s="125">
        <f t="shared" si="90"/>
        <v>0.61764705882352944</v>
      </c>
      <c r="J49" s="126">
        <v>18</v>
      </c>
      <c r="K49" s="127">
        <v>15</v>
      </c>
      <c r="L49" s="128">
        <f t="shared" si="91"/>
        <v>3</v>
      </c>
      <c r="M49" s="129">
        <f t="shared" si="92"/>
        <v>0.2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2774</v>
      </c>
      <c r="C50" s="65">
        <f>C51+C56+C54</f>
        <v>2628</v>
      </c>
      <c r="D50" s="66">
        <f t="shared" si="87"/>
        <v>146</v>
      </c>
      <c r="E50" s="67">
        <f t="shared" si="88"/>
        <v>5.5555555555555552E-2</v>
      </c>
      <c r="F50" s="68">
        <f>F51+F56+F54</f>
        <v>1670</v>
      </c>
      <c r="G50" s="69">
        <f>G51+G56+G54</f>
        <v>1659</v>
      </c>
      <c r="H50" s="70">
        <f t="shared" si="89"/>
        <v>11</v>
      </c>
      <c r="I50" s="71">
        <f t="shared" si="90"/>
        <v>6.6305003013863778E-3</v>
      </c>
      <c r="J50" s="72">
        <f>J51+J56+J54</f>
        <v>460</v>
      </c>
      <c r="K50" s="73">
        <f>K51+K56+K54</f>
        <v>473</v>
      </c>
      <c r="L50" s="74">
        <f t="shared" si="91"/>
        <v>-13</v>
      </c>
      <c r="M50" s="75">
        <f t="shared" si="92"/>
        <v>-2.748414376321353E-2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2566</v>
      </c>
      <c r="C51" s="92">
        <f>SUM(C52:C53)</f>
        <v>2441</v>
      </c>
      <c r="D51" s="93">
        <f t="shared" si="87"/>
        <v>125</v>
      </c>
      <c r="E51" s="94">
        <f t="shared" si="88"/>
        <v>5.1208521097910693E-2</v>
      </c>
      <c r="F51" s="95">
        <f>SUM(F52:F53)</f>
        <v>1573</v>
      </c>
      <c r="G51" s="96">
        <f>SUM(G52:G53)</f>
        <v>1556</v>
      </c>
      <c r="H51" s="97">
        <f t="shared" si="89"/>
        <v>17</v>
      </c>
      <c r="I51" s="98">
        <f t="shared" si="90"/>
        <v>1.0925449871465296E-2</v>
      </c>
      <c r="J51" s="99">
        <f>SUM(J52:J53)</f>
        <v>451</v>
      </c>
      <c r="K51" s="100">
        <f>SUM(K52:K53)</f>
        <v>459</v>
      </c>
      <c r="L51" s="101">
        <f t="shared" si="91"/>
        <v>-8</v>
      </c>
      <c r="M51" s="102">
        <f t="shared" si="92"/>
        <v>-1.7429193899782137E-2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1541</v>
      </c>
      <c r="G52" s="273">
        <v>1524</v>
      </c>
      <c r="H52" s="274">
        <f>IF(ISERROR(F52-G52),"n/a",F52-G52)</f>
        <v>17</v>
      </c>
      <c r="I52" s="275">
        <f>IF(ISERROR(H52/G52),"n/a",(H52/G52))</f>
        <v>1.1154855643044619E-2</v>
      </c>
      <c r="J52" s="276">
        <v>444</v>
      </c>
      <c r="K52" s="277">
        <v>458</v>
      </c>
      <c r="L52" s="278">
        <f>IF(ISERROR(J52-K52),"n/a",J52-K52)</f>
        <v>-14</v>
      </c>
      <c r="M52" s="279">
        <f>IF(ISERROR(L52/K52),"n/a",(L52/K52))</f>
        <v>-3.0567685589519649E-2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57</v>
      </c>
      <c r="C53" s="119">
        <v>65</v>
      </c>
      <c r="D53" s="120">
        <f>IF(ISERROR(B53-C53),"n/a",B53-C53)</f>
        <v>-8</v>
      </c>
      <c r="E53" s="121">
        <f>IF(ISERROR(D53/C53),"n/a",(D53/C53))</f>
        <v>-0.12307692307692308</v>
      </c>
      <c r="F53" s="122">
        <v>32</v>
      </c>
      <c r="G53" s="123">
        <v>32</v>
      </c>
      <c r="H53" s="124">
        <f>IF(ISERROR(F53-G53),"n/a",F53-G53)</f>
        <v>0</v>
      </c>
      <c r="I53" s="125">
        <f>IF(ISERROR(H53/G53),"n/a",(H53/G53))</f>
        <v>0</v>
      </c>
      <c r="J53" s="126">
        <v>7</v>
      </c>
      <c r="K53" s="127">
        <v>1</v>
      </c>
      <c r="L53" s="128">
        <f>IF(ISERROR(J53-K53),"n/a",J53-K53)</f>
        <v>6</v>
      </c>
      <c r="M53" s="129">
        <f>IF(ISERROR(L53/K53),"n/a",(L53/K53))</f>
        <v>6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8</v>
      </c>
      <c r="K54" s="197">
        <f>K55</f>
        <v>13</v>
      </c>
      <c r="L54" s="112">
        <f>IF(ISERROR(J54-K54),"n/a",J54-K54)</f>
        <v>-5</v>
      </c>
      <c r="M54" s="113">
        <f>IF(ISERROR(L54/K54),"n/a",(L54/K54))</f>
        <v>-0.38461538461538464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8</v>
      </c>
      <c r="K55" s="127">
        <v>13</v>
      </c>
      <c r="L55" s="128">
        <f>IF(ISERROR(J55-K55),"n/a",J55-K55)</f>
        <v>-5</v>
      </c>
      <c r="M55" s="129">
        <f>IF(ISERROR(L55/K55),"n/a",(L55/K55))</f>
        <v>-0.38461538461538464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4</v>
      </c>
      <c r="G56" s="195">
        <f>G57</f>
        <v>4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4</v>
      </c>
      <c r="G57" s="123">
        <v>4</v>
      </c>
      <c r="H57" s="124">
        <f t="shared" si="89"/>
        <v>0</v>
      </c>
      <c r="I57" s="125">
        <f t="shared" si="90"/>
        <v>0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883</v>
      </c>
      <c r="G58" s="69">
        <f>G59+G66</f>
        <v>737</v>
      </c>
      <c r="H58" s="70">
        <f t="shared" ref="H58:H61" si="113">IF(ISERROR(F58-G58),"n/a",F58-G58)</f>
        <v>146</v>
      </c>
      <c r="I58" s="71">
        <f t="shared" ref="I58:I61" si="114">IF(ISERROR(H58/G58),"n/a",(H58/G58))</f>
        <v>0.19810040705563092</v>
      </c>
      <c r="J58" s="72">
        <f>J59+J66</f>
        <v>169</v>
      </c>
      <c r="K58" s="73">
        <f>K59+K66</f>
        <v>157</v>
      </c>
      <c r="L58" s="74">
        <f t="shared" ref="L58:L61" si="115">IF(ISERROR(J58-K58),"n/a",J58-K58)</f>
        <v>12</v>
      </c>
      <c r="M58" s="75">
        <f t="shared" ref="M58:M61" si="116">IF(ISERROR(L58/K58),"n/a",(L58/K58))</f>
        <v>7.6433121019108277E-2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744</v>
      </c>
      <c r="G59" s="69">
        <f>G60+G64+G62</f>
        <v>602</v>
      </c>
      <c r="H59" s="70">
        <f t="shared" si="113"/>
        <v>142</v>
      </c>
      <c r="I59" s="71">
        <f t="shared" si="114"/>
        <v>0.23588039867109634</v>
      </c>
      <c r="J59" s="72">
        <f>J60+J64+J62</f>
        <v>130</v>
      </c>
      <c r="K59" s="73">
        <f>K60+K64+K62</f>
        <v>109</v>
      </c>
      <c r="L59" s="74">
        <f t="shared" si="115"/>
        <v>21</v>
      </c>
      <c r="M59" s="75">
        <f t="shared" si="116"/>
        <v>0.19266055045871561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661</v>
      </c>
      <c r="G60" s="97">
        <f>G61</f>
        <v>545</v>
      </c>
      <c r="H60" s="97">
        <f t="shared" si="113"/>
        <v>116</v>
      </c>
      <c r="I60" s="98">
        <f t="shared" si="114"/>
        <v>0.21284403669724772</v>
      </c>
      <c r="J60" s="99">
        <f>J61</f>
        <v>122</v>
      </c>
      <c r="K60" s="101">
        <f>K61</f>
        <v>105</v>
      </c>
      <c r="L60" s="101">
        <f t="shared" si="115"/>
        <v>17</v>
      </c>
      <c r="M60" s="102">
        <f t="shared" si="116"/>
        <v>0.16190476190476191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661</v>
      </c>
      <c r="G61" s="304">
        <v>545</v>
      </c>
      <c r="H61" s="304">
        <f t="shared" si="113"/>
        <v>116</v>
      </c>
      <c r="I61" s="305">
        <f t="shared" si="114"/>
        <v>0.21284403669724772</v>
      </c>
      <c r="J61" s="276">
        <v>122</v>
      </c>
      <c r="K61" s="306">
        <v>105</v>
      </c>
      <c r="L61" s="306">
        <f t="shared" si="115"/>
        <v>17</v>
      </c>
      <c r="M61" s="307">
        <f t="shared" si="116"/>
        <v>0.16190476190476191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139</v>
      </c>
      <c r="G66" s="69">
        <f>G67+G72+G70</f>
        <v>135</v>
      </c>
      <c r="H66" s="70">
        <f t="shared" si="123"/>
        <v>4</v>
      </c>
      <c r="I66" s="71">
        <f t="shared" si="124"/>
        <v>2.9629629629629631E-2</v>
      </c>
      <c r="J66" s="72">
        <f>J67+J72+J70</f>
        <v>39</v>
      </c>
      <c r="K66" s="73">
        <f>K67+K72+K70</f>
        <v>48</v>
      </c>
      <c r="L66" s="74">
        <f t="shared" si="125"/>
        <v>-9</v>
      </c>
      <c r="M66" s="75">
        <f t="shared" si="126"/>
        <v>-0.1875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132</v>
      </c>
      <c r="G67" s="96">
        <f>SUM(G68:G69)</f>
        <v>116</v>
      </c>
      <c r="H67" s="97">
        <f t="shared" si="123"/>
        <v>16</v>
      </c>
      <c r="I67" s="98">
        <f t="shared" si="124"/>
        <v>0.13793103448275862</v>
      </c>
      <c r="J67" s="99">
        <f>SUM(J68:J69)</f>
        <v>37</v>
      </c>
      <c r="K67" s="100">
        <f>SUM(K68:K69)</f>
        <v>45</v>
      </c>
      <c r="L67" s="101">
        <f t="shared" si="125"/>
        <v>-8</v>
      </c>
      <c r="M67" s="102">
        <f t="shared" si="126"/>
        <v>-0.17777777777777778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130</v>
      </c>
      <c r="G68" s="273">
        <v>113</v>
      </c>
      <c r="H68" s="274">
        <f>IF(ISERROR(F68-G68),"n/a",F68-G68)</f>
        <v>17</v>
      </c>
      <c r="I68" s="275">
        <f>IF(ISERROR(H68/G68),"n/a",(H68/G68))</f>
        <v>0.15044247787610621</v>
      </c>
      <c r="J68" s="276">
        <v>37</v>
      </c>
      <c r="K68" s="277">
        <v>45</v>
      </c>
      <c r="L68" s="278">
        <f>IF(ISERROR(J68-K68),"n/a",J68-K68)</f>
        <v>-8</v>
      </c>
      <c r="M68" s="279">
        <f>IF(ISERROR(L68/K68),"n/a",(L68/K68))</f>
        <v>-0.17777777777777778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2</v>
      </c>
      <c r="K70" s="197">
        <f>K71</f>
        <v>2</v>
      </c>
      <c r="L70" s="112">
        <f>IF(ISERROR(J70-K70),"n/a",J70-K70)</f>
        <v>0</v>
      </c>
      <c r="M70" s="113">
        <f>IF(ISERROR(L70/K70),"n/a",(L70/K70))</f>
        <v>0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2</v>
      </c>
      <c r="K71" s="127">
        <v>2</v>
      </c>
      <c r="L71" s="128">
        <f>IF(ISERROR(J71-K71),"n/a",J71-K71)</f>
        <v>0</v>
      </c>
      <c r="M71" s="129">
        <f>IF(ISERROR(L71/K71),"n/a",(L71/K71))</f>
        <v>0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2085</v>
      </c>
      <c r="C74" s="65">
        <f>SUM(C75:C75)</f>
        <v>1826</v>
      </c>
      <c r="D74" s="66">
        <f>IF(ISERROR(B74-C74),"n/a",B74-C74)</f>
        <v>259</v>
      </c>
      <c r="E74" s="67">
        <f>IF(ISERROR(D74/C74),"n/a",(D74/C74))</f>
        <v>0.14184008762322015</v>
      </c>
      <c r="F74" s="68">
        <f>SUM(F75:F75)</f>
        <v>811</v>
      </c>
      <c r="G74" s="69">
        <f>SUM(G75:G75)</f>
        <v>829</v>
      </c>
      <c r="H74" s="70">
        <f>IF(ISERROR(F74-G74),"n/a",F74-G74)</f>
        <v>-18</v>
      </c>
      <c r="I74" s="71">
        <f>IF(ISERROR(H74/G74),"n/a",(H74/G74))</f>
        <v>-2.1712907117008445E-2</v>
      </c>
      <c r="J74" s="72">
        <f>SUM(J75:J75)</f>
        <v>272</v>
      </c>
      <c r="K74" s="73">
        <f>SUM(K75:K75)</f>
        <v>288</v>
      </c>
      <c r="L74" s="74">
        <f>IF(ISERROR(J74-K74),"n/a",J74-K74)</f>
        <v>-16</v>
      </c>
      <c r="M74" s="75">
        <f>IF(ISERROR(L74/K74),"n/a",(L74/K74))</f>
        <v>-5.5555555555555552E-2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2085</v>
      </c>
      <c r="C75" s="65">
        <f>C76+C81+C79</f>
        <v>1826</v>
      </c>
      <c r="D75" s="66">
        <f t="shared" ref="D75:D86" si="141">IF(ISERROR(B75-C75),"n/a",B75-C75)</f>
        <v>259</v>
      </c>
      <c r="E75" s="67">
        <f t="shared" ref="E75:E86" si="142">IF(ISERROR(D75/C75),"n/a",(D75/C75))</f>
        <v>0.14184008762322015</v>
      </c>
      <c r="F75" s="68">
        <f>F76+F81+F79</f>
        <v>811</v>
      </c>
      <c r="G75" s="69">
        <f>G76+G81+G79</f>
        <v>829</v>
      </c>
      <c r="H75" s="70">
        <f t="shared" ref="H75:H86" si="143">IF(ISERROR(F75-G75),"n/a",F75-G75)</f>
        <v>-18</v>
      </c>
      <c r="I75" s="71">
        <f t="shared" ref="I75:I86" si="144">IF(ISERROR(H75/G75),"n/a",(H75/G75))</f>
        <v>-2.1712907117008445E-2</v>
      </c>
      <c r="J75" s="72">
        <f>J76+J81+J79</f>
        <v>272</v>
      </c>
      <c r="K75" s="73">
        <f>K76+K81+K79</f>
        <v>288</v>
      </c>
      <c r="L75" s="74">
        <f t="shared" ref="L75:L86" si="145">IF(ISERROR(J75-K75),"n/a",J75-K75)</f>
        <v>-16</v>
      </c>
      <c r="M75" s="75">
        <f t="shared" ref="M75:M86" si="146">IF(ISERROR(L75/K75),"n/a",(L75/K75))</f>
        <v>-5.5555555555555552E-2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1841</v>
      </c>
      <c r="C76" s="92">
        <f>SUM(C77:C78)</f>
        <v>1532</v>
      </c>
      <c r="D76" s="93">
        <f t="shared" si="141"/>
        <v>309</v>
      </c>
      <c r="E76" s="94">
        <f t="shared" si="142"/>
        <v>0.20169712793733682</v>
      </c>
      <c r="F76" s="95">
        <f>SUM(F77:F78)</f>
        <v>738</v>
      </c>
      <c r="G76" s="96">
        <f>SUM(G77:G78)</f>
        <v>719</v>
      </c>
      <c r="H76" s="97">
        <f t="shared" si="143"/>
        <v>19</v>
      </c>
      <c r="I76" s="98">
        <f t="shared" si="144"/>
        <v>2.6425591098748261E-2</v>
      </c>
      <c r="J76" s="99">
        <f>SUM(J77:J78)</f>
        <v>259</v>
      </c>
      <c r="K76" s="100">
        <f>SUM(K77:K78)</f>
        <v>267</v>
      </c>
      <c r="L76" s="101">
        <f t="shared" si="145"/>
        <v>-8</v>
      </c>
      <c r="M76" s="102">
        <f t="shared" si="146"/>
        <v>-2.9962546816479401E-2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734</v>
      </c>
      <c r="G77" s="273">
        <v>711</v>
      </c>
      <c r="H77" s="274">
        <f>IF(ISERROR(F77-G77),"n/a",F77-G77)</f>
        <v>23</v>
      </c>
      <c r="I77" s="275">
        <f>IF(ISERROR(H77/G77),"n/a",(H77/G77))</f>
        <v>3.2348804500703238E-2</v>
      </c>
      <c r="J77" s="276">
        <v>258</v>
      </c>
      <c r="K77" s="277">
        <v>266</v>
      </c>
      <c r="L77" s="278">
        <f>IF(ISERROR(J77-K77),"n/a",J77-K77)</f>
        <v>-8</v>
      </c>
      <c r="M77" s="279">
        <f>IF(ISERROR(L77/K77),"n/a",(L77/K77))</f>
        <v>-3.007518796992481E-2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4</v>
      </c>
      <c r="G78" s="237">
        <v>8</v>
      </c>
      <c r="H78" s="238">
        <f>IF(ISERROR(F78-G78),"n/a",F78-G78)</f>
        <v>-4</v>
      </c>
      <c r="I78" s="239">
        <f>IF(ISERROR(H78/G78),"n/a",(H78/G78))</f>
        <v>-0.5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13</v>
      </c>
      <c r="K79" s="197">
        <f>K80</f>
        <v>20</v>
      </c>
      <c r="L79" s="112">
        <f>IF(ISERROR(J79-K79),"n/a",J79-K79)</f>
        <v>-7</v>
      </c>
      <c r="M79" s="113">
        <f>IF(ISERROR(L79/K79),"n/a",(L79/K79))</f>
        <v>-0.35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13</v>
      </c>
      <c r="K80" s="127">
        <v>20</v>
      </c>
      <c r="L80" s="128">
        <f>IF(ISERROR(J80-K80),"n/a",J80-K80)</f>
        <v>-7</v>
      </c>
      <c r="M80" s="129">
        <f>IF(ISERROR(L80/K80),"n/a",(L80/K80))</f>
        <v>-0.35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365</v>
      </c>
      <c r="G83" s="69">
        <f>G84+G91</f>
        <v>264</v>
      </c>
      <c r="H83" s="70">
        <f t="shared" si="143"/>
        <v>101</v>
      </c>
      <c r="I83" s="71">
        <f t="shared" si="144"/>
        <v>0.38257575757575757</v>
      </c>
      <c r="J83" s="72">
        <f>J84+J91</f>
        <v>77</v>
      </c>
      <c r="K83" s="73">
        <f>K84+K91</f>
        <v>51</v>
      </c>
      <c r="L83" s="74">
        <f t="shared" si="145"/>
        <v>26</v>
      </c>
      <c r="M83" s="75">
        <f t="shared" si="146"/>
        <v>0.50980392156862742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177</v>
      </c>
      <c r="H84" s="70">
        <f t="shared" si="143"/>
        <v>91</v>
      </c>
      <c r="I84" s="71">
        <f t="shared" si="144"/>
        <v>0.51412429378531077</v>
      </c>
      <c r="J84" s="72">
        <f>J85+J89+J87</f>
        <v>53</v>
      </c>
      <c r="K84" s="73">
        <f>K85+K89+K87</f>
        <v>34</v>
      </c>
      <c r="L84" s="74">
        <f t="shared" si="145"/>
        <v>19</v>
      </c>
      <c r="M84" s="75">
        <f t="shared" si="146"/>
        <v>0.55882352941176472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167</v>
      </c>
      <c r="H85" s="97">
        <f t="shared" si="143"/>
        <v>77</v>
      </c>
      <c r="I85" s="98">
        <f t="shared" si="144"/>
        <v>0.46107784431137727</v>
      </c>
      <c r="J85" s="99">
        <f>J86</f>
        <v>52</v>
      </c>
      <c r="K85" s="101">
        <f>K86</f>
        <v>34</v>
      </c>
      <c r="L85" s="101">
        <f t="shared" si="145"/>
        <v>18</v>
      </c>
      <c r="M85" s="102">
        <f t="shared" si="146"/>
        <v>0.52941176470588236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167</v>
      </c>
      <c r="H86" s="304">
        <f t="shared" si="143"/>
        <v>77</v>
      </c>
      <c r="I86" s="305">
        <f t="shared" si="144"/>
        <v>0.46107784431137727</v>
      </c>
      <c r="J86" s="276">
        <v>52</v>
      </c>
      <c r="K86" s="306">
        <v>34</v>
      </c>
      <c r="L86" s="306">
        <f t="shared" si="145"/>
        <v>18</v>
      </c>
      <c r="M86" s="307">
        <f t="shared" si="146"/>
        <v>0.52941176470588236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97</v>
      </c>
      <c r="G91" s="69">
        <f>G92+G97+G95</f>
        <v>87</v>
      </c>
      <c r="H91" s="70">
        <f t="shared" si="157"/>
        <v>10</v>
      </c>
      <c r="I91" s="71">
        <f t="shared" si="158"/>
        <v>0.11494252873563218</v>
      </c>
      <c r="J91" s="72">
        <f>J92+J97+J95</f>
        <v>24</v>
      </c>
      <c r="K91" s="73">
        <f>K92+K97+K95</f>
        <v>17</v>
      </c>
      <c r="L91" s="74">
        <f t="shared" si="159"/>
        <v>7</v>
      </c>
      <c r="M91" s="75">
        <f t="shared" si="160"/>
        <v>0.41176470588235292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93</v>
      </c>
      <c r="G92" s="96">
        <f>SUM(G93:G94)</f>
        <v>85</v>
      </c>
      <c r="H92" s="97">
        <f t="shared" si="157"/>
        <v>8</v>
      </c>
      <c r="I92" s="98">
        <f t="shared" si="158"/>
        <v>9.4117647058823528E-2</v>
      </c>
      <c r="J92" s="99">
        <f>SUM(J93:J94)</f>
        <v>24</v>
      </c>
      <c r="K92" s="100">
        <f>SUM(K93:K94)</f>
        <v>17</v>
      </c>
      <c r="L92" s="101">
        <f t="shared" si="159"/>
        <v>7</v>
      </c>
      <c r="M92" s="102">
        <f t="shared" si="160"/>
        <v>0.41176470588235292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91</v>
      </c>
      <c r="G93" s="273">
        <v>81</v>
      </c>
      <c r="H93" s="274">
        <v>0</v>
      </c>
      <c r="I93" s="275">
        <f>IF(ISERROR(H93/G93),"n/a",(H93/G93))</f>
        <v>0</v>
      </c>
      <c r="J93" s="276">
        <v>23</v>
      </c>
      <c r="K93" s="277">
        <v>17</v>
      </c>
      <c r="L93" s="278">
        <f>IF(ISERROR(J93-K93),"n/a",J93-K93)</f>
        <v>6</v>
      </c>
      <c r="M93" s="279">
        <f>IF(ISERROR(L93/K93),"n/a",(L93/K93))</f>
        <v>0.35294117647058826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6/11/2021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June 11,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6/11/21</v>
      </c>
      <c r="C8" s="349" t="str">
        <f>Summary!C7</f>
        <v>as of 6/11/20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0.64112133119662806</v>
      </c>
      <c r="C10" s="10">
        <f>IF(ISERROR(Summary!C48/Summary!C10),"n/a",Summary!C48/Summary!C10)</f>
        <v>0.65006002400960383</v>
      </c>
      <c r="D10" s="12">
        <f>IF(ISERROR(B10-C10),"n/a",B10-C10)</f>
        <v>-8.9386928129757681E-3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0.20544427324088341</v>
      </c>
      <c r="C11" s="10">
        <f>IF(ISERROR(Summary!C67/Summary!C48),"n/a",Summary!C67/Summary!C48)</f>
        <v>0.22164216208537538</v>
      </c>
      <c r="D11" s="12">
        <f>IF(ISERROR(B11-C11),"n/a",B11-C11)</f>
        <v>-1.619788884449197E-2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0.84157160963244615</v>
      </c>
      <c r="C16" s="10">
        <f>IF(ISERROR(Summary!C53/Summary!C15),"n/a",Summary!C53/Summary!C15)</f>
        <v>0.76369636963696375</v>
      </c>
      <c r="D16" s="12">
        <f>IF(ISERROR(B16-C16),"n/a",B16-C16)</f>
        <v>7.7875239995482404E-2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4.1164658634538151E-2</v>
      </c>
      <c r="C17" s="10">
        <f>IF(ISERROR(Summary!C72/Summary!C53),"n/a",Summary!C72/Summary!C53)</f>
        <v>5.9636992221261884E-2</v>
      </c>
      <c r="D17" s="12">
        <f>IF(ISERROR(B17-C17),"n/a",B17-C17)</f>
        <v>-1.8472333586723733E-2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0.75236891977258369</v>
      </c>
      <c r="C22" s="10">
        <f>IF(ISERROR(Summary!C51/Summary!C13),"n/a",Summary!C51/Summary!C13)</f>
        <v>0.70971950424005215</v>
      </c>
      <c r="D22" s="12">
        <f>IF(ISERROR(B22-C22),"n/a",B22-C22)</f>
        <v>4.2649415532531543E-2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7.7805765463196189E-2</v>
      </c>
      <c r="C23" s="10">
        <f>IF(ISERROR(Summary!C70/Summary!C51),"n/a",Summary!C70/Summary!C51)</f>
        <v>7.904411764705882E-2</v>
      </c>
      <c r="D23" s="12">
        <f>IF(ISERROR(B23-C23),"n/a",B23-C23)</f>
        <v>-1.2383521838626316E-3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0.66016062579505974</v>
      </c>
      <c r="C28" s="10">
        <f>IF(ISERROR(Summary!C47/Summary!C9),"n/a",Summary!C47/Summary!C9)</f>
        <v>0.659093667813069</v>
      </c>
      <c r="D28" s="12">
        <f>IF(ISERROR(B28-C28),"n/a",B28-C28)</f>
        <v>1.066957981990746E-3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0.18291630716134599</v>
      </c>
      <c r="C29" s="10">
        <f>IF(ISERROR(Summary!C66/Summary!C47),"n/a",Summary!C66/Summary!C47)</f>
        <v>0.20160225912397556</v>
      </c>
      <c r="D29" s="12">
        <f>IF(ISERROR(B29-C29),"n/a",B29-C29)</f>
        <v>-1.8685951962629566E-2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6/11/21</v>
      </c>
      <c r="C36" s="349" t="str">
        <f>Summary!C7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0.62479784366576818</v>
      </c>
      <c r="C39" s="10">
        <f>IF(ISERROR(Summary!C56/Summary!C18),"n/a",Summary!C56/Summary!C18)</f>
        <v>0.65628891656288912</v>
      </c>
      <c r="D39" s="12">
        <f>IF(ISERROR(B39-C39),"n/a",B39-C39)</f>
        <v>-3.1491072897120942E-2</v>
      </c>
    </row>
    <row r="40" spans="1:4" ht="15" x14ac:dyDescent="0.2">
      <c r="A40" s="14" t="s">
        <v>14</v>
      </c>
      <c r="B40" s="10">
        <f>IF(ISERROR(Summary!B75/Summary!B56),"n/a",Summary!B75/Summary!B56)</f>
        <v>0.28078392703069149</v>
      </c>
      <c r="C40" s="10">
        <f>IF(ISERROR(Summary!C75/Summary!C56),"n/a",Summary!C75/Summary!C56)</f>
        <v>0.30120177103099305</v>
      </c>
      <c r="D40" s="12">
        <f>IF(ISERROR(B40-C40),"n/a",B40-C40)</f>
        <v>-2.0417844000301555E-2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0.62325581395348839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0.13202774377804982</v>
      </c>
    </row>
    <row r="46" spans="1:4" ht="15" x14ac:dyDescent="0.2">
      <c r="A46" s="14" t="s">
        <v>14</v>
      </c>
      <c r="B46" s="10">
        <f>IF(ISERROR(Summary!B76/Summary!B57),"n/a",Summary!B76/Summary!B57)</f>
        <v>0.13432835820895522</v>
      </c>
      <c r="C46" s="10">
        <f>IF(ISERROR(Summary!C76/Summary!C57),"n/a",Summary!C76/Summary!C57)</f>
        <v>0.10119047619047619</v>
      </c>
      <c r="D46" s="12">
        <f t="shared" si="0"/>
        <v>3.3137882018479031E-2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0.25974025974025972</v>
      </c>
      <c r="C51" s="10">
        <f>IF(ISERROR(Summary!C62/Summary!C24),"n/a",Summary!C62/Summary!C24)</f>
        <v>0.33128834355828218</v>
      </c>
      <c r="D51" s="12">
        <f>IF(ISERROR(B51-C51),"n/a",B51-C51)</f>
        <v>-7.1548083818022468E-2</v>
      </c>
    </row>
    <row r="52" spans="1:4" ht="15" x14ac:dyDescent="0.2">
      <c r="A52" s="14" t="s">
        <v>14</v>
      </c>
      <c r="B52" s="10">
        <f>IF(ISERROR(Summary!B81/Summary!B62),"n/a",Summary!B81/Summary!B62)</f>
        <v>0.23333333333333334</v>
      </c>
      <c r="C52" s="10">
        <f>IF(ISERROR(Summary!C81/Summary!C62),"n/a",Summary!C81/Summary!C62)</f>
        <v>0.18518518518518517</v>
      </c>
      <c r="D52" s="12">
        <f>IF(ISERROR(B52-C52),"n/a",B52-C52)</f>
        <v>4.8148148148148162E-2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0.74222896133434424</v>
      </c>
      <c r="C57" s="10">
        <f>IF(ISERROR(Summary!C59/Summary!C21),"n/a",Summary!C59/Summary!C21)</f>
        <v>0.76747311827956988</v>
      </c>
      <c r="D57" s="12">
        <f>IF(ISERROR(B57-C57),"n/a",B57-C57)</f>
        <v>-2.5244156945225638E-2</v>
      </c>
    </row>
    <row r="58" spans="1:4" ht="15" x14ac:dyDescent="0.2">
      <c r="A58" s="14" t="s">
        <v>14</v>
      </c>
      <c r="B58" s="10">
        <f>IF(ISERROR(Summary!B78/Summary!B59),"n/a",Summary!B78/Summary!B59)</f>
        <v>0.16241062308478038</v>
      </c>
      <c r="C58" s="10">
        <f>IF(ISERROR(Summary!C78/Summary!C59),"n/a",Summary!C78/Summary!C59)</f>
        <v>0.18914185639229422</v>
      </c>
      <c r="D58" s="12">
        <f>IF(ISERROR(B58-C58),"n/a",B58-C58)</f>
        <v>-2.6731233307513841E-2</v>
      </c>
    </row>
    <row r="59" spans="1:4" ht="15" x14ac:dyDescent="0.2">
      <c r="A59" s="14" t="s">
        <v>15</v>
      </c>
      <c r="B59" s="10">
        <f>IF(ISERROR(Summary!B121/Summary!B59),"n/a",Summary!B121/Summary!B59)</f>
        <v>1.0214504596527069E-3</v>
      </c>
      <c r="C59" s="10">
        <f>IF(ISERROR(Summary!C121/Summary!C59),"n/a",Summary!C121/Summary!C59)</f>
        <v>0</v>
      </c>
      <c r="D59" s="12">
        <f>IF(ISERROR(B59-C59),"n/a",B59-C59)</f>
        <v>1.0214504596527069E-3</v>
      </c>
    </row>
    <row r="60" spans="1:4" ht="15" x14ac:dyDescent="0.2">
      <c r="A60" s="14" t="s">
        <v>16</v>
      </c>
      <c r="B60" s="10">
        <f>IF(ISERROR(Summary!B121/Summary!B78),"n/a",Summary!B121/Summary!B78)</f>
        <v>6.2893081761006293E-3</v>
      </c>
      <c r="C60" s="10">
        <f>IF(ISERROR(Summary!C121/Summary!C78),"n/a",Summary!C121/Summary!C78)</f>
        <v>0</v>
      </c>
      <c r="D60" s="12">
        <f>IF(ISERROR(B60-C60),"n/a",B60-C60)</f>
        <v>6.2893081761006293E-3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0.62955932203389831</v>
      </c>
      <c r="C63" s="10">
        <f>IF(ISERROR(Summary!C54/Summary!C16),"n/a",Summary!C54/Summary!C16)</f>
        <v>0.66027924205727306</v>
      </c>
      <c r="D63" s="12">
        <f>IF(ISERROR(B63-C63),"n/a",B63-C63)</f>
        <v>-3.0719920023374758E-2</v>
      </c>
    </row>
    <row r="64" spans="1:4" ht="15" x14ac:dyDescent="0.2">
      <c r="A64" s="14" t="s">
        <v>14</v>
      </c>
      <c r="B64" s="10">
        <f>IF(ISERROR(Summary!B73/Summary!B54),"n/a",Summary!B73/Summary!B54)</f>
        <v>0.26588412664225713</v>
      </c>
      <c r="C64" s="10">
        <f>IF(ISERROR(Summary!C73/Summary!C54),"n/a",Summary!C73/Summary!C54)</f>
        <v>0.28309418491746685</v>
      </c>
      <c r="D64" s="12">
        <f>IF(ISERROR(B64-C64),"n/a",B64-C64)</f>
        <v>-1.7210058275209716E-2</v>
      </c>
    </row>
    <row r="65" spans="1:4" ht="15" x14ac:dyDescent="0.2">
      <c r="A65" s="14" t="s">
        <v>15</v>
      </c>
      <c r="B65" s="10">
        <f>IF(ISERROR(Summary!B116/Summary!B54),"n/a",Summary!B116/Summary!B54)</f>
        <v>1.0768899418479432E-4</v>
      </c>
      <c r="C65" s="10">
        <f>IF(ISERROR(Summary!C116/Summary!C54),"n/a",Summary!C116/Summary!C54)</f>
        <v>0</v>
      </c>
      <c r="D65" s="12">
        <f>IF(ISERROR(B65-C65),"n/a",B65-C65)</f>
        <v>1.0768899418479432E-4</v>
      </c>
    </row>
    <row r="66" spans="1:4" ht="15" x14ac:dyDescent="0.2">
      <c r="A66" s="14" t="s">
        <v>16</v>
      </c>
      <c r="B66" s="10">
        <f>IF(ISERROR(Summary!B116/Summary!B73),"n/a",Summary!B116/Summary!B73)</f>
        <v>4.050222762251924E-4</v>
      </c>
      <c r="C66" s="10">
        <f>IF(ISERROR(Summary!C116/Summary!C73),"n/a",Summary!C116/Summary!C73)</f>
        <v>0</v>
      </c>
      <c r="D66" s="12">
        <f>IF(ISERROR(B66-C66),"n/a",B66-C66)</f>
        <v>4.050222762251924E-4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6/11/2021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June 11,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6/11/21</v>
      </c>
      <c r="C9" s="351" t="str">
        <f>Summary!C7</f>
        <v>as of 6/11/20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0.52486075949367084</v>
      </c>
      <c r="C11" s="10">
        <f>IF(ISERROR(College!G13/College!C13),"n/a",College!G13/College!C13)</f>
        <v>0.55072979708081171</v>
      </c>
      <c r="D11" s="12">
        <f>IF(ISERROR(B11-C11),"n/a",B11-C11)</f>
        <v>-2.5869037587140875E-2</v>
      </c>
    </row>
    <row r="12" spans="1:5" ht="15" x14ac:dyDescent="0.2">
      <c r="A12" s="14" t="s">
        <v>14</v>
      </c>
      <c r="B12" s="10">
        <f>IF(ISERROR(College!J13/College!F13),"n/a",College!J13/College!F13)</f>
        <v>0.17075053058074474</v>
      </c>
      <c r="C12" s="10">
        <f>IF(ISERROR(College!K13/College!G13),"n/a",College!K13/College!G13)</f>
        <v>0.14630467571644043</v>
      </c>
      <c r="D12" s="12">
        <f>IF(ISERROR(B12-C12),"n/a",B12-C12)</f>
        <v>2.4445854864304312E-2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7.2033898305084748E-2</v>
      </c>
      <c r="D18" s="12">
        <f>IF(ISERROR(B18-C18),"n/a",B18-C18)</f>
        <v>-3.928830636553815E-2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0.76338729763387303</v>
      </c>
      <c r="D23" s="12">
        <f>IF(ISERROR(B23-C23),"n/a",B23-C23)</f>
        <v>-5.2251685726486086E-2</v>
      </c>
    </row>
    <row r="24" spans="1:4" ht="15" x14ac:dyDescent="0.2">
      <c r="A24" s="14" t="s">
        <v>14</v>
      </c>
      <c r="B24" s="10">
        <f>IF(ISERROR(College!J15/College!F15),"n/a",College!J15/College!F15)</f>
        <v>6.6666666666666666E-2</v>
      </c>
      <c r="C24" s="10">
        <f>IF(ISERROR(College!K15/College!G15),"n/a",College!K15/College!G15)</f>
        <v>7.8303425774877644E-2</v>
      </c>
      <c r="D24" s="12">
        <f>IF(ISERROR(B24-C24),"n/a",B24-C24)</f>
        <v>-1.1636759108210978E-2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0.55313666251999294</v>
      </c>
      <c r="C29" s="10">
        <f>IF(ISERROR(College!G11/College!C11),"n/a",College!G11/College!C11)</f>
        <v>0.57662010293036448</v>
      </c>
      <c r="D29" s="12">
        <f>IF(ISERROR(B29-C29),"n/a",B29-C29)</f>
        <v>-2.3483440410371537E-2</v>
      </c>
    </row>
    <row r="30" spans="1:4" ht="15" x14ac:dyDescent="0.2">
      <c r="A30" s="14" t="s">
        <v>14</v>
      </c>
      <c r="B30" s="10">
        <f>IF(ISERROR(College!J11/College!F11),"n/a",College!J11/College!F11)</f>
        <v>0.15116465863453815</v>
      </c>
      <c r="C30" s="10">
        <f>IF(ISERROR(College!K11/College!G11),"n/a",College!K11/College!G11)</f>
        <v>0.1355191256830601</v>
      </c>
      <c r="D30" s="12">
        <f>IF(ISERROR(B30-C30),"n/a",B30-C30)</f>
        <v>1.5645532951478053E-2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6/11/21</v>
      </c>
      <c r="C36" s="349" t="str">
        <f>(Summary!C7)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0.41768292682926828</v>
      </c>
      <c r="D39" s="12">
        <f>IF(ISERROR(B39-C39),"n/a",B39-C39)</f>
        <v>-1.0523210070810363E-2</v>
      </c>
    </row>
    <row r="40" spans="1:4" ht="15" x14ac:dyDescent="0.2">
      <c r="A40" s="14" t="s">
        <v>14</v>
      </c>
      <c r="B40" s="10">
        <f>IF(ISERROR(College!J20/College!F20),"n/a",College!J20/College!F20)</f>
        <v>0.30531400966183575</v>
      </c>
      <c r="C40" s="10">
        <f>IF(ISERROR(College!K20/College!G20),"n/a",College!K20/College!G20)</f>
        <v>0.29718456725755998</v>
      </c>
      <c r="D40" s="12">
        <f>IF(ISERROR(B40-C40),"n/a",B40-C40)</f>
        <v>8.1294424042757663E-3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0.16666666666666666</v>
      </c>
      <c r="C46" s="10">
        <f>IF(ISERROR(College!K21/College!G21),"n/a",College!K21/College!G21)</f>
        <v>0.16</v>
      </c>
      <c r="D46" s="12">
        <f t="shared" si="0"/>
        <v>6.6666666666666541E-3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0.25454545454545452</v>
      </c>
      <c r="C58" s="10">
        <f>IF(ISERROR(College!K23/College!G23),"n/a",College!K23/College!G23)</f>
        <v>0.2767857142857143</v>
      </c>
      <c r="D58" s="12">
        <f>IF(ISERROR(B58-C58),"n/a",B58-C58)</f>
        <v>-2.2240259740259782E-2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0.41196261682242991</v>
      </c>
      <c r="D63" s="12">
        <f>IF(ISERROR(B63-C63),"n/a",B63-C63)</f>
        <v>-2.4783662166839582E-3</v>
      </c>
    </row>
    <row r="64" spans="1:4" ht="15" x14ac:dyDescent="0.2">
      <c r="A64" s="14" t="s">
        <v>14</v>
      </c>
      <c r="B64" s="10">
        <f>IF(ISERROR(College!J18/College!F18),"n/a",College!J18/College!F18)</f>
        <v>0.2967032967032967</v>
      </c>
      <c r="C64" s="10">
        <f>IF(ISERROR(College!K18/College!G18),"n/a",College!K18/College!G18)</f>
        <v>0.29219600725952816</v>
      </c>
      <c r="D64" s="12">
        <f>IF(ISERROR(B64-C64),"n/a",B64-C64)</f>
        <v>4.5072894437685473E-3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June 11,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6/11/21</v>
      </c>
      <c r="C9" s="351" t="str">
        <f>Summary!C7</f>
        <v>as of 6/11/20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0.62545572015321427</v>
      </c>
      <c r="C11" s="10">
        <f>IF(ISERROR(College!G29/College!C29),"n/a",College!G29/College!C29)</f>
        <v>0.63574693288429152</v>
      </c>
      <c r="D11" s="12">
        <f>IF(ISERROR(B11-C11),"n/a",B11-C11)</f>
        <v>-1.0291212731077248E-2</v>
      </c>
    </row>
    <row r="12" spans="1:19" ht="15" x14ac:dyDescent="0.2">
      <c r="A12" s="14" t="s">
        <v>14</v>
      </c>
      <c r="B12" s="10">
        <f>IF(ISERROR(College!J29/College!F29),"n/a",College!J29/College!F29)</f>
        <v>0.20054600457463292</v>
      </c>
      <c r="C12" s="10">
        <f>IF(ISERROR(College!K29/College!G29),"n/a",College!K29/College!G29)</f>
        <v>0.19229604964431662</v>
      </c>
      <c r="D12" s="12">
        <f>IF(ISERROR(B12-C12),"n/a",B12-C12)</f>
        <v>8.2499549303163E-3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0.72992700729927007</v>
      </c>
      <c r="D17" s="12">
        <f>IF(ISERROR(B17-C17),"n/a",B17-C17)</f>
        <v>9.9760492700729952E-2</v>
      </c>
    </row>
    <row r="18" spans="1:4" ht="15" x14ac:dyDescent="0.2">
      <c r="A18" s="14" t="s">
        <v>14</v>
      </c>
      <c r="B18" s="10">
        <f>IF(ISERROR(College!J33/College!F33),"n/a",College!J33/College!F33)</f>
        <v>3.4839924670433148E-2</v>
      </c>
      <c r="C18" s="10">
        <f>IF(ISERROR(College!K33/College!G33),"n/a",College!K33/College!G33)</f>
        <v>4.1666666666666664E-2</v>
      </c>
      <c r="D18" s="12">
        <f>IF(ISERROR(B18-C18),"n/a",B18-C18)</f>
        <v>-6.8267419962335166E-3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0.7497360084477297</v>
      </c>
      <c r="C23" s="10">
        <f>IF(ISERROR(College!G31/College!C31),"n/a",College!G31/College!C31)</f>
        <v>0.68856088560885609</v>
      </c>
      <c r="D23" s="12">
        <f>IF(ISERROR(B23-C23),"n/a",B23-C23)</f>
        <v>6.1175122838873608E-2</v>
      </c>
    </row>
    <row r="24" spans="1:4" ht="15" x14ac:dyDescent="0.2">
      <c r="A24" s="14" t="s">
        <v>14</v>
      </c>
      <c r="B24" s="10">
        <f>IF(ISERROR(College!J31/College!F31),"n/a",College!J31/College!F31)</f>
        <v>8.1690140845070425E-2</v>
      </c>
      <c r="C24" s="10">
        <f>IF(ISERROR(College!K31/College!G31),"n/a",College!K31/College!G31)</f>
        <v>6.966773847802786E-2</v>
      </c>
      <c r="D24" s="12">
        <f>IF(ISERROR(B24-C24),"n/a",B24-C24)</f>
        <v>1.2022402367042564E-2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0.64928266770065912</v>
      </c>
      <c r="C29" s="10">
        <f>IF(ISERROR(College!G27/College!C27),"n/a",College!G27/College!C27)</f>
        <v>0.64481638359995064</v>
      </c>
      <c r="D29" s="12">
        <f>IF(ISERROR(B29-C29),"n/a",B29-C29)</f>
        <v>4.4662841007084841E-3</v>
      </c>
    </row>
    <row r="30" spans="1:4" ht="15" x14ac:dyDescent="0.2">
      <c r="A30" s="14" t="s">
        <v>14</v>
      </c>
      <c r="B30" s="10">
        <f>IF(ISERROR(College!J27/College!F27),"n/a",College!J27/College!F27)</f>
        <v>0.17491788593610033</v>
      </c>
      <c r="C30" s="10">
        <f>IF(ISERROR(College!K27/College!G27),"n/a",College!K27/College!G27)</f>
        <v>0.17193877551020409</v>
      </c>
      <c r="D30" s="12">
        <f>IF(ISERROR(B30-C30),"n/a",B30-C30)</f>
        <v>2.979110425896242E-3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6/11/21</v>
      </c>
      <c r="C36" s="349" t="str">
        <f>(Summary!C7)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0.78231176370155364</v>
      </c>
      <c r="C39" s="10">
        <f>IF(ISERROR(College!G36/College!C36),"n/a",College!G36/College!C36)</f>
        <v>0.79608741628480795</v>
      </c>
      <c r="D39" s="12">
        <f>IF(ISERROR(B39-C39),"n/a",B39-C39)</f>
        <v>-1.3775652583254305E-2</v>
      </c>
    </row>
    <row r="40" spans="1:4" ht="15" x14ac:dyDescent="0.2">
      <c r="A40" s="14" t="s">
        <v>14</v>
      </c>
      <c r="B40" s="10">
        <f>IF(ISERROR(College!J36/College!F36),"n/a",College!J36/College!F36)</f>
        <v>0.24378000872981231</v>
      </c>
      <c r="C40" s="10">
        <f>IF(ISERROR(College!K36/College!G36),"n/a",College!K36/College!G36)</f>
        <v>0.26411334956829752</v>
      </c>
      <c r="D40" s="12">
        <f>IF(ISERROR(B40-C40),"n/a",B40-C40)</f>
        <v>-2.0333340838485203E-2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0.85333333333333339</v>
      </c>
      <c r="C45" s="10">
        <f>IF(ISERROR(College!G37/College!C37),"n/a",College!G37/College!C37)</f>
        <v>0.84955752212389379</v>
      </c>
      <c r="D45" s="12">
        <f>IF(ISERROR(B45-C45),"n/a",B45-C45)</f>
        <v>3.7758112094395946E-3</v>
      </c>
    </row>
    <row r="46" spans="1:4" ht="15" x14ac:dyDescent="0.2">
      <c r="A46" s="14" t="s">
        <v>14</v>
      </c>
      <c r="B46" s="10">
        <f>IF(ISERROR(College!J37/College!F37),"n/a",College!J37/College!F37)</f>
        <v>6.25E-2</v>
      </c>
      <c r="C46" s="10">
        <f>IF(ISERROR(College!K37/College!G37),"n/a",College!K37/College!G37)</f>
        <v>0.11458333333333333</v>
      </c>
      <c r="D46" s="12">
        <f>IF(ISERROR(B46-C46),"n/a",B46-C46)</f>
        <v>-5.2083333333333329E-2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0.13513513513513514</v>
      </c>
      <c r="C51" s="10">
        <f>IF(ISERROR(College!G41/College!C41),"n/a",College!G41/College!C41)</f>
        <v>0.45121951219512196</v>
      </c>
      <c r="D51" s="12">
        <f>IF(ISERROR(B51-C51),"n/a",B51-C51)</f>
        <v>-0.31608437705998682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0.13513513513513514</v>
      </c>
      <c r="D52" s="12">
        <f>IF(ISERROR(B52-C52),"n/a",B52-C52)</f>
        <v>0.10399529964747356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0.99426934097421205</v>
      </c>
      <c r="C57" s="10">
        <f>IF(ISERROR(College!G39/College!C39),"n/a",College!G39/College!C39)</f>
        <v>0.99506781750924789</v>
      </c>
      <c r="D57" s="12">
        <f>IF(ISERROR(B57-C57),"n/a",B57-C57)</f>
        <v>-7.9847653503584137E-4</v>
      </c>
    </row>
    <row r="58" spans="1:4" ht="15" x14ac:dyDescent="0.2">
      <c r="A58" s="14" t="s">
        <v>14</v>
      </c>
      <c r="B58" s="10">
        <f>IF(ISERROR(College!J39/College!F39),"n/a",College!J39/College!F39)</f>
        <v>0.14697406340057637</v>
      </c>
      <c r="C58" s="10">
        <f>IF(ISERROR(College!K39/College!G39),"n/a",College!K39/College!G39)</f>
        <v>0.15737298636926889</v>
      </c>
      <c r="D58" s="12">
        <f>IF(ISERROR(B58-C58),"n/a",B58-C58)</f>
        <v>-1.039892296869252E-2</v>
      </c>
    </row>
    <row r="59" spans="1:4" ht="15" x14ac:dyDescent="0.2">
      <c r="A59" s="14" t="s">
        <v>15</v>
      </c>
      <c r="B59" s="10">
        <f>IF(ISERROR(College!N39/College!F39),"n/a",College!N39/College!F39)</f>
        <v>1.440922190201729E-3</v>
      </c>
      <c r="C59" s="10">
        <f>IF(ISERROR(College!O39/College!G39),"n/a",College!O39/College!G39)</f>
        <v>0</v>
      </c>
      <c r="D59" s="12">
        <f>IF(ISERROR(B59-C59),"n/a",B59-C59)</f>
        <v>1.440922190201729E-3</v>
      </c>
    </row>
    <row r="60" spans="1:4" ht="15" x14ac:dyDescent="0.2">
      <c r="A60" s="14" t="s">
        <v>16</v>
      </c>
      <c r="B60" s="10">
        <f>IF(ISERROR(College!N39/College!J39),"n/a",College!N39/College!J39)</f>
        <v>9.8039215686274508E-3</v>
      </c>
      <c r="C60" s="10">
        <f>IF(ISERROR(College!O39/College!K39),"n/a",College!O39/College!K39)</f>
        <v>0</v>
      </c>
      <c r="D60" s="12">
        <f>IF(ISERROR(B60-C60),"n/a",B60-C60)</f>
        <v>9.8039215686274508E-3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0.80124962808687894</v>
      </c>
      <c r="C63" s="10">
        <f>IF(ISERROR(College!G34/College!C34),"n/a",College!G34/College!C34)</f>
        <v>0.81691616766467068</v>
      </c>
      <c r="D63" s="12">
        <f>IF(ISERROR(B63-C63),"n/a",B63-C63)</f>
        <v>-1.5666539577791738E-2</v>
      </c>
    </row>
    <row r="64" spans="1:4" ht="15" x14ac:dyDescent="0.2">
      <c r="A64" s="14" t="s">
        <v>14</v>
      </c>
      <c r="B64" s="10">
        <f>IF(ISERROR(College!J34/College!F34),"n/a",College!J34/College!F34)</f>
        <v>0.22911251392499071</v>
      </c>
      <c r="C64" s="10">
        <f>IF(ISERROR(College!K34/College!G34),"n/a",College!K34/College!G34)</f>
        <v>0.24482316291002382</v>
      </c>
      <c r="D64" s="12">
        <f>IF(ISERROR(B64-C64),"n/a",B64-C64)</f>
        <v>-1.5710648985033104E-2</v>
      </c>
    </row>
    <row r="65" spans="1:4" ht="15" x14ac:dyDescent="0.2">
      <c r="A65" s="14" t="s">
        <v>15</v>
      </c>
      <c r="B65" s="10">
        <f>IF(ISERROR(College!N34/College!F34),"n/a",College!N34/College!F34)</f>
        <v>1.856665428889714E-4</v>
      </c>
      <c r="C65" s="10">
        <f>IF(ISERROR(College!O34/College!G34),"n/a",College!O34/College!G34)</f>
        <v>0</v>
      </c>
      <c r="D65" s="12">
        <f>IF(ISERROR(B65-C65),"n/a",B65-C65)</f>
        <v>1.856665428889714E-4</v>
      </c>
    </row>
    <row r="66" spans="1:4" ht="15" x14ac:dyDescent="0.2">
      <c r="A66" s="14" t="s">
        <v>16</v>
      </c>
      <c r="B66" s="10">
        <f>IF(ISERROR(College!N34/College!J34),"n/a",College!N34/College!J34)</f>
        <v>8.1037277147487841E-4</v>
      </c>
      <c r="C66" s="10">
        <f>IF(ISERROR(College!O34/College!K34),"n/a",College!O34/College!K34)</f>
        <v>0</v>
      </c>
      <c r="D66" s="12">
        <f>IF(ISERROR(B66-C66),"n/a",B66-C66)</f>
        <v>8.1037277147487841E-4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11,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6/11/21</v>
      </c>
      <c r="C9" s="351" t="str">
        <f>Summary!C7</f>
        <v>as of 6/11/20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0.74683741995939401</v>
      </c>
      <c r="C11" s="10">
        <f>IF(ISERROR(College!G45/College!C45),"n/a",College!G45/College!C45)</f>
        <v>0.73068718573822944</v>
      </c>
      <c r="D11" s="12">
        <f>IF(ISERROR(B11-C11),"n/a",B11-C11)</f>
        <v>1.6150234221164572E-2</v>
      </c>
    </row>
    <row r="12" spans="1:4" ht="15" x14ac:dyDescent="0.2">
      <c r="A12" s="14" t="s">
        <v>14</v>
      </c>
      <c r="B12" s="10">
        <f>IF(ISERROR(College!J45/College!F45),"n/a",College!J45/College!F45)</f>
        <v>0.20378502718527813</v>
      </c>
      <c r="C12" s="10">
        <f>IF(ISERROR(College!K45/College!G45),"n/a",College!K45/College!G45)</f>
        <v>0.19664268585131894</v>
      </c>
      <c r="D12" s="12">
        <f>IF(ISERROR(B12-C12),"n/a",B12-C12)</f>
        <v>7.1423413339591901E-3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0.87147887323943662</v>
      </c>
      <c r="C17" s="10">
        <f>IF(ISERROR(College!G49/College!C49),"n/a",College!G49/College!C49)</f>
        <v>0.79274611398963735</v>
      </c>
      <c r="D17" s="12">
        <f>IF(ISERROR(B17-C17),"n/a",B17-C17)</f>
        <v>7.8732759249799278E-2</v>
      </c>
    </row>
    <row r="18" spans="1:4" ht="15" x14ac:dyDescent="0.2">
      <c r="A18" s="14" t="s">
        <v>14</v>
      </c>
      <c r="B18" s="10">
        <f>IF(ISERROR(College!J49/College!F49),"n/a",College!J49/College!F49)</f>
        <v>3.6363636363636362E-2</v>
      </c>
      <c r="C18" s="10">
        <f>IF(ISERROR(College!K49/College!G49),"n/a",College!K49/College!G49)</f>
        <v>4.9019607843137254E-2</v>
      </c>
      <c r="D18" s="12">
        <f>IF(ISERROR(B18-C18),"n/a",B18-C18)</f>
        <v>-1.2655971479500892E-2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0.79411764705882348</v>
      </c>
      <c r="C23" s="10">
        <f>IF(ISERROR(College!G47/College!C47),"n/a",College!G47/College!C47)</f>
        <v>0.71933267909715404</v>
      </c>
      <c r="D23" s="12">
        <f>IF(ISERROR(B23-C23),"n/a",B23-C23)</f>
        <v>7.4784967961669446E-2</v>
      </c>
    </row>
    <row r="24" spans="1:4" ht="15" x14ac:dyDescent="0.2">
      <c r="A24" s="14" t="s">
        <v>14</v>
      </c>
      <c r="B24" s="10">
        <f>IF(ISERROR(College!J47/College!F47),"n/a",College!J47/College!F47)</f>
        <v>5.2126200274348423E-2</v>
      </c>
      <c r="C24" s="10">
        <f>IF(ISERROR(College!K47/College!G47),"n/a",College!K47/College!G47)</f>
        <v>4.9113233287858118E-2</v>
      </c>
      <c r="D24" s="12">
        <f>IF(ISERROR(B24-C24),"n/a",B24-C24)</f>
        <v>3.012966986490305E-3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0.75482787573467669</v>
      </c>
      <c r="C29" s="10">
        <f>IF(ISERROR(College!G43/College!C43),"n/a",College!G43/College!C43)</f>
        <v>0.73153946734567477</v>
      </c>
      <c r="D29" s="12">
        <f>IF(ISERROR(B29-C29),"n/a",B29-C29)</f>
        <v>2.3288408389001924E-2</v>
      </c>
    </row>
    <row r="30" spans="1:4" ht="15" x14ac:dyDescent="0.2">
      <c r="A30" s="14" t="s">
        <v>14</v>
      </c>
      <c r="B30" s="10">
        <f>IF(ISERROR(College!J43/College!F43),"n/a",College!J43/College!F43)</f>
        <v>0.18585465331850204</v>
      </c>
      <c r="C30" s="10">
        <f>IF(ISERROR(College!K43/College!G43),"n/a",College!K43/College!G43)</f>
        <v>0.18222013170272813</v>
      </c>
      <c r="D30" s="12">
        <f>IF(ISERROR(B30-C30),"n/a",B30-C30)</f>
        <v>3.6345216157739058E-3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6/11/21</v>
      </c>
      <c r="C36" s="349" t="str">
        <f>(Summary!C7)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0.61418891988840174</v>
      </c>
      <c r="C39" s="10">
        <f>IF(ISERROR(College!G52/College!C52),"n/a",College!G52/College!C52)</f>
        <v>0.64141414141414144</v>
      </c>
      <c r="D39" s="12">
        <f>IF(ISERROR(B39-C39),"n/a",B39-C39)</f>
        <v>-2.7225221525739696E-2</v>
      </c>
    </row>
    <row r="40" spans="1:4" ht="15" x14ac:dyDescent="0.2">
      <c r="A40" s="14" t="s">
        <v>14</v>
      </c>
      <c r="B40" s="10">
        <f>IF(ISERROR(College!J52/College!F52),"n/a",College!J52/College!F52)</f>
        <v>0.28812459441920829</v>
      </c>
      <c r="C40" s="10">
        <f>IF(ISERROR(College!K52/College!G52),"n/a",College!K52/College!G52)</f>
        <v>0.3005249343832021</v>
      </c>
      <c r="D40" s="12">
        <f>IF(ISERROR(B40-C40),"n/a",B40-C40)</f>
        <v>-1.2400339963993812E-2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0.56140350877192979</v>
      </c>
      <c r="C45" s="10">
        <f>IF(ISERROR(College!G53/College!C53),"n/a",College!G53/College!C35)</f>
        <v>5.5296353896664941E-3</v>
      </c>
      <c r="D45" s="12">
        <f>IF(ISERROR(B45-C45),"n/a",B45-C45)</f>
        <v>0.55587387338226335</v>
      </c>
    </row>
    <row r="46" spans="1:4" ht="15" x14ac:dyDescent="0.2">
      <c r="A46" s="14" t="s">
        <v>14</v>
      </c>
      <c r="B46" s="10">
        <f>IF(ISERROR(College!J53/College!F53),"n/a",College!J53/College!F53)</f>
        <v>0.21875</v>
      </c>
      <c r="C46" s="10">
        <f>IF(ISERROR(College!K53/College!G53),"n/a",College!K53/College!G53)</f>
        <v>3.125E-2</v>
      </c>
      <c r="D46" s="12">
        <f>IF(ISERROR(B46-C46),"n/a",B46-C46)</f>
        <v>0.1875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0.25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8.6021505376344093E-2</v>
      </c>
      <c r="C58" s="10">
        <f>IF(ISERROR(College!K55/College!G55),"n/a",College!K55/College!G55)</f>
        <v>0.13131313131313133</v>
      </c>
      <c r="D58" s="12">
        <f>IF(ISERROR(B58-C58),"n/a",B58-C58)</f>
        <v>-4.5291625936787233E-2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0.60201874549387169</v>
      </c>
      <c r="C63" s="10">
        <f>IF(ISERROR(College!G50/College!C50),"n/a",College!G50/College!C50)</f>
        <v>0.63127853881278539</v>
      </c>
      <c r="D63" s="12">
        <f>IF(ISERROR(B63-C63),"n/a",B63-C63)</f>
        <v>-2.9259793318913707E-2</v>
      </c>
    </row>
    <row r="64" spans="1:4" ht="15" x14ac:dyDescent="0.2">
      <c r="A64" s="14" t="s">
        <v>14</v>
      </c>
      <c r="B64" s="10">
        <f>IF(ISERROR(College!J50/College!F50),"n/a",College!J50/College!F50)</f>
        <v>0.27544910179640719</v>
      </c>
      <c r="C64" s="10">
        <f>IF(ISERROR(College!K50/College!G50),"n/a",College!K50/College!G50)</f>
        <v>0.28511151295961423</v>
      </c>
      <c r="D64" s="12">
        <f>IF(ISERROR(B64-C64),"n/a",B64-C64)</f>
        <v>-9.6624111632070409E-3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11,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6/11/21</v>
      </c>
      <c r="C9" s="351" t="str">
        <f>Summary!C7</f>
        <v>as of 6/11/20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0.71614301191765983</v>
      </c>
      <c r="C11" s="10">
        <f>IF(ISERROR(College!G61/College!C61),"n/a",College!G61/College!C61)</f>
        <v>0.69074778200253484</v>
      </c>
      <c r="D11" s="12">
        <f>IF(ISERROR(B11-C11),"n/a",B11-C11)</f>
        <v>2.5395229915124995E-2</v>
      </c>
    </row>
    <row r="12" spans="1:4" ht="15" x14ac:dyDescent="0.2">
      <c r="A12" s="14" t="s">
        <v>14</v>
      </c>
      <c r="B12" s="10">
        <f>IF(ISERROR(College!J61/College!F61),"n/a",College!J61/College!F61)</f>
        <v>0.18456883509833585</v>
      </c>
      <c r="C12" s="10">
        <f>IF(ISERROR(College!K61/College!G61),"n/a",College!K61/College!G61)</f>
        <v>0.19266055045871561</v>
      </c>
      <c r="D12" s="12">
        <f>IF(ISERROR(B12-C12),"n/a",B12-C12)</f>
        <v>-8.0917153603797531E-3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0.72941176470588232</v>
      </c>
      <c r="C29" s="10">
        <f>IF(ISERROR(College!G59/College!C59),"n/a",College!G59/College!C59)</f>
        <v>0.70081490104772992</v>
      </c>
      <c r="D29" s="12">
        <f>IF(ISERROR(B29-C29),"n/a",B29-C29)</f>
        <v>2.8596863658152394E-2</v>
      </c>
    </row>
    <row r="30" spans="1:4" ht="15" x14ac:dyDescent="0.2">
      <c r="A30" s="14" t="s">
        <v>14</v>
      </c>
      <c r="B30" s="10">
        <f>IF(ISERROR(College!J59/College!F59),"n/a",College!J59/College!F59)</f>
        <v>0.17473118279569894</v>
      </c>
      <c r="C30" s="10">
        <f>IF(ISERROR(College!K59/College!G59),"n/a",College!K59/College!G59)</f>
        <v>0.18106312292358803</v>
      </c>
      <c r="D30" s="12">
        <f>IF(ISERROR(B30-C30),"n/a",B30-C30)</f>
        <v>-6.3319401278890963E-3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6/11/21</v>
      </c>
      <c r="C36" s="349" t="str">
        <f>(Summary!C7)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0.83870967741935487</v>
      </c>
      <c r="C39" s="10">
        <f>IF(ISERROR(College!G68/College!C68),"n/a",College!G68/College!C68)</f>
        <v>1</v>
      </c>
      <c r="D39" s="12">
        <f>IF(ISERROR(B39-C39),"n/a",B39-C39)</f>
        <v>-0.16129032258064513</v>
      </c>
    </row>
    <row r="40" spans="1:4" ht="15" x14ac:dyDescent="0.2">
      <c r="A40" s="14" t="s">
        <v>14</v>
      </c>
      <c r="B40" s="10">
        <f>IF(ISERROR(College!J68/College!F68),"n/a",College!J68/College!F68)</f>
        <v>0.2846153846153846</v>
      </c>
      <c r="C40" s="10">
        <f>IF(ISERROR(College!K68/College!G68),"n/a",College!K68/College!G68)</f>
        <v>0.39823008849557523</v>
      </c>
      <c r="D40" s="12">
        <f>IF(ISERROR(B40-C40),"n/a",B40-C40)</f>
        <v>-0.11361470388019063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</v>
      </c>
      <c r="C45" s="10">
        <f>IF(ISERROR(College!G69/College!C69),"n/a",College!G69/College!C69)</f>
        <v>1.5</v>
      </c>
      <c r="D45" s="12">
        <f>IF(ISERROR(B45-C45),"n/a",B45-C45)</f>
        <v>-0.5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0.33333333333333331</v>
      </c>
      <c r="C58" s="10">
        <f>IF(ISERROR(College!K71/College!G71),"n/a",College!K71/College!G71)</f>
        <v>0.1111111111111111</v>
      </c>
      <c r="D58" s="12">
        <f>IF(ISERROR(B58-C58),"n/a",B58-C58)</f>
        <v>0.22222222222222221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0.83734939759036142</v>
      </c>
      <c r="C63" s="10">
        <f>IF(ISERROR(College!G66/College!C66),"n/a",College!G66/College!C66)</f>
        <v>1</v>
      </c>
      <c r="D63" s="12">
        <f>IF(ISERROR(B63-C63),"n/a",B63-C63)</f>
        <v>-0.16265060240963858</v>
      </c>
    </row>
    <row r="64" spans="1:4" ht="15" x14ac:dyDescent="0.2">
      <c r="A64" s="14" t="s">
        <v>14</v>
      </c>
      <c r="B64" s="10">
        <f>IF(ISERROR(College!J66/College!F66),"n/a",College!J66/College!F66)</f>
        <v>0.2805755395683453</v>
      </c>
      <c r="C64" s="10">
        <f>IF(ISERROR(College!K66/College!G66),"n/a",College!K66/College!G66)</f>
        <v>0.35555555555555557</v>
      </c>
      <c r="D64" s="12">
        <f>IF(ISERROR(B64-C64),"n/a",B64-C64)</f>
        <v>-7.4980015987210269E-2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11,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6/11/21</v>
      </c>
      <c r="C9" s="349" t="str">
        <f>(Summary!C7)</f>
        <v>as of 6/11/20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0.40329670329670331</v>
      </c>
      <c r="C12" s="10">
        <f>IF(ISERROR(College!G77/College!C77),"n/a",College!G77/College!C77)</f>
        <v>0.47431621080720482</v>
      </c>
      <c r="D12" s="12">
        <f>IF(ISERROR(B12-C12),"n/a",B12-C12)</f>
        <v>-7.1019507510501512E-2</v>
      </c>
    </row>
    <row r="13" spans="1:4" ht="15" x14ac:dyDescent="0.2">
      <c r="A13" s="14" t="s">
        <v>14</v>
      </c>
      <c r="B13" s="10">
        <f>IF(ISERROR(College!J77/College!F77),"n/a",College!J77/College!F77)</f>
        <v>0.35149863760217986</v>
      </c>
      <c r="C13" s="10">
        <f>IF(ISERROR(College!K77/College!G77),"n/a",College!K77/College!G77)</f>
        <v>0.37412095639943743</v>
      </c>
      <c r="D13" s="12">
        <f>IF(ISERROR(B13-C13),"n/a",B13-C13)</f>
        <v>-2.2622318797257568E-2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0.19047619047619047</v>
      </c>
      <c r="C18" s="10">
        <f>IF(ISERROR(College!G78/College!C78),"n/a",College!G78/College!C78)</f>
        <v>0.24242424242424243</v>
      </c>
      <c r="D18" s="12">
        <f>IF(ISERROR(B18-C18),"n/a",B18-C18)</f>
        <v>-5.1948051948051965E-2</v>
      </c>
    </row>
    <row r="19" spans="1:4" ht="15" x14ac:dyDescent="0.2">
      <c r="A19" s="14" t="s">
        <v>14</v>
      </c>
      <c r="B19" s="10">
        <f>IF(ISERROR(College!J78/College!F78),"n/a",College!J78/College!F78)</f>
        <v>0.25</v>
      </c>
      <c r="C19" s="10">
        <f>IF(ISERROR(College!K78/College!G78),"n/a",College!K78/College!G78)</f>
        <v>0.125</v>
      </c>
      <c r="D19" s="12">
        <f>IF(ISERROR(B19-C19),"n/a",B19-C19)</f>
        <v>0.125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0.18055555555555555</v>
      </c>
      <c r="C31" s="10">
        <f>IF(ISERROR(College!K80/College!G80),"n/a",College!K80/College!G80)</f>
        <v>0.19230769230769232</v>
      </c>
      <c r="D31" s="12">
        <f>IF(ISERROR(B31-C31),"n/a",B31-C31)</f>
        <v>-1.1752136752136766E-2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0.38896882494004797</v>
      </c>
      <c r="C36" s="10">
        <f>IF(ISERROR(College!G75/College!C75),"n/a",College!G75/College!C75)</f>
        <v>0.45399780941949619</v>
      </c>
      <c r="D36" s="12">
        <f>IF(ISERROR(B36-C36),"n/a",B36-C36)</f>
        <v>-6.5028984479448215E-2</v>
      </c>
    </row>
    <row r="37" spans="1:4" ht="15" x14ac:dyDescent="0.2">
      <c r="A37" s="14" t="s">
        <v>14</v>
      </c>
      <c r="B37" s="10">
        <f>IF(ISERROR(College!J75/College!F75),"n/a",College!J75/College!F75)</f>
        <v>0.33538840937114672</v>
      </c>
      <c r="C37" s="10">
        <f>IF(ISERROR(College!K75/College!G75),"n/a",College!K75/College!G75)</f>
        <v>0.34740651387213511</v>
      </c>
      <c r="D37" s="12">
        <f>IF(ISERROR(B37-C37),"n/a",B37-C37)</f>
        <v>-1.2018104500988391E-2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June 11,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6/11/21</v>
      </c>
      <c r="C9" s="351" t="str">
        <f>Summary!C7</f>
        <v>as of 6/11/20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0.8835978835978836</v>
      </c>
      <c r="D11" s="12">
        <f>IF(ISERROR(B11-C11),"n/a",B11-C11)</f>
        <v>-1.2169312169312163E-2</v>
      </c>
    </row>
    <row r="12" spans="1:4" ht="15" x14ac:dyDescent="0.2">
      <c r="A12" s="14" t="s">
        <v>14</v>
      </c>
      <c r="B12" s="10">
        <f>IF(ISERROR(College!J86/College!F86),"n/a",College!J86/College!F86)</f>
        <v>0.21311475409836064</v>
      </c>
      <c r="C12" s="10">
        <f>IF(ISERROR(College!K86/College!G86),"n/a",College!K86/College!G86)</f>
        <v>0.20359281437125748</v>
      </c>
      <c r="D12" s="12">
        <f>IF(ISERROR(B12-C12),"n/a",B12-C12)</f>
        <v>9.5219397271031625E-3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0.87623762376237624</v>
      </c>
      <c r="D29" s="12">
        <f>IF(ISERROR(B29-C29),"n/a",B29-C29)</f>
        <v>-2.000759181349443E-2</v>
      </c>
    </row>
    <row r="30" spans="1:4" ht="15" x14ac:dyDescent="0.2">
      <c r="A30" s="14" t="s">
        <v>14</v>
      </c>
      <c r="B30" s="10">
        <f>IF(ISERROR(College!J84/College!F84),"n/a",College!J84/College!F84)</f>
        <v>0.19776119402985073</v>
      </c>
      <c r="C30" s="10">
        <f>IF(ISERROR(College!K84/College!G84),"n/a",College!K84/College!G84)</f>
        <v>0.19209039548022599</v>
      </c>
      <c r="D30" s="12">
        <f>IF(ISERROR(B30-C30),"n/a",B30-C30)</f>
        <v>5.6707985496247393E-3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6/11/21</v>
      </c>
      <c r="C36" s="349" t="str">
        <f>(Summary!C7)</f>
        <v>as of 6/11/20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0.89215686274509809</v>
      </c>
      <c r="C39" s="10">
        <f>IF(ISERROR(College!G93/College!C93),"n/a",College!G93/College!C93)</f>
        <v>0.93103448275862066</v>
      </c>
      <c r="D39" s="12">
        <f>IF(ISERROR(B39-C39),"n/a",B39-C39)</f>
        <v>-3.8877620013522574E-2</v>
      </c>
    </row>
    <row r="40" spans="1:4" ht="15" x14ac:dyDescent="0.2">
      <c r="A40" s="14" t="s">
        <v>14</v>
      </c>
      <c r="B40" s="10">
        <f>IF(ISERROR(College!J93/College!F93),"n/a",College!J93/College!F93)</f>
        <v>0.25274725274725274</v>
      </c>
      <c r="C40" s="10">
        <f>IF(ISERROR(College!K93/College!G93),"n/a",College!K93/College!G93)</f>
        <v>0.20987654320987653</v>
      </c>
      <c r="D40" s="12">
        <f>IF(ISERROR(B40-C40),"n/a",B40-C40)</f>
        <v>4.2870709537376206E-2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0.85087719298245612</v>
      </c>
      <c r="C63" s="10">
        <f>IF(ISERROR(College!G91/College!C91),"n/a",College!G91/College!C91)</f>
        <v>0.92553191489361697</v>
      </c>
      <c r="D63" s="12">
        <f>IF(ISERROR(B63-C63),"n/a",B63-C63)</f>
        <v>-7.4654721911160848E-2</v>
      </c>
    </row>
    <row r="64" spans="1:4" ht="15" x14ac:dyDescent="0.2">
      <c r="A64" s="14" t="s">
        <v>14</v>
      </c>
      <c r="B64" s="10">
        <f>IF(ISERROR(College!J91/College!F91),"n/a",College!J91/College!F91)</f>
        <v>0.24742268041237114</v>
      </c>
      <c r="C64" s="10">
        <f>IF(ISERROR(College!K91/College!G91),"n/a",College!K91/College!G91)</f>
        <v>0.19540229885057472</v>
      </c>
      <c r="D64" s="12">
        <f>IF(ISERROR(B64-C64),"n/a",B64-C64)</f>
        <v>5.2020381561796419E-2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6/11/2021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a7bfdcf-1463-48ab-aff7-245b8ac76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2021-06-11T14:53:48Z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