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<sst xmlns="http://schemas.openxmlformats.org/spreadsheetml/2006/main" count="921" uniqueCount="90">
  <si>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</si>
  <si>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</si>
  <si>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</si>
  <si>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</si>
  <si>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</si>
  <si>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</si>
  <si>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</si>
  <si>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</si>
  <si>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</si>
  <si>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</si>
  <si>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</si>
  <si>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</si>
  <si>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</si>
  <si>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</si>
  <si>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</si>
  <si>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</si>
  <si>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</si>
  <si>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</si>
  <si>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</si>
  <si>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</si>
  <si>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</si>
  <si>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</si>
  <si>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</si>
  <si>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</si>
  <si>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</si>
  <si>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</si>
  <si>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</si>
  <si>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</si>
  <si>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</si>
  <si>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</si>
  <si>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</si>
  <si>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</si>
  <si>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</si>
  <si>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</si>
  <si>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</si>
  <si>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</si>
  <si>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</si>
  <si>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</si>
  <si>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</si>
  <si>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</si>
  <si>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</si>
  <si>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</si>
  <si>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</si>
  <si>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</si>
  <si>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</si>
  <si>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</si>
  <si>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</si>
  <si>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</si>
  <si>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</si>
  <si>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</si>
  <si>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</si>
  <si>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</si>
  <si>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</si>
  <si>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</si>
  <si>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</si>
  <si>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</si>
  <si>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</si>
  <si>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</si>
  <si>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</si>
  <si>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</si>
  <si>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</si>
  <si>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</si>
  <si>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</si>
  <si>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</si>
  <si>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</si>
  <si>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</si>
  <si>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</si>
  <si>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</si>
  <si>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</si>
  <si>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</si>
  <si>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</si>
  <si>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</si>
  <si>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</si>
  <si>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</si>
  <si>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</si>
  <si>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</si>
  <si>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</si>
  <si>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</si>
  <si>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</si>
  <si>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</si>
  <si>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</si>
  <si>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</si>
  <si>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</si>
  <si>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May 21, 2021</t>
  </si>
  <si>
    <t>as of 5/21/21</t>
  </si>
  <si>
    <t>as of 5/21/20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</si>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</sst>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52664</v>
      </c>
      <c r="C9" s="84">
        <f>(C10+C14+C12)</f>
        <v>49426</v>
      </c>
      <c r="D9" s="84">
        <f>IF(ISERROR(B9-C9),"n/a",B9-C9)</f>
        <v>3238</v>
      </c>
      <c r="E9" s="156">
        <f>IF(ISERROR(D9/C9),"n/a",(D9/C9))</f>
        <v>6.5512078663051837E-2</v>
      </c>
    </row>
    <row r="10" spans="1:7" x14ac:dyDescent="0.2">
      <c r="A10" s="157" t="s">
        <v>31</v>
      </c>
      <c r="B10" s="210">
        <f>B11</f>
        <v>45547</v>
      </c>
      <c r="C10" s="210">
        <f>C11</f>
        <v>43313</v>
      </c>
      <c r="D10" s="7">
        <f t="shared" ref="D10:D16" si="0">IF(ISERROR(B10-C10),"n/a",B10-C10)</f>
        <v>2234</v>
      </c>
      <c r="E10" s="158">
        <f t="shared" ref="E10:E16" si="1">IF(ISERROR(D10/C10),"n/a",(D10/C10))</f>
        <v>5.1578048161060187E-2</v>
      </c>
    </row>
    <row r="11" spans="1:7" x14ac:dyDescent="0.2">
      <c r="A11" s="159" t="s">
        <v>32</v>
      </c>
      <c r="B11" s="280">
        <v>45547</v>
      </c>
      <c r="C11" s="280">
        <v>43313</v>
      </c>
      <c r="D11" s="282">
        <f t="shared" ref="D11" si="2">IF(ISERROR(B11-C11),"n/a",B11-C11)</f>
        <v>2234</v>
      </c>
      <c r="E11" s="283">
        <f t="shared" ref="E11" si="3">IF(ISERROR(D11/C11),"n/a",(D11/C11))</f>
        <v>5.1578048161060187E-2</v>
      </c>
    </row>
    <row r="12" spans="1:7" x14ac:dyDescent="0.2">
      <c r="A12" s="157" t="s">
        <v>30</v>
      </c>
      <c r="B12" s="28">
        <f>B13</f>
        <v>4750</v>
      </c>
      <c r="C12" s="210">
        <f>C13</f>
        <v>4598</v>
      </c>
      <c r="D12" s="7">
        <f>IF(ISERROR(B12-C12),"n/a",B12-C12)</f>
        <v>152</v>
      </c>
      <c r="E12" s="158">
        <f>IF(ISERROR(D12/C12),"n/a",(D12/C12))</f>
        <v>3.3057851239669422E-2</v>
      </c>
    </row>
    <row r="13" spans="1:7" x14ac:dyDescent="0.2">
      <c r="A13" s="159" t="s">
        <v>32</v>
      </c>
      <c r="B13" s="211">
        <v>4750</v>
      </c>
      <c r="C13" s="211">
        <v>4598</v>
      </c>
      <c r="D13" s="6">
        <f>IF(ISERROR(B13-C13),"n/a",B13-C13)</f>
        <v>152</v>
      </c>
      <c r="E13" s="160">
        <f>IF(ISERROR(D13/C13),"n/a",(D13/C13))</f>
        <v>3.3057851239669422E-2</v>
      </c>
    </row>
    <row r="14" spans="1:7" x14ac:dyDescent="0.2">
      <c r="A14" s="157" t="s">
        <v>33</v>
      </c>
      <c r="B14" s="28">
        <f>B15</f>
        <v>2367</v>
      </c>
      <c r="C14" s="28">
        <f>C15</f>
        <v>1515</v>
      </c>
      <c r="D14" s="7">
        <f t="shared" si="0"/>
        <v>852</v>
      </c>
      <c r="E14" s="158">
        <f t="shared" si="1"/>
        <v>0.56237623762376243</v>
      </c>
    </row>
    <row r="15" spans="1:7" x14ac:dyDescent="0.2">
      <c r="A15" s="159" t="s">
        <v>32</v>
      </c>
      <c r="B15" s="211">
        <v>2367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14474</v>
      </c>
      <c r="C16" s="84">
        <f>(C17+C23+C20)</f>
        <v>14036</v>
      </c>
      <c r="D16" s="84">
        <f t="shared" si="0"/>
        <v>438</v>
      </c>
      <c r="E16" s="156">
        <f t="shared" si="1"/>
        <v>3.1205471644343119E-2</v>
      </c>
    </row>
    <row r="17" spans="1:5" x14ac:dyDescent="0.2">
      <c r="A17" s="157" t="s">
        <v>31</v>
      </c>
      <c r="B17" s="210">
        <f>SUM(B18:B19)</f>
        <v>12984</v>
      </c>
      <c r="C17" s="210">
        <f>SUM(C18:C19)</f>
        <v>12384</v>
      </c>
      <c r="D17" s="7">
        <f t="shared" ref="D17:D23" si="4">IF(ISERROR(B17-C17),"n/a",B17-C17)</f>
        <v>600</v>
      </c>
      <c r="E17" s="158">
        <f t="shared" ref="E17:E24" si="5">IF(ISERROR(D17/C17),"n/a",(D17/C17))</f>
        <v>4.8449612403100778E-2</v>
      </c>
    </row>
    <row r="18" spans="1:5" x14ac:dyDescent="0.2">
      <c r="A18" s="159" t="s">
        <v>32</v>
      </c>
      <c r="B18" s="280">
        <v>12984</v>
      </c>
      <c r="C18" s="281">
        <v>12042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1275</v>
      </c>
      <c r="C20" s="28">
        <f>C21+C22</f>
        <v>1489</v>
      </c>
      <c r="D20" s="7">
        <f>IF(ISERROR(B20-C20),"n/a",B20-C20)</f>
        <v>-214</v>
      </c>
      <c r="E20" s="158">
        <f>IF(ISERROR(D20/C20),"n/a",(D20/C20))</f>
        <v>-0.14372061786433848</v>
      </c>
    </row>
    <row r="21" spans="1:5" x14ac:dyDescent="0.2">
      <c r="A21" s="159" t="s">
        <v>32</v>
      </c>
      <c r="B21" s="211">
        <v>1275</v>
      </c>
      <c r="C21" s="211">
        <v>1489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215</v>
      </c>
      <c r="C23" s="28">
        <f>C24</f>
        <v>163</v>
      </c>
      <c r="D23" s="7">
        <f t="shared" si="4"/>
        <v>52</v>
      </c>
      <c r="E23" s="158">
        <f t="shared" si="5"/>
        <v>0.31901840490797545</v>
      </c>
    </row>
    <row r="24" spans="1:5" x14ac:dyDescent="0.2">
      <c r="A24" s="159" t="s">
        <v>32</v>
      </c>
      <c r="B24" s="211">
        <v>215</v>
      </c>
      <c r="C24" s="211">
        <v>163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67138</v>
      </c>
      <c r="C25" s="84">
        <f>(C9+C16)</f>
        <v>63462</v>
      </c>
      <c r="D25" s="84">
        <f>IF(ISERROR(B25-C25),"n/a",B25-C25)</f>
        <v>3676</v>
      </c>
      <c r="E25" s="156">
        <f>IF(ISERROR(D25/C25),"n/a",(D25/C25))</f>
        <v>5.7924427216286913E-2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9</v>
      </c>
      <c r="C28" s="84">
        <f>(C29+C33+C31)</f>
        <v>3</v>
      </c>
      <c r="D28" s="84">
        <f t="shared" ref="D28:D44" si="6">IF(ISERROR(B28-C28),"n/a",B28-C28)</f>
        <v>6</v>
      </c>
      <c r="E28" s="156">
        <f t="shared" ref="E28:E44" si="7">IF(ISERROR(D28/C28),"n/a",(D28/C28))</f>
        <v>2</v>
      </c>
    </row>
    <row r="29" spans="1:5" x14ac:dyDescent="0.2">
      <c r="A29" s="157" t="s">
        <v>31</v>
      </c>
      <c r="B29" s="210">
        <f>B30</f>
        <v>7</v>
      </c>
      <c r="C29" s="210">
        <f>C30</f>
        <v>1</v>
      </c>
      <c r="D29" s="7">
        <f t="shared" si="6"/>
        <v>6</v>
      </c>
      <c r="E29" s="158">
        <f t="shared" si="7"/>
        <v>6</v>
      </c>
    </row>
    <row r="30" spans="1:5" x14ac:dyDescent="0.2">
      <c r="A30" s="159" t="s">
        <v>32</v>
      </c>
      <c r="B30" s="280">
        <v>7</v>
      </c>
      <c r="C30" s="280">
        <v>1</v>
      </c>
      <c r="D30" s="282">
        <f t="shared" ref="D30" si="8">IF(ISERROR(B30-C30),"n/a",B30-C30)</f>
        <v>6</v>
      </c>
      <c r="E30" s="283">
        <f t="shared" ref="E30" si="9">IF(ISERROR(D30/C30),"n/a",(D30/C30))</f>
        <v>6</v>
      </c>
    </row>
    <row r="31" spans="1:5" x14ac:dyDescent="0.2">
      <c r="A31" s="157" t="s">
        <v>30</v>
      </c>
      <c r="B31" s="28">
        <f>B32</f>
        <v>2</v>
      </c>
      <c r="C31" s="28">
        <f>C32</f>
        <v>0</v>
      </c>
      <c r="D31" s="7">
        <f>IF(ISERROR(B31-C31),"n/a",B31-C31)</f>
        <v>2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2</v>
      </c>
      <c r="C32" s="211">
        <v>0</v>
      </c>
      <c r="D32" s="6">
        <f>IF(ISERROR(B32-C32),"n/a",B32-C32)</f>
        <v>2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2</v>
      </c>
      <c r="D33" s="7">
        <f t="shared" si="6"/>
        <v>-2</v>
      </c>
      <c r="E33" s="158">
        <f t="shared" si="7"/>
        <v>-1</v>
      </c>
    </row>
    <row r="34" spans="1:5" x14ac:dyDescent="0.2">
      <c r="A34" s="159" t="s">
        <v>32</v>
      </c>
      <c r="B34" s="211">
        <v>0</v>
      </c>
      <c r="C34" s="211">
        <v>2</v>
      </c>
      <c r="D34" s="6">
        <f t="shared" si="6"/>
        <v>-2</v>
      </c>
      <c r="E34" s="160">
        <f t="shared" si="7"/>
        <v>-1</v>
      </c>
    </row>
    <row r="35" spans="1:5" x14ac:dyDescent="0.2">
      <c r="A35" s="155" t="s">
        <v>8</v>
      </c>
      <c r="B35" s="84">
        <f>(B36+B42+B39)</f>
        <v>2</v>
      </c>
      <c r="C35" s="84">
        <f>(C36+C42+C39)</f>
        <v>347</v>
      </c>
      <c r="D35" s="84">
        <f t="shared" si="6"/>
        <v>-345</v>
      </c>
      <c r="E35" s="156">
        <f t="shared" si="7"/>
        <v>-0.99423631123919309</v>
      </c>
    </row>
    <row r="36" spans="1:5" x14ac:dyDescent="0.2">
      <c r="A36" s="157" t="s">
        <v>31</v>
      </c>
      <c r="B36" s="210">
        <f>SUM(B37:B38)</f>
        <v>1</v>
      </c>
      <c r="C36" s="210">
        <f>SUM(C37:C38)</f>
        <v>345</v>
      </c>
      <c r="D36" s="7">
        <f t="shared" si="6"/>
        <v>-344</v>
      </c>
      <c r="E36" s="158">
        <f t="shared" si="7"/>
        <v>-0.99710144927536237</v>
      </c>
    </row>
    <row r="37" spans="1:5" x14ac:dyDescent="0.2">
      <c r="A37" s="159" t="s">
        <v>32</v>
      </c>
      <c r="B37" s="280">
        <v>1</v>
      </c>
      <c r="C37" s="281">
        <v>3</v>
      </c>
      <c r="D37" s="282">
        <f t="shared" si="6"/>
        <v>-2</v>
      </c>
      <c r="E37" s="283">
        <f t="shared" si="7"/>
        <v>-0.66666666666666663</v>
      </c>
    </row>
    <row r="38" spans="1:5" x14ac:dyDescent="0.2">
      <c r="A38" s="159" t="s">
        <v>23</v>
      </c>
      <c r="B38" s="280">
        <v>0</v>
      </c>
      <c r="C38" s="281">
        <v>342</v>
      </c>
      <c r="D38" s="282">
        <f t="shared" si="6"/>
        <v>-342</v>
      </c>
      <c r="E38" s="283">
        <f t="shared" si="7"/>
        <v>-1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</v>
      </c>
      <c r="C42" s="28">
        <f>SUM(C43:C43)</f>
        <v>2</v>
      </c>
      <c r="D42" s="7">
        <f t="shared" si="6"/>
        <v>-1</v>
      </c>
      <c r="E42" s="158">
        <f t="shared" si="7"/>
        <v>-0.5</v>
      </c>
    </row>
    <row r="43" spans="1:5" x14ac:dyDescent="0.2">
      <c r="A43" s="159" t="s">
        <v>32</v>
      </c>
      <c r="B43" s="211">
        <v>1</v>
      </c>
      <c r="C43" s="211">
        <v>2</v>
      </c>
      <c r="D43" s="6">
        <f t="shared" si="6"/>
        <v>-1</v>
      </c>
      <c r="E43" s="160">
        <f t="shared" si="7"/>
        <v>-0.5</v>
      </c>
    </row>
    <row r="44" spans="1:5" x14ac:dyDescent="0.2">
      <c r="A44" s="161" t="s">
        <v>5</v>
      </c>
      <c r="B44" s="84">
        <f>(B28+B35)</f>
        <v>11</v>
      </c>
      <c r="C44" s="84">
        <f>(C28+C35)</f>
        <v>350</v>
      </c>
      <c r="D44" s="84">
        <f t="shared" si="6"/>
        <v>-339</v>
      </c>
      <c r="E44" s="156">
        <f t="shared" si="7"/>
        <v>-0.96857142857142853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34764</v>
      </c>
      <c r="C47" s="84">
        <f>(C48+C52+C50)</f>
        <v>31445</v>
      </c>
      <c r="D47" s="84">
        <f t="shared" ref="D47:D53" si="10">IF(ISERROR(B47-C47),"n/a",B47-C47)</f>
        <v>3319</v>
      </c>
      <c r="E47" s="156">
        <f t="shared" ref="E47:E53" si="11">IF(ISERROR(D47/C47),"n/a",(D47/C47))</f>
        <v>0.10554937191922405</v>
      </c>
    </row>
    <row r="48" spans="1:5" x14ac:dyDescent="0.2">
      <c r="A48" s="157" t="s">
        <v>31</v>
      </c>
      <c r="B48" s="210">
        <f>B49</f>
        <v>29198</v>
      </c>
      <c r="C48" s="210">
        <f>C49</f>
        <v>27038</v>
      </c>
      <c r="D48" s="7">
        <f t="shared" si="10"/>
        <v>2160</v>
      </c>
      <c r="E48" s="158">
        <f t="shared" si="11"/>
        <v>7.9887565648346773E-2</v>
      </c>
    </row>
    <row r="49" spans="1:5" x14ac:dyDescent="0.2">
      <c r="A49" s="159" t="s">
        <v>32</v>
      </c>
      <c r="B49" s="280">
        <v>29198</v>
      </c>
      <c r="C49" s="280">
        <v>27038</v>
      </c>
      <c r="D49" s="282">
        <f t="shared" ref="D49" si="12">IF(ISERROR(B49-C49),"n/a",B49-C49)</f>
        <v>2160</v>
      </c>
      <c r="E49" s="283">
        <f t="shared" ref="E49" si="13">IF(ISERROR(D49/C49),"n/a",(D49/C49))</f>
        <v>7.9887565648346773E-2</v>
      </c>
    </row>
    <row r="50" spans="1:5" x14ac:dyDescent="0.2">
      <c r="A50" s="157" t="s">
        <v>30</v>
      </c>
      <c r="B50" s="28">
        <f>B51</f>
        <v>3574</v>
      </c>
      <c r="C50" s="28">
        <f>C51</f>
        <v>3252</v>
      </c>
      <c r="D50" s="7">
        <f>IF(ISERROR(B50-C50),"n/a",B50-C50)</f>
        <v>322</v>
      </c>
      <c r="E50" s="158">
        <f>IF(ISERROR(D50/C50),"n/a",(D50/C50))</f>
        <v>9.9015990159901604E-2</v>
      </c>
    </row>
    <row r="51" spans="1:5" x14ac:dyDescent="0.2">
      <c r="A51" s="159" t="s">
        <v>32</v>
      </c>
      <c r="B51" s="211">
        <v>3574</v>
      </c>
      <c r="C51" s="211">
        <v>3252</v>
      </c>
      <c r="D51" s="6">
        <f>IF(ISERROR(B51-C51),"n/a",B51-C51)</f>
        <v>322</v>
      </c>
      <c r="E51" s="160">
        <f>IF(ISERROR(D51/C51),"n/a",(D51/C51))</f>
        <v>9.9015990159901604E-2</v>
      </c>
    </row>
    <row r="52" spans="1:5" x14ac:dyDescent="0.2">
      <c r="A52" s="157" t="s">
        <v>33</v>
      </c>
      <c r="B52" s="28">
        <f>B53</f>
        <v>1992</v>
      </c>
      <c r="C52" s="28">
        <f>C53</f>
        <v>1155</v>
      </c>
      <c r="D52" s="7">
        <f t="shared" si="10"/>
        <v>837</v>
      </c>
      <c r="E52" s="158">
        <f t="shared" si="11"/>
        <v>0.72467532467532469</v>
      </c>
    </row>
    <row r="53" spans="1:5" x14ac:dyDescent="0.2">
      <c r="A53" s="159" t="s">
        <v>32</v>
      </c>
      <c r="B53" s="211">
        <v>1992</v>
      </c>
      <c r="C53" s="211">
        <v>1155</v>
      </c>
      <c r="D53" s="6">
        <f t="shared" si="10"/>
        <v>837</v>
      </c>
      <c r="E53" s="160">
        <f t="shared" si="11"/>
        <v>0.72467532467532469</v>
      </c>
    </row>
    <row r="54" spans="1:5" x14ac:dyDescent="0.2">
      <c r="A54" s="155" t="s">
        <v>8</v>
      </c>
      <c r="B54" s="84">
        <f>(B55+B61+B58)</f>
        <v>9117</v>
      </c>
      <c r="C54" s="84">
        <f>(C55+C61+C58)</f>
        <v>9074</v>
      </c>
      <c r="D54" s="84">
        <f t="shared" ref="D54:D63" si="14">IF(ISERROR(B54-C54),"n/a",B54-C54)</f>
        <v>43</v>
      </c>
      <c r="E54" s="156">
        <f t="shared" ref="E54:E63" si="15">IF(ISERROR(D54/C54),"n/a",(D54/C54))</f>
        <v>4.7388141944015869E-3</v>
      </c>
    </row>
    <row r="55" spans="1:5" x14ac:dyDescent="0.2">
      <c r="A55" s="157" t="s">
        <v>31</v>
      </c>
      <c r="B55" s="210">
        <f>SUM(B56:B57)</f>
        <v>8102</v>
      </c>
      <c r="C55" s="210">
        <f>SUM(C56:C57)</f>
        <v>7882</v>
      </c>
      <c r="D55" s="7">
        <f t="shared" si="14"/>
        <v>220</v>
      </c>
      <c r="E55" s="158">
        <f t="shared" si="15"/>
        <v>2.7911697538695761E-2</v>
      </c>
    </row>
    <row r="56" spans="1:5" x14ac:dyDescent="0.2">
      <c r="A56" s="159" t="s">
        <v>32</v>
      </c>
      <c r="B56" s="280">
        <v>8102</v>
      </c>
      <c r="C56" s="280">
        <v>7882</v>
      </c>
      <c r="D56" s="282">
        <f t="shared" si="14"/>
        <v>220</v>
      </c>
      <c r="E56" s="283">
        <f t="shared" si="15"/>
        <v>2.7911697538695761E-2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961</v>
      </c>
      <c r="C58" s="28">
        <f>C59+C60</f>
        <v>1141</v>
      </c>
      <c r="D58" s="7">
        <f>IF(ISERROR(B58-C58),"n/a",B58-C58)</f>
        <v>-180</v>
      </c>
      <c r="E58" s="158">
        <f>IF(ISERROR(D58/C58),"n/a",(D58/C58))</f>
        <v>-0.15775635407537247</v>
      </c>
    </row>
    <row r="59" spans="1:5" s="2" customFormat="1" x14ac:dyDescent="0.2">
      <c r="A59" s="159" t="s">
        <v>32</v>
      </c>
      <c r="B59" s="211">
        <v>961</v>
      </c>
      <c r="C59" s="211">
        <v>1141</v>
      </c>
      <c r="D59" s="6">
        <f>IF(ISERROR(B59-C59),"n/a",B59-C59)</f>
        <v>-180</v>
      </c>
      <c r="E59" s="160">
        <f>IF(ISERROR(D59/C59),"n/a",(D59/C59))</f>
        <v>-0.15775635407537247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54</v>
      </c>
      <c r="C61" s="28">
        <f>C62</f>
        <v>51</v>
      </c>
      <c r="D61" s="7">
        <f t="shared" si="14"/>
        <v>3</v>
      </c>
      <c r="E61" s="158">
        <f t="shared" si="15"/>
        <v>5.8823529411764705E-2</v>
      </c>
    </row>
    <row r="62" spans="1:5" s="2" customFormat="1" x14ac:dyDescent="0.2">
      <c r="A62" s="159" t="s">
        <v>32</v>
      </c>
      <c r="B62" s="211">
        <v>54</v>
      </c>
      <c r="C62" s="211">
        <v>51</v>
      </c>
      <c r="D62" s="6">
        <f t="shared" si="14"/>
        <v>3</v>
      </c>
      <c r="E62" s="160">
        <f t="shared" si="15"/>
        <v>5.8823529411764705E-2</v>
      </c>
    </row>
    <row r="63" spans="1:5" ht="15.75" customHeight="1" x14ac:dyDescent="0.2">
      <c r="A63" s="161" t="s">
        <v>5</v>
      </c>
      <c r="B63" s="84">
        <f>(B47+B54)</f>
        <v>43881</v>
      </c>
      <c r="C63" s="84">
        <f>(C47+C54)</f>
        <v>40519</v>
      </c>
      <c r="D63" s="84">
        <f t="shared" si="14"/>
        <v>3362</v>
      </c>
      <c r="E63" s="156">
        <f t="shared" si="15"/>
        <v>8.2973419877094695E-2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6264</v>
      </c>
      <c r="C66" s="84">
        <f>(C67+C71+C69)</f>
        <v>6226</v>
      </c>
      <c r="D66" s="84">
        <f t="shared" ref="D66:D82" si="16">IF(ISERROR(B66-C66),"n/a",B66-C66)</f>
        <v>38</v>
      </c>
      <c r="E66" s="156">
        <f t="shared" ref="E66:E82" si="17">IF(ISERROR(D66/C66),"n/a",(D66/C66))</f>
        <v>6.1034371988435594E-3</v>
      </c>
    </row>
    <row r="67" spans="1:5" ht="14.25" customHeight="1" x14ac:dyDescent="0.2">
      <c r="A67" s="157" t="s">
        <v>31</v>
      </c>
      <c r="B67" s="210">
        <f>B68</f>
        <v>5908</v>
      </c>
      <c r="C67" s="210">
        <f>C68</f>
        <v>5913</v>
      </c>
      <c r="D67" s="7">
        <f t="shared" si="16"/>
        <v>-5</v>
      </c>
      <c r="E67" s="158">
        <f t="shared" si="17"/>
        <v>-8.4559445290038893E-4</v>
      </c>
    </row>
    <row r="68" spans="1:5" ht="14.25" customHeight="1" x14ac:dyDescent="0.2">
      <c r="A68" s="159" t="s">
        <v>32</v>
      </c>
      <c r="B68" s="280">
        <v>5908</v>
      </c>
      <c r="C68" s="280">
        <v>5913</v>
      </c>
      <c r="D68" s="282">
        <f t="shared" ref="D68" si="18">IF(ISERROR(B68-C68),"n/a",B68-C68)</f>
        <v>-5</v>
      </c>
      <c r="E68" s="283">
        <f t="shared" ref="E68" si="19">IF(ISERROR(D68/C68),"n/a",(D68/C68))</f>
        <v>-8.4559445290038893E-4</v>
      </c>
    </row>
    <row r="69" spans="1:5" ht="14.25" customHeight="1" x14ac:dyDescent="0.2">
      <c r="A69" s="157" t="s">
        <v>30</v>
      </c>
      <c r="B69" s="28">
        <f>B70</f>
        <v>275</v>
      </c>
      <c r="C69" s="28">
        <f>C70</f>
        <v>246</v>
      </c>
      <c r="D69" s="7">
        <f>IF(ISERROR(B69-C69),"n/a",B69-C69)</f>
        <v>29</v>
      </c>
      <c r="E69" s="158">
        <f>IF(ISERROR(D69/C69),"n/a",(D69/C69))</f>
        <v>0.11788617886178862</v>
      </c>
    </row>
    <row r="70" spans="1:5" ht="14.25" customHeight="1" x14ac:dyDescent="0.2">
      <c r="A70" s="159" t="s">
        <v>32</v>
      </c>
      <c r="B70" s="211">
        <v>275</v>
      </c>
      <c r="C70" s="211">
        <v>246</v>
      </c>
      <c r="D70" s="6">
        <f>IF(ISERROR(B70-C70),"n/a",B70-C70)</f>
        <v>29</v>
      </c>
      <c r="E70" s="160">
        <f>IF(ISERROR(D70/C70),"n/a",(D70/C70))</f>
        <v>0.11788617886178862</v>
      </c>
    </row>
    <row r="71" spans="1:5" ht="14.25" customHeight="1" x14ac:dyDescent="0.2">
      <c r="A71" s="157" t="s">
        <v>33</v>
      </c>
      <c r="B71" s="28">
        <f>B72</f>
        <v>81</v>
      </c>
      <c r="C71" s="28">
        <f>C72</f>
        <v>67</v>
      </c>
      <c r="D71" s="7">
        <f t="shared" si="16"/>
        <v>14</v>
      </c>
      <c r="E71" s="158">
        <f t="shared" si="17"/>
        <v>0.20895522388059701</v>
      </c>
    </row>
    <row r="72" spans="1:5" ht="14.25" customHeight="1" x14ac:dyDescent="0.2">
      <c r="A72" s="159" t="s">
        <v>32</v>
      </c>
      <c r="B72" s="211">
        <v>81</v>
      </c>
      <c r="C72" s="211">
        <v>67</v>
      </c>
      <c r="D72" s="6">
        <f t="shared" si="16"/>
        <v>14</v>
      </c>
      <c r="E72" s="160">
        <f t="shared" si="17"/>
        <v>0.20895522388059701</v>
      </c>
    </row>
    <row r="73" spans="1:5" ht="14.25" customHeight="1" x14ac:dyDescent="0.2">
      <c r="A73" s="155" t="s">
        <v>8</v>
      </c>
      <c r="B73" s="84">
        <f>(B74+B80+B77)</f>
        <v>1596</v>
      </c>
      <c r="C73" s="84">
        <f>(C74+C80+C77)</f>
        <v>1594</v>
      </c>
      <c r="D73" s="84">
        <f t="shared" si="16"/>
        <v>2</v>
      </c>
      <c r="E73" s="156">
        <f t="shared" si="17"/>
        <v>1.2547051442910915E-3</v>
      </c>
    </row>
    <row r="74" spans="1:5" x14ac:dyDescent="0.2">
      <c r="A74" s="157" t="s">
        <v>31</v>
      </c>
      <c r="B74" s="210">
        <f>SUM(B75:B76)</f>
        <v>1490</v>
      </c>
      <c r="C74" s="210">
        <f>SUM(C75:C76)</f>
        <v>1440</v>
      </c>
      <c r="D74" s="7">
        <f t="shared" si="16"/>
        <v>50</v>
      </c>
      <c r="E74" s="158">
        <f t="shared" si="17"/>
        <v>3.4722222222222224E-2</v>
      </c>
    </row>
    <row r="75" spans="1:5" x14ac:dyDescent="0.2">
      <c r="A75" s="159" t="s">
        <v>32</v>
      </c>
      <c r="B75" s="280">
        <v>1490</v>
      </c>
      <c r="C75" s="280">
        <v>1440</v>
      </c>
      <c r="D75" s="282">
        <f t="shared" si="16"/>
        <v>50</v>
      </c>
      <c r="E75" s="283">
        <f t="shared" si="17"/>
        <v>3.4722222222222224E-2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97</v>
      </c>
      <c r="C77" s="28">
        <f>C78+C79</f>
        <v>147</v>
      </c>
      <c r="D77" s="7">
        <f>IF(ISERROR(B77-C77),"n/a",B77-C77)</f>
        <v>-50</v>
      </c>
      <c r="E77" s="158">
        <f>IF(ISERROR(D77/C77),"n/a",(D77/C77))</f>
        <v>-0.3401360544217687</v>
      </c>
    </row>
    <row r="78" spans="1:5" ht="12" customHeight="1" x14ac:dyDescent="0.2">
      <c r="A78" s="159" t="s">
        <v>32</v>
      </c>
      <c r="B78" s="211">
        <v>97</v>
      </c>
      <c r="C78" s="211">
        <v>147</v>
      </c>
      <c r="D78" s="6">
        <f>IF(ISERROR(B78-C78),"n/a",B78-C78)</f>
        <v>-50</v>
      </c>
      <c r="E78" s="160">
        <f>IF(ISERROR(D78/C78),"n/a",(D78/C78))</f>
        <v>-0.3401360544217687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9</v>
      </c>
      <c r="C80" s="28">
        <f>C81</f>
        <v>7</v>
      </c>
      <c r="D80" s="7">
        <f t="shared" si="16"/>
        <v>2</v>
      </c>
      <c r="E80" s="158">
        <f t="shared" si="17"/>
        <v>0.2857142857142857</v>
      </c>
    </row>
    <row r="81" spans="1:5" ht="12" customHeight="1" x14ac:dyDescent="0.2">
      <c r="A81" s="159" t="s">
        <v>32</v>
      </c>
      <c r="B81" s="211">
        <v>9</v>
      </c>
      <c r="C81" s="211">
        <v>7</v>
      </c>
      <c r="D81" s="6">
        <f t="shared" si="16"/>
        <v>2</v>
      </c>
      <c r="E81" s="160">
        <f t="shared" si="17"/>
        <v>0.2857142857142857</v>
      </c>
    </row>
    <row r="82" spans="1:5" ht="15.75" customHeight="1" x14ac:dyDescent="0.2">
      <c r="A82" s="161" t="s">
        <v>5</v>
      </c>
      <c r="B82" s="84">
        <f>(B66+B73)</f>
        <v>7860</v>
      </c>
      <c r="C82" s="84">
        <f>(C66+C73)</f>
        <v>7820</v>
      </c>
      <c r="D82" s="84">
        <f t="shared" si="16"/>
        <v>40</v>
      </c>
      <c r="E82" s="156">
        <f t="shared" si="17"/>
        <v>5.1150895140664966E-3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6082</v>
      </c>
      <c r="C85" s="84">
        <f>(C86+C90+C88)</f>
        <v>5408</v>
      </c>
      <c r="D85" s="84">
        <f t="shared" ref="D85:D101" si="20">IF(ISERROR(B85-C85),"n/a",B85-C85)</f>
        <v>674</v>
      </c>
      <c r="E85" s="156">
        <f t="shared" ref="E85:E101" si="21">IF(ISERROR(D85/C85),"n/a",(D85/C85))</f>
        <v>0.1246301775147929</v>
      </c>
    </row>
    <row r="86" spans="1:5" ht="14.25" customHeight="1" x14ac:dyDescent="0.2">
      <c r="A86" s="157" t="s">
        <v>31</v>
      </c>
      <c r="B86" s="210">
        <f>B87</f>
        <v>5742</v>
      </c>
      <c r="C86" s="210">
        <f>C87</f>
        <v>5135</v>
      </c>
      <c r="D86" s="7">
        <f t="shared" si="20"/>
        <v>607</v>
      </c>
      <c r="E86" s="158">
        <f t="shared" si="21"/>
        <v>0.11820837390457643</v>
      </c>
    </row>
    <row r="87" spans="1:5" ht="14.25" customHeight="1" x14ac:dyDescent="0.2">
      <c r="A87" s="159" t="s">
        <v>32</v>
      </c>
      <c r="B87" s="280">
        <v>5742</v>
      </c>
      <c r="C87" s="280">
        <v>5135</v>
      </c>
      <c r="D87" s="282">
        <f t="shared" ref="D87" si="22">IF(ISERROR(B87-C87),"n/a",B87-C87)</f>
        <v>607</v>
      </c>
      <c r="E87" s="283">
        <f t="shared" ref="E87" si="23">IF(ISERROR(D87/C87),"n/a",(D87/C87))</f>
        <v>0.11820837390457643</v>
      </c>
    </row>
    <row r="88" spans="1:5" ht="14.25" customHeight="1" x14ac:dyDescent="0.2">
      <c r="A88" s="157" t="s">
        <v>30</v>
      </c>
      <c r="B88" s="28">
        <f>B89</f>
        <v>265</v>
      </c>
      <c r="C88" s="28">
        <f>C89</f>
        <v>211</v>
      </c>
      <c r="D88" s="7">
        <f>IF(ISERROR(B88-C88),"n/a",B88-C88)</f>
        <v>54</v>
      </c>
      <c r="E88" s="158">
        <f>IF(ISERROR(D88/C88),"n/a",(D88/C88))</f>
        <v>0.25592417061611372</v>
      </c>
    </row>
    <row r="89" spans="1:5" ht="14.25" customHeight="1" x14ac:dyDescent="0.2">
      <c r="A89" s="159" t="s">
        <v>32</v>
      </c>
      <c r="B89" s="211">
        <v>265</v>
      </c>
      <c r="C89" s="211">
        <v>211</v>
      </c>
      <c r="D89" s="6">
        <f>IF(ISERROR(B89-C89),"n/a",B89-C89)</f>
        <v>54</v>
      </c>
      <c r="E89" s="160">
        <f>IF(ISERROR(D89/C89),"n/a",(D89/C89))</f>
        <v>0.25592417061611372</v>
      </c>
    </row>
    <row r="90" spans="1:5" ht="14.25" customHeight="1" x14ac:dyDescent="0.2">
      <c r="A90" s="157" t="s">
        <v>33</v>
      </c>
      <c r="B90" s="28">
        <f>B91</f>
        <v>75</v>
      </c>
      <c r="C90" s="28">
        <f>C91</f>
        <v>62</v>
      </c>
      <c r="D90" s="7">
        <f t="shared" si="20"/>
        <v>13</v>
      </c>
      <c r="E90" s="158">
        <f t="shared" si="21"/>
        <v>0.20967741935483872</v>
      </c>
    </row>
    <row r="91" spans="1:5" ht="14.25" customHeight="1" x14ac:dyDescent="0.2">
      <c r="A91" s="159" t="s">
        <v>32</v>
      </c>
      <c r="B91" s="211">
        <v>75</v>
      </c>
      <c r="C91" s="211">
        <v>62</v>
      </c>
      <c r="D91" s="6">
        <f t="shared" si="20"/>
        <v>13</v>
      </c>
      <c r="E91" s="160">
        <f t="shared" si="21"/>
        <v>0.20967741935483872</v>
      </c>
    </row>
    <row r="92" spans="1:5" ht="14.25" customHeight="1" x14ac:dyDescent="0.2">
      <c r="A92" s="155" t="s">
        <v>8</v>
      </c>
      <c r="B92" s="84">
        <f>(B93+B99+B96)</f>
        <v>1543</v>
      </c>
      <c r="C92" s="84">
        <f>(C93+C99+C96)</f>
        <v>1557</v>
      </c>
      <c r="D92" s="84">
        <f t="shared" si="20"/>
        <v>-14</v>
      </c>
      <c r="E92" s="156">
        <f t="shared" si="21"/>
        <v>-8.9916506101477191E-3</v>
      </c>
    </row>
    <row r="93" spans="1:5" x14ac:dyDescent="0.2">
      <c r="A93" s="157" t="s">
        <v>31</v>
      </c>
      <c r="B93" s="28">
        <f>SUM(B94:B95)</f>
        <v>1438</v>
      </c>
      <c r="C93" s="28">
        <f>SUM(C94:C95)</f>
        <v>1408</v>
      </c>
      <c r="D93" s="7">
        <f t="shared" si="20"/>
        <v>30</v>
      </c>
      <c r="E93" s="158">
        <f t="shared" si="21"/>
        <v>2.130681818181818E-2</v>
      </c>
    </row>
    <row r="94" spans="1:5" x14ac:dyDescent="0.2">
      <c r="A94" s="159" t="s">
        <v>32</v>
      </c>
      <c r="B94" s="281">
        <v>1438</v>
      </c>
      <c r="C94" s="280">
        <v>1408</v>
      </c>
      <c r="D94" s="282">
        <f t="shared" si="20"/>
        <v>30</v>
      </c>
      <c r="E94" s="283">
        <f t="shared" si="21"/>
        <v>2.130681818181818E-2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96</v>
      </c>
      <c r="C96" s="28">
        <f>C97+C98</f>
        <v>142</v>
      </c>
      <c r="D96" s="7">
        <f>IF(ISERROR(B96-C96),"n/a",B96-C96)</f>
        <v>-46</v>
      </c>
      <c r="E96" s="158">
        <f>IF(ISERROR(D96/C96),"n/a",(D96/C96))</f>
        <v>-0.323943661971831</v>
      </c>
    </row>
    <row r="97" spans="1:6" x14ac:dyDescent="0.2">
      <c r="A97" s="159" t="s">
        <v>32</v>
      </c>
      <c r="B97" s="211">
        <v>96</v>
      </c>
      <c r="C97" s="211">
        <v>142</v>
      </c>
      <c r="D97" s="6">
        <f>IF(ISERROR(B97-C97),"n/a",B97-C97)</f>
        <v>-46</v>
      </c>
      <c r="E97" s="160">
        <f>IF(ISERROR(D97/C97),"n/a",(D97/C97))</f>
        <v>-0.323943661971831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9</v>
      </c>
      <c r="C99" s="28">
        <f>C100</f>
        <v>7</v>
      </c>
      <c r="D99" s="7">
        <f t="shared" si="20"/>
        <v>2</v>
      </c>
      <c r="E99" s="158">
        <f t="shared" si="21"/>
        <v>0.2857142857142857</v>
      </c>
    </row>
    <row r="100" spans="1:6" x14ac:dyDescent="0.2">
      <c r="A100" s="159" t="s">
        <v>32</v>
      </c>
      <c r="B100" s="211">
        <v>9</v>
      </c>
      <c r="C100" s="211">
        <v>7</v>
      </c>
      <c r="D100" s="6">
        <f t="shared" si="20"/>
        <v>2</v>
      </c>
      <c r="E100" s="160">
        <f t="shared" si="21"/>
        <v>0.2857142857142857</v>
      </c>
    </row>
    <row r="101" spans="1:6" x14ac:dyDescent="0.2">
      <c r="A101" s="338" t="s">
        <v>5</v>
      </c>
      <c r="B101" s="339">
        <f>(B85+B92)</f>
        <v>7625</v>
      </c>
      <c r="C101" s="339">
        <f>(C85+C92)</f>
        <v>6965</v>
      </c>
      <c r="D101" s="339">
        <f t="shared" si="20"/>
        <v>660</v>
      </c>
      <c r="E101" s="340">
        <f t="shared" si="21"/>
        <v>9.4759511844938984E-2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6</v>
      </c>
      <c r="C104" s="29">
        <v>0</v>
      </c>
      <c r="D104" s="6">
        <f>IF(ISERROR(B104-C104),"n/a",B104-C104)</f>
        <v>6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10</v>
      </c>
      <c r="C105" s="29">
        <v>17</v>
      </c>
      <c r="D105" s="6">
        <f>IF(ISERROR(B105-C105),"n/a",B105-C105)</f>
        <v>-7</v>
      </c>
      <c r="E105" s="177">
        <f>IF(ISERROR(D105/C105),"n/a",(D105/C105))</f>
        <v>-0.41176470588235292</v>
      </c>
    </row>
    <row r="106" spans="1:6" hidden="1" x14ac:dyDescent="0.2">
      <c r="A106" s="179" t="s">
        <v>5</v>
      </c>
      <c r="B106" s="28">
        <f>SUM(B104:B105)</f>
        <v>16</v>
      </c>
      <c r="C106" s="28">
        <f>SUM(C104:C105)</f>
        <v>17</v>
      </c>
      <c r="D106" s="7">
        <f>IF(ISERROR(B106-C106),"n/a",B106-C106)</f>
        <v>-1</v>
      </c>
      <c r="E106" s="180">
        <f>IF(ISERROR(D106/C106),"n/a",(D106/C106))</f>
        <v>-5.8823529411764705E-2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5/21/2021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May 21,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2035</v>
      </c>
      <c r="C10" s="341">
        <f>SUM(C43,C74,C105,C136,C183)</f>
        <v>1723</v>
      </c>
      <c r="D10" s="341">
        <f t="shared" ref="D10:M10" si="0">SUM(D43,D74,D105,D136,D183)</f>
        <v>965</v>
      </c>
      <c r="E10" s="341">
        <f t="shared" si="0"/>
        <v>746</v>
      </c>
      <c r="F10" s="341">
        <f t="shared" si="0"/>
        <v>164</v>
      </c>
      <c r="G10" s="341">
        <f t="shared" si="0"/>
        <v>159</v>
      </c>
      <c r="H10" s="341">
        <f t="shared" si="0"/>
        <v>159</v>
      </c>
      <c r="I10" s="341">
        <f t="shared" si="0"/>
        <v>148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15265</v>
      </c>
      <c r="C12" s="341">
        <f t="shared" si="2"/>
        <v>13818</v>
      </c>
      <c r="D12" s="341">
        <f t="shared" si="2"/>
        <v>11653</v>
      </c>
      <c r="E12" s="341">
        <f t="shared" si="2"/>
        <v>11111</v>
      </c>
      <c r="F12" s="341">
        <f t="shared" si="2"/>
        <v>2338</v>
      </c>
      <c r="G12" s="341">
        <f t="shared" si="2"/>
        <v>2384</v>
      </c>
      <c r="H12" s="341">
        <f t="shared" si="2"/>
        <v>2270</v>
      </c>
      <c r="I12" s="341">
        <f t="shared" si="2"/>
        <v>1921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33</v>
      </c>
      <c r="F13" s="341">
        <f t="shared" si="3"/>
        <v>11</v>
      </c>
      <c r="G13" s="341">
        <f t="shared" si="3"/>
        <v>8</v>
      </c>
      <c r="H13" s="341">
        <f t="shared" si="3"/>
        <v>11</v>
      </c>
      <c r="I13" s="341">
        <f t="shared" si="3"/>
        <v>7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21457</v>
      </c>
      <c r="C14" s="341">
        <f t="shared" si="4"/>
        <v>21469</v>
      </c>
      <c r="D14" s="341">
        <f t="shared" si="4"/>
        <v>12064</v>
      </c>
      <c r="E14" s="341">
        <f t="shared" si="4"/>
        <v>10489</v>
      </c>
      <c r="F14" s="341">
        <f t="shared" si="4"/>
        <v>2451</v>
      </c>
      <c r="G14" s="341">
        <f t="shared" si="4"/>
        <v>2395</v>
      </c>
      <c r="H14" s="341">
        <f t="shared" si="4"/>
        <v>2380</v>
      </c>
      <c r="I14" s="341">
        <f t="shared" si="4"/>
        <v>2245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2306</v>
      </c>
      <c r="C15" s="341">
        <f t="shared" si="5"/>
        <v>2360</v>
      </c>
      <c r="D15" s="341">
        <f t="shared" si="5"/>
        <v>1580</v>
      </c>
      <c r="E15" s="341">
        <f t="shared" si="5"/>
        <v>1662</v>
      </c>
      <c r="F15" s="341">
        <f t="shared" si="5"/>
        <v>277</v>
      </c>
      <c r="G15" s="341">
        <f t="shared" si="5"/>
        <v>366</v>
      </c>
      <c r="H15" s="341">
        <f t="shared" si="5"/>
        <v>271</v>
      </c>
      <c r="I15" s="341">
        <f t="shared" si="5"/>
        <v>316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4796</v>
      </c>
      <c r="C16" s="341">
        <f t="shared" si="6"/>
        <v>4624</v>
      </c>
      <c r="D16" s="341">
        <f t="shared" si="6"/>
        <v>3593</v>
      </c>
      <c r="E16" s="341">
        <f t="shared" si="6"/>
        <v>3261</v>
      </c>
      <c r="F16" s="341">
        <f t="shared" si="6"/>
        <v>280</v>
      </c>
      <c r="G16" s="341">
        <f t="shared" si="6"/>
        <v>246</v>
      </c>
      <c r="H16" s="341">
        <f t="shared" si="6"/>
        <v>270</v>
      </c>
      <c r="I16" s="341">
        <f t="shared" si="6"/>
        <v>212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555</v>
      </c>
      <c r="F17" s="341">
        <f t="shared" si="7"/>
        <v>107</v>
      </c>
      <c r="G17" s="341">
        <f t="shared" si="7"/>
        <v>69</v>
      </c>
      <c r="H17" s="341">
        <f t="shared" si="7"/>
        <v>102</v>
      </c>
      <c r="I17" s="341">
        <f t="shared" si="7"/>
        <v>52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5608</v>
      </c>
      <c r="C18" s="341">
        <f t="shared" si="8"/>
        <v>4698</v>
      </c>
      <c r="D18" s="341">
        <f t="shared" si="8"/>
        <v>3964</v>
      </c>
      <c r="E18" s="341">
        <f t="shared" si="8"/>
        <v>3567</v>
      </c>
      <c r="F18" s="341">
        <f t="shared" si="8"/>
        <v>635</v>
      </c>
      <c r="G18" s="341">
        <f t="shared" si="8"/>
        <v>595</v>
      </c>
      <c r="H18" s="341">
        <f t="shared" si="8"/>
        <v>618</v>
      </c>
      <c r="I18" s="341">
        <f t="shared" si="8"/>
        <v>503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52664</v>
      </c>
      <c r="C19" s="359">
        <f t="shared" si="9"/>
        <v>49426</v>
      </c>
      <c r="D19" s="359">
        <f t="shared" ref="D19:M19" si="10">SUM(D10:D18)</f>
        <v>34764</v>
      </c>
      <c r="E19" s="359">
        <f t="shared" si="10"/>
        <v>31445</v>
      </c>
      <c r="F19" s="359">
        <f t="shared" si="10"/>
        <v>6264</v>
      </c>
      <c r="G19" s="359">
        <f t="shared" si="10"/>
        <v>6226</v>
      </c>
      <c r="H19" s="359">
        <f t="shared" si="10"/>
        <v>6082</v>
      </c>
      <c r="I19" s="359">
        <f t="shared" si="10"/>
        <v>5408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565</v>
      </c>
      <c r="C24" s="341">
        <f t="shared" ref="C24:M24" si="11">SUM(C57,C88,C119,C150,C167,C197)</f>
        <v>536</v>
      </c>
      <c r="D24" s="341">
        <f t="shared" si="11"/>
        <v>255</v>
      </c>
      <c r="E24" s="341">
        <f t="shared" si="11"/>
        <v>271</v>
      </c>
      <c r="F24" s="341">
        <f t="shared" si="11"/>
        <v>64</v>
      </c>
      <c r="G24" s="341">
        <f t="shared" si="11"/>
        <v>74</v>
      </c>
      <c r="H24" s="341">
        <f t="shared" si="11"/>
        <v>62</v>
      </c>
      <c r="I24" s="341">
        <f t="shared" si="11"/>
        <v>74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3</v>
      </c>
      <c r="H25" s="341">
        <f t="shared" si="12"/>
        <v>1</v>
      </c>
      <c r="I25" s="341">
        <f t="shared" si="12"/>
        <v>3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3643</v>
      </c>
      <c r="C26" s="341">
        <f t="shared" si="12"/>
        <v>3269</v>
      </c>
      <c r="D26" s="341">
        <f t="shared" si="12"/>
        <v>2388</v>
      </c>
      <c r="E26" s="341">
        <f t="shared" si="12"/>
        <v>2054</v>
      </c>
      <c r="F26" s="341">
        <f t="shared" si="12"/>
        <v>360</v>
      </c>
      <c r="G26" s="341">
        <f t="shared" si="12"/>
        <v>281</v>
      </c>
      <c r="H26" s="341">
        <f t="shared" si="12"/>
        <v>349</v>
      </c>
      <c r="I26" s="341">
        <f t="shared" si="12"/>
        <v>276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26</v>
      </c>
      <c r="D27" s="341">
        <f t="shared" si="12"/>
        <v>14</v>
      </c>
      <c r="E27" s="341">
        <f t="shared" si="12"/>
        <v>13</v>
      </c>
      <c r="F27" s="341">
        <f t="shared" si="12"/>
        <v>0</v>
      </c>
      <c r="G27" s="341">
        <f t="shared" si="12"/>
        <v>3</v>
      </c>
      <c r="H27" s="341">
        <f t="shared" si="12"/>
        <v>0</v>
      </c>
      <c r="I27" s="341">
        <f t="shared" si="12"/>
        <v>3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5317</v>
      </c>
      <c r="C28" s="341">
        <f t="shared" si="12"/>
        <v>5166</v>
      </c>
      <c r="D28" s="341">
        <f t="shared" si="12"/>
        <v>3271</v>
      </c>
      <c r="E28" s="341">
        <f t="shared" si="12"/>
        <v>3353</v>
      </c>
      <c r="F28" s="341">
        <f t="shared" si="12"/>
        <v>706</v>
      </c>
      <c r="G28" s="341">
        <f t="shared" si="12"/>
        <v>734</v>
      </c>
      <c r="H28" s="341">
        <f t="shared" si="12"/>
        <v>681</v>
      </c>
      <c r="I28" s="341">
        <f t="shared" si="12"/>
        <v>715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704</v>
      </c>
      <c r="C29" s="341">
        <f t="shared" si="12"/>
        <v>837</v>
      </c>
      <c r="D29" s="341">
        <f t="shared" si="12"/>
        <v>422</v>
      </c>
      <c r="E29" s="341">
        <f t="shared" si="12"/>
        <v>524</v>
      </c>
      <c r="F29" s="341">
        <f t="shared" si="12"/>
        <v>78</v>
      </c>
      <c r="G29" s="341">
        <f t="shared" si="12"/>
        <v>84</v>
      </c>
      <c r="H29" s="341">
        <f t="shared" si="12"/>
        <v>76</v>
      </c>
      <c r="I29" s="341">
        <f t="shared" si="12"/>
        <v>82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1297</v>
      </c>
      <c r="C30" s="341">
        <f t="shared" si="12"/>
        <v>1510</v>
      </c>
      <c r="D30" s="341">
        <f t="shared" si="12"/>
        <v>975</v>
      </c>
      <c r="E30" s="341">
        <f t="shared" si="12"/>
        <v>1154</v>
      </c>
      <c r="F30" s="341">
        <f t="shared" si="12"/>
        <v>99</v>
      </c>
      <c r="G30" s="341">
        <f t="shared" si="12"/>
        <v>150</v>
      </c>
      <c r="H30" s="341">
        <f t="shared" si="12"/>
        <v>98</v>
      </c>
      <c r="I30" s="341">
        <f t="shared" si="12"/>
        <v>145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154</v>
      </c>
      <c r="D31" s="341">
        <f t="shared" si="12"/>
        <v>97</v>
      </c>
      <c r="E31" s="341">
        <f t="shared" si="12"/>
        <v>100</v>
      </c>
      <c r="F31" s="341">
        <f t="shared" si="12"/>
        <v>11</v>
      </c>
      <c r="G31" s="341">
        <f t="shared" si="12"/>
        <v>11</v>
      </c>
      <c r="H31" s="341">
        <f t="shared" si="12"/>
        <v>10</v>
      </c>
      <c r="I31" s="341">
        <f t="shared" si="12"/>
        <v>11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2742</v>
      </c>
      <c r="C32" s="341">
        <f t="shared" si="12"/>
        <v>2521</v>
      </c>
      <c r="D32" s="341">
        <f t="shared" si="12"/>
        <v>1688</v>
      </c>
      <c r="E32" s="341">
        <f t="shared" si="12"/>
        <v>1595</v>
      </c>
      <c r="F32" s="341">
        <f t="shared" si="12"/>
        <v>275</v>
      </c>
      <c r="G32" s="341">
        <f t="shared" si="12"/>
        <v>254</v>
      </c>
      <c r="H32" s="341">
        <f t="shared" si="12"/>
        <v>266</v>
      </c>
      <c r="I32" s="341">
        <f t="shared" si="12"/>
        <v>248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14474</v>
      </c>
      <c r="C33" s="359">
        <f t="shared" ref="C33:M33" si="13">SUM(C24:C32)</f>
        <v>14036</v>
      </c>
      <c r="D33" s="359">
        <f t="shared" si="13"/>
        <v>9117</v>
      </c>
      <c r="E33" s="359">
        <f t="shared" si="13"/>
        <v>9074</v>
      </c>
      <c r="F33" s="359">
        <f t="shared" si="13"/>
        <v>1596</v>
      </c>
      <c r="G33" s="359">
        <f t="shared" si="13"/>
        <v>1594</v>
      </c>
      <c r="H33" s="359">
        <f t="shared" si="13"/>
        <v>1543</v>
      </c>
      <c r="I33" s="359">
        <f t="shared" si="13"/>
        <v>1557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67138</v>
      </c>
      <c r="C35" s="357">
        <f t="shared" si="14"/>
        <v>63462</v>
      </c>
      <c r="D35" s="357">
        <f t="shared" si="14"/>
        <v>43881</v>
      </c>
      <c r="E35" s="357">
        <f t="shared" si="14"/>
        <v>40519</v>
      </c>
      <c r="F35" s="357">
        <f t="shared" si="14"/>
        <v>7860</v>
      </c>
      <c r="G35" s="357">
        <f t="shared" si="14"/>
        <v>7820</v>
      </c>
      <c r="H35" s="357">
        <f t="shared" si="14"/>
        <v>7625</v>
      </c>
      <c r="I35" s="357">
        <f t="shared" si="14"/>
        <v>6965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76</v>
      </c>
      <c r="F43" s="341">
        <v>15</v>
      </c>
      <c r="G43" s="341">
        <v>17</v>
      </c>
      <c r="H43" s="341">
        <v>15</v>
      </c>
      <c r="I43" s="341">
        <v>16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3719</v>
      </c>
      <c r="D45" s="341">
        <v>2764</v>
      </c>
      <c r="E45" s="341">
        <v>2508</v>
      </c>
      <c r="F45" s="341">
        <v>440</v>
      </c>
      <c r="G45" s="341">
        <v>422</v>
      </c>
      <c r="H45" s="341">
        <v>419</v>
      </c>
      <c r="I45" s="341">
        <v>303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3151</v>
      </c>
      <c r="D47" s="341">
        <v>1511</v>
      </c>
      <c r="E47" s="341">
        <v>983</v>
      </c>
      <c r="F47" s="341">
        <v>311</v>
      </c>
      <c r="G47" s="341">
        <v>219</v>
      </c>
      <c r="H47" s="341">
        <v>306</v>
      </c>
      <c r="I47" s="341">
        <v>203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462</v>
      </c>
      <c r="D48" s="341">
        <v>267</v>
      </c>
      <c r="E48" s="341">
        <v>277</v>
      </c>
      <c r="F48" s="341">
        <v>40</v>
      </c>
      <c r="G48" s="341">
        <v>43</v>
      </c>
      <c r="H48" s="341">
        <v>38</v>
      </c>
      <c r="I48" s="341">
        <v>32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644</v>
      </c>
      <c r="E49" s="341">
        <v>610</v>
      </c>
      <c r="F49" s="341">
        <v>44</v>
      </c>
      <c r="G49" s="341">
        <v>50</v>
      </c>
      <c r="H49" s="341">
        <v>42</v>
      </c>
      <c r="I49" s="341">
        <v>45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191</v>
      </c>
      <c r="F50" s="341">
        <v>24</v>
      </c>
      <c r="G50" s="341">
        <v>20</v>
      </c>
      <c r="H50" s="341">
        <v>21</v>
      </c>
      <c r="I50" s="341">
        <v>14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561</v>
      </c>
      <c r="F51" s="341">
        <v>106</v>
      </c>
      <c r="G51" s="341">
        <v>91</v>
      </c>
      <c r="H51" s="341">
        <v>102</v>
      </c>
      <c r="I51" s="341">
        <v>72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11254</v>
      </c>
      <c r="C52" s="344">
        <f t="shared" ref="C52:M52" si="15">SUM(C43:C51)</f>
        <v>9520</v>
      </c>
      <c r="D52" s="344">
        <f t="shared" si="15"/>
        <v>6222</v>
      </c>
      <c r="E52" s="344">
        <f t="shared" si="15"/>
        <v>5211</v>
      </c>
      <c r="F52" s="344">
        <f t="shared" si="15"/>
        <v>980</v>
      </c>
      <c r="G52" s="344">
        <f t="shared" si="15"/>
        <v>862</v>
      </c>
      <c r="H52" s="344">
        <f t="shared" si="15"/>
        <v>943</v>
      </c>
      <c r="I52" s="344">
        <f t="shared" si="15"/>
        <v>685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18</v>
      </c>
      <c r="F57" s="341">
        <v>5</v>
      </c>
      <c r="G57" s="341">
        <v>4</v>
      </c>
      <c r="H57" s="341">
        <v>5</v>
      </c>
      <c r="I57" s="341">
        <v>4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981</v>
      </c>
      <c r="C59" s="341">
        <v>804</v>
      </c>
      <c r="D59" s="341">
        <v>426</v>
      </c>
      <c r="E59" s="341">
        <v>306</v>
      </c>
      <c r="F59" s="341">
        <v>63</v>
      </c>
      <c r="G59" s="341">
        <v>43</v>
      </c>
      <c r="H59" s="341">
        <v>62</v>
      </c>
      <c r="I59" s="341">
        <v>42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810</v>
      </c>
      <c r="D61" s="341">
        <v>274</v>
      </c>
      <c r="E61" s="341">
        <v>310</v>
      </c>
      <c r="F61" s="341">
        <v>61</v>
      </c>
      <c r="G61" s="341">
        <v>57</v>
      </c>
      <c r="H61" s="341">
        <v>60</v>
      </c>
      <c r="I61" s="341">
        <v>57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175</v>
      </c>
      <c r="D62" s="341">
        <v>74</v>
      </c>
      <c r="E62" s="341">
        <v>80</v>
      </c>
      <c r="F62" s="341">
        <v>18</v>
      </c>
      <c r="G62" s="341">
        <v>11</v>
      </c>
      <c r="H62" s="341">
        <v>18</v>
      </c>
      <c r="I62" s="341">
        <v>10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233</v>
      </c>
      <c r="C63" s="341">
        <v>234</v>
      </c>
      <c r="D63" s="341">
        <v>109</v>
      </c>
      <c r="E63" s="341">
        <v>113</v>
      </c>
      <c r="F63" s="341">
        <v>18</v>
      </c>
      <c r="G63" s="341">
        <v>25</v>
      </c>
      <c r="H63" s="341">
        <v>18</v>
      </c>
      <c r="I63" s="341">
        <v>24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2</v>
      </c>
      <c r="G64" s="341">
        <v>3</v>
      </c>
      <c r="H64" s="341">
        <v>2</v>
      </c>
      <c r="I64" s="341">
        <v>3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545</v>
      </c>
      <c r="C65" s="341">
        <v>532</v>
      </c>
      <c r="D65" s="341">
        <v>223</v>
      </c>
      <c r="E65" s="341">
        <v>222</v>
      </c>
      <c r="F65" s="341">
        <v>47</v>
      </c>
      <c r="G65" s="341">
        <v>45</v>
      </c>
      <c r="H65" s="341">
        <v>47</v>
      </c>
      <c r="I65" s="341">
        <v>45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2816</v>
      </c>
      <c r="C66" s="353">
        <f t="shared" ref="C66:M66" si="16">SUM(C57:C65)</f>
        <v>2676</v>
      </c>
      <c r="D66" s="353">
        <f t="shared" si="16"/>
        <v>1147</v>
      </c>
      <c r="E66" s="353">
        <f t="shared" si="16"/>
        <v>1073</v>
      </c>
      <c r="F66" s="353">
        <f t="shared" si="16"/>
        <v>214</v>
      </c>
      <c r="G66" s="353">
        <f t="shared" si="16"/>
        <v>188</v>
      </c>
      <c r="H66" s="353">
        <f t="shared" si="16"/>
        <v>212</v>
      </c>
      <c r="I66" s="353">
        <f t="shared" si="16"/>
        <v>185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14070</v>
      </c>
      <c r="C67" s="355">
        <f t="shared" ref="C67:M67" si="17">SUM(C52,C66)</f>
        <v>12196</v>
      </c>
      <c r="D67" s="355">
        <f t="shared" si="17"/>
        <v>7369</v>
      </c>
      <c r="E67" s="355">
        <f t="shared" si="17"/>
        <v>6284</v>
      </c>
      <c r="F67" s="355">
        <f t="shared" si="17"/>
        <v>1194</v>
      </c>
      <c r="G67" s="355">
        <f t="shared" si="17"/>
        <v>1050</v>
      </c>
      <c r="H67" s="355">
        <f t="shared" si="17"/>
        <v>1155</v>
      </c>
      <c r="I67" s="355">
        <f t="shared" si="17"/>
        <v>870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1130</v>
      </c>
      <c r="C74" s="341">
        <v>981</v>
      </c>
      <c r="D74" s="341">
        <v>539</v>
      </c>
      <c r="E74" s="341">
        <v>414</v>
      </c>
      <c r="F74" s="341">
        <v>84</v>
      </c>
      <c r="G74" s="341">
        <v>78</v>
      </c>
      <c r="H74" s="341">
        <v>81</v>
      </c>
      <c r="I74" s="341">
        <v>72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5941</v>
      </c>
      <c r="C76" s="341">
        <v>5487</v>
      </c>
      <c r="D76" s="341">
        <v>4597</v>
      </c>
      <c r="E76" s="341">
        <v>4510</v>
      </c>
      <c r="F76" s="341">
        <v>1011</v>
      </c>
      <c r="G76" s="341">
        <v>1047</v>
      </c>
      <c r="H76" s="341">
        <v>985</v>
      </c>
      <c r="I76" s="341">
        <v>903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20</v>
      </c>
      <c r="F77" s="341">
        <v>7</v>
      </c>
      <c r="G77" s="341">
        <v>4</v>
      </c>
      <c r="H77" s="341">
        <v>7</v>
      </c>
      <c r="I77" s="341">
        <v>3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11513</v>
      </c>
      <c r="C78" s="341">
        <v>11464</v>
      </c>
      <c r="D78" s="341">
        <v>6405</v>
      </c>
      <c r="E78" s="341">
        <v>5893</v>
      </c>
      <c r="F78" s="341">
        <v>1253</v>
      </c>
      <c r="G78" s="341">
        <v>1304</v>
      </c>
      <c r="H78" s="341">
        <v>1222</v>
      </c>
      <c r="I78" s="341">
        <v>1224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1076</v>
      </c>
      <c r="D79" s="341">
        <v>757</v>
      </c>
      <c r="E79" s="341">
        <v>760</v>
      </c>
      <c r="F79" s="341">
        <v>140</v>
      </c>
      <c r="G79" s="341">
        <v>172</v>
      </c>
      <c r="H79" s="341">
        <v>136</v>
      </c>
      <c r="I79" s="341">
        <v>153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2875</v>
      </c>
      <c r="C80" s="341">
        <v>2728</v>
      </c>
      <c r="D80" s="341">
        <v>2149</v>
      </c>
      <c r="E80" s="341">
        <v>1864</v>
      </c>
      <c r="F80" s="341">
        <v>186</v>
      </c>
      <c r="G80" s="341">
        <v>144</v>
      </c>
      <c r="H80" s="341">
        <v>180</v>
      </c>
      <c r="I80" s="341">
        <v>128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200</v>
      </c>
      <c r="F81" s="341">
        <v>45</v>
      </c>
      <c r="G81" s="341">
        <v>23</v>
      </c>
      <c r="H81" s="341">
        <v>44</v>
      </c>
      <c r="I81" s="341">
        <v>18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2764</v>
      </c>
      <c r="C82" s="341">
        <v>2293</v>
      </c>
      <c r="D82" s="341">
        <v>1944</v>
      </c>
      <c r="E82" s="341">
        <v>1773</v>
      </c>
      <c r="F82" s="341">
        <v>298</v>
      </c>
      <c r="G82" s="341">
        <v>271</v>
      </c>
      <c r="H82" s="341">
        <v>288</v>
      </c>
      <c r="I82" s="341">
        <v>235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25787</v>
      </c>
      <c r="C83" s="344">
        <f t="shared" ref="C83:M83" si="18">SUM(C74:C82)</f>
        <v>24312</v>
      </c>
      <c r="D83" s="344">
        <f t="shared" si="18"/>
        <v>16751</v>
      </c>
      <c r="E83" s="344">
        <f t="shared" si="18"/>
        <v>15444</v>
      </c>
      <c r="F83" s="344">
        <f t="shared" si="18"/>
        <v>3025</v>
      </c>
      <c r="G83" s="344">
        <f t="shared" si="18"/>
        <v>3046</v>
      </c>
      <c r="H83" s="344">
        <f t="shared" si="18"/>
        <v>2944</v>
      </c>
      <c r="I83" s="344">
        <f t="shared" si="18"/>
        <v>2739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312</v>
      </c>
      <c r="C88" s="341">
        <v>297</v>
      </c>
      <c r="D88" s="341">
        <v>178</v>
      </c>
      <c r="E88" s="341">
        <v>187</v>
      </c>
      <c r="F88" s="341">
        <v>39</v>
      </c>
      <c r="G88" s="341">
        <v>50</v>
      </c>
      <c r="H88" s="341">
        <v>38</v>
      </c>
      <c r="I88" s="341">
        <v>50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1223</v>
      </c>
      <c r="C90" s="341">
        <v>1134</v>
      </c>
      <c r="D90" s="341">
        <v>1105</v>
      </c>
      <c r="E90" s="341">
        <v>977</v>
      </c>
      <c r="F90" s="341">
        <v>135</v>
      </c>
      <c r="G90" s="341">
        <v>116</v>
      </c>
      <c r="H90" s="341">
        <v>129</v>
      </c>
      <c r="I90" s="341">
        <v>113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2793</v>
      </c>
      <c r="C92" s="341">
        <v>2851</v>
      </c>
      <c r="D92" s="341">
        <v>2077</v>
      </c>
      <c r="E92" s="341">
        <v>2145</v>
      </c>
      <c r="F92" s="341">
        <v>412</v>
      </c>
      <c r="G92" s="341">
        <v>438</v>
      </c>
      <c r="H92" s="341">
        <v>393</v>
      </c>
      <c r="I92" s="341">
        <v>421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360</v>
      </c>
      <c r="D93" s="341">
        <v>252</v>
      </c>
      <c r="E93" s="341">
        <v>285</v>
      </c>
      <c r="F93" s="341">
        <v>40</v>
      </c>
      <c r="G93" s="341">
        <v>49</v>
      </c>
      <c r="H93" s="341">
        <v>38</v>
      </c>
      <c r="I93" s="341">
        <v>48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694</v>
      </c>
      <c r="C94" s="341">
        <v>824</v>
      </c>
      <c r="D94" s="341">
        <v>687</v>
      </c>
      <c r="E94" s="341">
        <v>816</v>
      </c>
      <c r="F94" s="341">
        <v>66</v>
      </c>
      <c r="G94" s="341">
        <v>98</v>
      </c>
      <c r="H94" s="341">
        <v>65</v>
      </c>
      <c r="I94" s="341">
        <v>95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65</v>
      </c>
      <c r="D95" s="341">
        <v>45</v>
      </c>
      <c r="E95" s="341">
        <v>54</v>
      </c>
      <c r="F95" s="341">
        <v>3</v>
      </c>
      <c r="G95" s="341">
        <v>5</v>
      </c>
      <c r="H95" s="341">
        <v>3</v>
      </c>
      <c r="I95" s="341">
        <v>5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1183</v>
      </c>
      <c r="C96" s="341">
        <v>1117</v>
      </c>
      <c r="D96" s="341">
        <v>944</v>
      </c>
      <c r="E96" s="341">
        <v>872</v>
      </c>
      <c r="F96" s="341">
        <v>128</v>
      </c>
      <c r="G96" s="341">
        <v>117</v>
      </c>
      <c r="H96" s="341">
        <v>122</v>
      </c>
      <c r="I96" s="341">
        <v>113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6627</v>
      </c>
      <c r="C97" s="344">
        <f t="shared" ref="C97:M97" si="19">SUM(C88:C96)</f>
        <v>6676</v>
      </c>
      <c r="D97" s="344">
        <f t="shared" si="19"/>
        <v>5302</v>
      </c>
      <c r="E97" s="344">
        <f t="shared" si="19"/>
        <v>5353</v>
      </c>
      <c r="F97" s="344">
        <f t="shared" si="19"/>
        <v>824</v>
      </c>
      <c r="G97" s="344">
        <f t="shared" si="19"/>
        <v>879</v>
      </c>
      <c r="H97" s="344">
        <f t="shared" si="19"/>
        <v>788</v>
      </c>
      <c r="I97" s="344">
        <f t="shared" si="19"/>
        <v>851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32414</v>
      </c>
      <c r="C98" s="357">
        <f t="shared" ref="C98:M98" si="20">SUM(C83,C97)</f>
        <v>30988</v>
      </c>
      <c r="D98" s="357">
        <f t="shared" si="20"/>
        <v>22053</v>
      </c>
      <c r="E98" s="357">
        <f t="shared" si="20"/>
        <v>20797</v>
      </c>
      <c r="F98" s="357">
        <f t="shared" si="20"/>
        <v>3849</v>
      </c>
      <c r="G98" s="357">
        <f t="shared" si="20"/>
        <v>3925</v>
      </c>
      <c r="H98" s="357">
        <f t="shared" si="20"/>
        <v>3732</v>
      </c>
      <c r="I98" s="357">
        <f t="shared" si="20"/>
        <v>3590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295</v>
      </c>
      <c r="E105" s="341">
        <v>236</v>
      </c>
      <c r="F105" s="341">
        <v>60</v>
      </c>
      <c r="G105" s="341">
        <v>58</v>
      </c>
      <c r="H105" s="341">
        <v>58</v>
      </c>
      <c r="I105" s="341">
        <v>54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4565</v>
      </c>
      <c r="C107" s="341">
        <v>4416</v>
      </c>
      <c r="D107" s="341">
        <v>4066</v>
      </c>
      <c r="E107" s="341">
        <v>3909</v>
      </c>
      <c r="F107" s="341">
        <v>833</v>
      </c>
      <c r="G107" s="341">
        <v>866</v>
      </c>
      <c r="H107" s="341">
        <v>813</v>
      </c>
      <c r="I107" s="341">
        <v>667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9</v>
      </c>
      <c r="F108" s="341">
        <v>4</v>
      </c>
      <c r="G108" s="341">
        <v>4</v>
      </c>
      <c r="H108" s="341">
        <v>4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5725</v>
      </c>
      <c r="C109" s="341">
        <v>6212</v>
      </c>
      <c r="D109" s="341">
        <v>3594</v>
      </c>
      <c r="E109" s="341">
        <v>3204</v>
      </c>
      <c r="F109" s="341">
        <v>781</v>
      </c>
      <c r="G109" s="341">
        <v>793</v>
      </c>
      <c r="H109" s="341">
        <v>749</v>
      </c>
      <c r="I109" s="341">
        <v>742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652</v>
      </c>
      <c r="C110" s="341">
        <v>782</v>
      </c>
      <c r="D110" s="341">
        <v>520</v>
      </c>
      <c r="E110" s="341">
        <v>596</v>
      </c>
      <c r="F110" s="341">
        <v>92</v>
      </c>
      <c r="G110" s="341">
        <v>141</v>
      </c>
      <c r="H110" s="341">
        <v>92</v>
      </c>
      <c r="I110" s="341">
        <v>121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927</v>
      </c>
      <c r="C111" s="341">
        <v>1024</v>
      </c>
      <c r="D111" s="341">
        <v>730</v>
      </c>
      <c r="E111" s="341">
        <v>732</v>
      </c>
      <c r="F111" s="341">
        <v>42</v>
      </c>
      <c r="G111" s="341">
        <v>49</v>
      </c>
      <c r="H111" s="341">
        <v>41</v>
      </c>
      <c r="I111" s="341">
        <v>37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153</v>
      </c>
      <c r="F112" s="341">
        <v>36</v>
      </c>
      <c r="G112" s="341">
        <v>24</v>
      </c>
      <c r="H112" s="341">
        <v>35</v>
      </c>
      <c r="I112" s="341">
        <v>18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1286</v>
      </c>
      <c r="E113" s="341">
        <v>1162</v>
      </c>
      <c r="F113" s="341">
        <v>219</v>
      </c>
      <c r="G113" s="341">
        <v>220</v>
      </c>
      <c r="H113" s="341">
        <v>216</v>
      </c>
      <c r="I113" s="341">
        <v>185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14290</v>
      </c>
      <c r="C114" s="344">
        <f t="shared" ref="C114:M114" si="21">SUM(C105:C113)</f>
        <v>14533</v>
      </c>
      <c r="D114" s="344">
        <f t="shared" si="21"/>
        <v>10777</v>
      </c>
      <c r="E114" s="344">
        <f t="shared" si="21"/>
        <v>10010</v>
      </c>
      <c r="F114" s="344">
        <f t="shared" si="21"/>
        <v>2067</v>
      </c>
      <c r="G114" s="344">
        <f t="shared" si="21"/>
        <v>2156</v>
      </c>
      <c r="H114" s="344">
        <f t="shared" si="21"/>
        <v>2008</v>
      </c>
      <c r="I114" s="344">
        <f t="shared" si="21"/>
        <v>1829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95</v>
      </c>
      <c r="C119" s="341">
        <v>95</v>
      </c>
      <c r="D119" s="341">
        <v>35</v>
      </c>
      <c r="E119" s="341">
        <v>34</v>
      </c>
      <c r="F119" s="341">
        <v>8</v>
      </c>
      <c r="G119" s="341">
        <v>10</v>
      </c>
      <c r="H119" s="341">
        <v>7</v>
      </c>
      <c r="I119" s="341">
        <v>10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667</v>
      </c>
      <c r="C121" s="341">
        <v>697</v>
      </c>
      <c r="D121" s="341">
        <v>468</v>
      </c>
      <c r="E121" s="341">
        <v>450</v>
      </c>
      <c r="F121" s="341">
        <v>66</v>
      </c>
      <c r="G121" s="341">
        <v>56</v>
      </c>
      <c r="H121" s="341">
        <v>64</v>
      </c>
      <c r="I121" s="341">
        <v>56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970</v>
      </c>
      <c r="C123" s="341">
        <v>878</v>
      </c>
      <c r="D123" s="341">
        <v>568</v>
      </c>
      <c r="E123" s="341">
        <v>547</v>
      </c>
      <c r="F123" s="341">
        <v>146</v>
      </c>
      <c r="G123" s="341">
        <v>138</v>
      </c>
      <c r="H123" s="341">
        <v>142</v>
      </c>
      <c r="I123" s="341">
        <v>136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143</v>
      </c>
      <c r="C124" s="341">
        <v>200</v>
      </c>
      <c r="D124" s="341">
        <v>69</v>
      </c>
      <c r="E124" s="341">
        <v>113</v>
      </c>
      <c r="F124" s="341">
        <v>15</v>
      </c>
      <c r="G124" s="341">
        <v>15</v>
      </c>
      <c r="H124" s="341">
        <v>15</v>
      </c>
      <c r="I124" s="341">
        <v>15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143</v>
      </c>
      <c r="C125" s="341">
        <v>153</v>
      </c>
      <c r="D125" s="341">
        <v>97</v>
      </c>
      <c r="E125" s="341">
        <v>99</v>
      </c>
      <c r="F125" s="341">
        <v>5</v>
      </c>
      <c r="G125" s="341">
        <v>9</v>
      </c>
      <c r="H125" s="341">
        <v>5</v>
      </c>
      <c r="I125" s="341">
        <v>9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4</v>
      </c>
      <c r="G126" s="341">
        <v>1</v>
      </c>
      <c r="H126" s="341">
        <v>3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640</v>
      </c>
      <c r="C127" s="341">
        <v>575</v>
      </c>
      <c r="D127" s="341">
        <v>371</v>
      </c>
      <c r="E127" s="341">
        <v>360</v>
      </c>
      <c r="F127" s="341">
        <v>71</v>
      </c>
      <c r="G127" s="341">
        <v>61</v>
      </c>
      <c r="H127" s="341">
        <v>69</v>
      </c>
      <c r="I127" s="341">
        <v>59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2702</v>
      </c>
      <c r="C128" s="344">
        <f t="shared" si="22"/>
        <v>2629</v>
      </c>
      <c r="D128" s="344">
        <f t="shared" si="22"/>
        <v>1636</v>
      </c>
      <c r="E128" s="344">
        <f t="shared" si="22"/>
        <v>1619</v>
      </c>
      <c r="F128" s="344">
        <f t="shared" si="22"/>
        <v>317</v>
      </c>
      <c r="G128" s="344">
        <f t="shared" si="22"/>
        <v>290</v>
      </c>
      <c r="H128" s="344">
        <f t="shared" si="22"/>
        <v>306</v>
      </c>
      <c r="I128" s="344">
        <f t="shared" si="22"/>
        <v>286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16992</v>
      </c>
      <c r="C129" s="357">
        <f t="shared" ref="C129:M129" si="23">SUM(C114,C128)</f>
        <v>17162</v>
      </c>
      <c r="D129" s="357">
        <f t="shared" si="23"/>
        <v>12413</v>
      </c>
      <c r="E129" s="357">
        <f t="shared" si="23"/>
        <v>11629</v>
      </c>
      <c r="F129" s="357">
        <f t="shared" si="23"/>
        <v>2384</v>
      </c>
      <c r="G129" s="357">
        <f t="shared" si="23"/>
        <v>2446</v>
      </c>
      <c r="H129" s="357">
        <f t="shared" si="23"/>
        <v>2314</v>
      </c>
      <c r="I129" s="357">
        <f t="shared" si="23"/>
        <v>2115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153</v>
      </c>
      <c r="E138" s="341">
        <v>134</v>
      </c>
      <c r="F138" s="341">
        <v>38</v>
      </c>
      <c r="G138" s="341">
        <v>36</v>
      </c>
      <c r="H138" s="341">
        <v>37</v>
      </c>
      <c r="I138" s="341">
        <v>35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439</v>
      </c>
      <c r="E140" s="341">
        <v>341</v>
      </c>
      <c r="F140" s="341">
        <v>81</v>
      </c>
      <c r="G140" s="341">
        <v>66</v>
      </c>
      <c r="H140" s="341">
        <v>79</v>
      </c>
      <c r="I140" s="341">
        <v>63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23</v>
      </c>
      <c r="F141" s="341">
        <v>4</v>
      </c>
      <c r="G141" s="341">
        <v>6</v>
      </c>
      <c r="H141" s="341">
        <v>4</v>
      </c>
      <c r="I141" s="341">
        <v>6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46</v>
      </c>
      <c r="E144" s="341">
        <v>42</v>
      </c>
      <c r="F144" s="341">
        <v>5</v>
      </c>
      <c r="G144" s="341">
        <v>6</v>
      </c>
      <c r="H144" s="341">
        <v>5</v>
      </c>
      <c r="I144" s="341">
        <v>5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746</v>
      </c>
      <c r="E145" s="344">
        <f t="shared" si="24"/>
        <v>607</v>
      </c>
      <c r="F145" s="344">
        <f t="shared" si="24"/>
        <v>137</v>
      </c>
      <c r="G145" s="344">
        <f t="shared" si="24"/>
        <v>122</v>
      </c>
      <c r="H145" s="344">
        <f t="shared" si="24"/>
        <v>133</v>
      </c>
      <c r="I145" s="344">
        <f t="shared" si="24"/>
        <v>116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3</v>
      </c>
      <c r="H150" s="341">
        <v>1</v>
      </c>
      <c r="I150" s="341">
        <v>3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36</v>
      </c>
      <c r="C152" s="341">
        <v>17</v>
      </c>
      <c r="D152" s="341">
        <v>32</v>
      </c>
      <c r="E152" s="341">
        <v>18</v>
      </c>
      <c r="F152" s="341">
        <v>4</v>
      </c>
      <c r="G152" s="341">
        <v>2</v>
      </c>
      <c r="H152" s="341">
        <v>3</v>
      </c>
      <c r="I152" s="341">
        <v>2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65</v>
      </c>
      <c r="D154" s="341">
        <v>69</v>
      </c>
      <c r="E154" s="341">
        <v>63</v>
      </c>
      <c r="F154" s="341">
        <v>14</v>
      </c>
      <c r="G154" s="341">
        <v>19</v>
      </c>
      <c r="H154" s="341">
        <v>14</v>
      </c>
      <c r="I154" s="341">
        <v>19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4</v>
      </c>
      <c r="E155" s="341">
        <v>2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18</v>
      </c>
      <c r="D156" s="341">
        <v>6</v>
      </c>
      <c r="E156" s="341">
        <v>18</v>
      </c>
      <c r="F156" s="341">
        <v>1</v>
      </c>
      <c r="G156" s="341">
        <v>2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23</v>
      </c>
      <c r="E158" s="341">
        <v>25</v>
      </c>
      <c r="F158" s="341">
        <v>7</v>
      </c>
      <c r="G158" s="341">
        <v>7</v>
      </c>
      <c r="H158" s="341">
        <v>7</v>
      </c>
      <c r="I158" s="341">
        <v>7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162</v>
      </c>
      <c r="C159" s="344">
        <f t="shared" si="25"/>
        <v>134</v>
      </c>
      <c r="D159" s="344">
        <f t="shared" si="25"/>
        <v>135</v>
      </c>
      <c r="E159" s="344">
        <f t="shared" si="25"/>
        <v>132</v>
      </c>
      <c r="F159" s="344">
        <f t="shared" si="25"/>
        <v>28</v>
      </c>
      <c r="G159" s="344">
        <f t="shared" si="25"/>
        <v>33</v>
      </c>
      <c r="H159" s="344">
        <f t="shared" si="25"/>
        <v>27</v>
      </c>
      <c r="I159" s="344">
        <f t="shared" si="25"/>
        <v>33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1182</v>
      </c>
      <c r="C160" s="357">
        <f t="shared" ref="C160:M160" si="26">SUM(C145,C159)</f>
        <v>993</v>
      </c>
      <c r="D160" s="357">
        <f t="shared" si="26"/>
        <v>881</v>
      </c>
      <c r="E160" s="357">
        <f t="shared" si="26"/>
        <v>739</v>
      </c>
      <c r="F160" s="357">
        <f t="shared" si="26"/>
        <v>165</v>
      </c>
      <c r="G160" s="357">
        <f t="shared" si="26"/>
        <v>155</v>
      </c>
      <c r="H160" s="357">
        <f t="shared" si="26"/>
        <v>160</v>
      </c>
      <c r="I160" s="357">
        <f t="shared" si="26"/>
        <v>149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22</v>
      </c>
      <c r="F167" s="341">
        <v>9</v>
      </c>
      <c r="G167" s="341">
        <v>6</v>
      </c>
      <c r="H167" s="341">
        <v>9</v>
      </c>
      <c r="I167" s="341">
        <v>6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713</v>
      </c>
      <c r="C169" s="341">
        <v>598</v>
      </c>
      <c r="D169" s="341">
        <v>336</v>
      </c>
      <c r="E169" s="341">
        <v>287</v>
      </c>
      <c r="F169" s="341">
        <v>90</v>
      </c>
      <c r="G169" s="341">
        <v>63</v>
      </c>
      <c r="H169" s="341">
        <v>89</v>
      </c>
      <c r="I169" s="341">
        <v>62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644</v>
      </c>
      <c r="C171" s="341">
        <v>518</v>
      </c>
      <c r="D171" s="341">
        <v>241</v>
      </c>
      <c r="E171" s="341">
        <v>250</v>
      </c>
      <c r="F171" s="341">
        <v>65</v>
      </c>
      <c r="G171" s="341">
        <v>75</v>
      </c>
      <c r="H171" s="341">
        <v>65</v>
      </c>
      <c r="I171" s="341">
        <v>75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19</v>
      </c>
      <c r="E172" s="341">
        <v>39</v>
      </c>
      <c r="F172" s="341">
        <v>3</v>
      </c>
      <c r="G172" s="341">
        <v>9</v>
      </c>
      <c r="H172" s="341">
        <v>3</v>
      </c>
      <c r="I172" s="341">
        <v>9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279</v>
      </c>
      <c r="D173" s="341">
        <v>72</v>
      </c>
      <c r="E173" s="341">
        <v>106</v>
      </c>
      <c r="F173" s="341">
        <v>9</v>
      </c>
      <c r="G173" s="341">
        <v>16</v>
      </c>
      <c r="H173" s="341">
        <v>9</v>
      </c>
      <c r="I173" s="341">
        <v>15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17</v>
      </c>
      <c r="D174" s="341">
        <v>6</v>
      </c>
      <c r="E174" s="341">
        <v>8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334</v>
      </c>
      <c r="C175" s="341">
        <v>258</v>
      </c>
      <c r="D175" s="341">
        <v>113</v>
      </c>
      <c r="E175" s="341">
        <v>100</v>
      </c>
      <c r="F175" s="341">
        <v>20</v>
      </c>
      <c r="G175" s="341">
        <v>22</v>
      </c>
      <c r="H175" s="341">
        <v>20</v>
      </c>
      <c r="I175" s="341">
        <v>22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2055</v>
      </c>
      <c r="C176" s="359">
        <f t="shared" ref="C176:M176" si="27">SUM(C167:C175)</f>
        <v>1827</v>
      </c>
      <c r="D176" s="359">
        <f t="shared" si="27"/>
        <v>803</v>
      </c>
      <c r="E176" s="359">
        <f t="shared" si="27"/>
        <v>815</v>
      </c>
      <c r="F176" s="359">
        <f t="shared" si="27"/>
        <v>197</v>
      </c>
      <c r="G176" s="359">
        <f t="shared" si="27"/>
        <v>193</v>
      </c>
      <c r="H176" s="359">
        <f t="shared" si="27"/>
        <v>196</v>
      </c>
      <c r="I176" s="359">
        <f t="shared" si="27"/>
        <v>191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9</v>
      </c>
      <c r="F183" s="341">
        <v>4</v>
      </c>
      <c r="G183" s="341">
        <v>2</v>
      </c>
      <c r="H183" s="341">
        <v>4</v>
      </c>
      <c r="I183" s="341">
        <v>2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73</v>
      </c>
      <c r="E185" s="341">
        <v>50</v>
      </c>
      <c r="F185" s="341">
        <v>16</v>
      </c>
      <c r="G185" s="341">
        <v>13</v>
      </c>
      <c r="H185" s="341">
        <v>16</v>
      </c>
      <c r="I185" s="341">
        <v>13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115</v>
      </c>
      <c r="E187" s="341">
        <v>68</v>
      </c>
      <c r="F187" s="341">
        <v>25</v>
      </c>
      <c r="G187" s="341">
        <v>13</v>
      </c>
      <c r="H187" s="341">
        <v>24</v>
      </c>
      <c r="I187" s="341">
        <v>13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4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29</v>
      </c>
      <c r="F191" s="341">
        <v>7</v>
      </c>
      <c r="G191" s="341">
        <v>7</v>
      </c>
      <c r="H191" s="341">
        <v>7</v>
      </c>
      <c r="I191" s="341">
        <v>6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173</v>
      </c>
      <c r="F192" s="344">
        <f t="shared" si="28"/>
        <v>55</v>
      </c>
      <c r="G192" s="344">
        <f t="shared" si="28"/>
        <v>40</v>
      </c>
      <c r="H192" s="344">
        <f t="shared" si="28"/>
        <v>54</v>
      </c>
      <c r="I192" s="344">
        <f t="shared" si="28"/>
        <v>39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15</v>
      </c>
      <c r="C197" s="341">
        <v>7</v>
      </c>
      <c r="D197" s="341">
        <v>6</v>
      </c>
      <c r="E197" s="341">
        <v>5</v>
      </c>
      <c r="F197" s="341">
        <v>2</v>
      </c>
      <c r="G197" s="341">
        <v>1</v>
      </c>
      <c r="H197" s="341">
        <v>2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21</v>
      </c>
      <c r="E199" s="341">
        <v>16</v>
      </c>
      <c r="F199" s="341">
        <v>2</v>
      </c>
      <c r="G199" s="341">
        <v>1</v>
      </c>
      <c r="H199" s="341">
        <v>2</v>
      </c>
      <c r="I199" s="341">
        <v>1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44</v>
      </c>
      <c r="D201" s="341">
        <v>42</v>
      </c>
      <c r="E201" s="341">
        <v>38</v>
      </c>
      <c r="F201" s="341">
        <v>8</v>
      </c>
      <c r="G201" s="341">
        <v>7</v>
      </c>
      <c r="H201" s="341">
        <v>7</v>
      </c>
      <c r="I201" s="341">
        <v>7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0</v>
      </c>
      <c r="H202" s="341">
        <v>1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14</v>
      </c>
      <c r="E205" s="341">
        <v>16</v>
      </c>
      <c r="F205" s="341">
        <v>2</v>
      </c>
      <c r="G205" s="341">
        <v>2</v>
      </c>
      <c r="H205" s="341">
        <v>1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112</v>
      </c>
      <c r="C206" s="344">
        <f t="shared" si="29"/>
        <v>94</v>
      </c>
      <c r="D206" s="344">
        <f t="shared" si="29"/>
        <v>94</v>
      </c>
      <c r="E206" s="344">
        <f t="shared" si="29"/>
        <v>82</v>
      </c>
      <c r="F206" s="344">
        <f t="shared" si="29"/>
        <v>16</v>
      </c>
      <c r="G206" s="344">
        <f t="shared" si="29"/>
        <v>11</v>
      </c>
      <c r="H206" s="344">
        <f t="shared" si="29"/>
        <v>14</v>
      </c>
      <c r="I206" s="344">
        <f t="shared" si="29"/>
        <v>11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425</v>
      </c>
      <c r="C207" s="357">
        <f t="shared" ref="C207:M207" si="30">SUM(C192,C206)</f>
        <v>296</v>
      </c>
      <c r="D207" s="357">
        <f t="shared" si="30"/>
        <v>362</v>
      </c>
      <c r="E207" s="357">
        <f t="shared" si="30"/>
        <v>255</v>
      </c>
      <c r="F207" s="357">
        <f t="shared" si="30"/>
        <v>71</v>
      </c>
      <c r="G207" s="357">
        <f t="shared" si="30"/>
        <v>51</v>
      </c>
      <c r="H207" s="357">
        <f t="shared" si="30"/>
        <v>68</v>
      </c>
      <c r="I207" s="357">
        <f t="shared" si="30"/>
        <v>50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5/21/2021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May 21,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5/21/21</v>
      </c>
      <c r="C8" s="42" t="str">
        <f>Summary!C7</f>
        <v>as of 5/21/20</v>
      </c>
      <c r="D8" s="379"/>
      <c r="E8" s="381"/>
      <c r="F8" s="44" t="str">
        <f>B8</f>
        <v>as of 5/21/21</v>
      </c>
      <c r="G8" s="46" t="str">
        <f>C8</f>
        <v>as of 5/21/20</v>
      </c>
      <c r="H8" s="383"/>
      <c r="I8" s="385"/>
      <c r="J8" s="48" t="str">
        <f>F8</f>
        <v>as of 5/21/21</v>
      </c>
      <c r="K8" s="50" t="str">
        <f>G8</f>
        <v>as of 5/21/20</v>
      </c>
      <c r="L8" s="395"/>
      <c r="M8" s="397"/>
      <c r="N8" s="52" t="str">
        <f>J8</f>
        <v>as of 5/21/21</v>
      </c>
      <c r="O8" s="54" t="str">
        <f>K8</f>
        <v>as of 5/21/20</v>
      </c>
      <c r="P8" s="413"/>
      <c r="Q8" s="415"/>
      <c r="R8" s="133" t="str">
        <f>N8</f>
        <v>as of 5/21/21</v>
      </c>
      <c r="S8" s="134" t="str">
        <f>O8</f>
        <v>as of 5/21/20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67138</v>
      </c>
      <c r="C9" s="55">
        <f>C26+C74+C42+C10+C58+C83</f>
        <v>63462</v>
      </c>
      <c r="D9" s="55">
        <f t="shared" ref="D9" si="0">IF(ISERROR(B9-C9),"n/a",B9-C9)</f>
        <v>3676</v>
      </c>
      <c r="E9" s="56">
        <f t="shared" ref="E9" si="1">IF(ISERROR(D9/C9),"n/a",(D9/C9))</f>
        <v>5.7924427216286913E-2</v>
      </c>
      <c r="F9" s="59">
        <f>F26+F74+F42+F10+F58+F83</f>
        <v>43881</v>
      </c>
      <c r="G9" s="59">
        <f>G26+G74+G42+G10+G58+G83</f>
        <v>40519</v>
      </c>
      <c r="H9" s="368">
        <f>IF(ISERROR(F9-G9),"n/a",F9-G9)</f>
        <v>3362</v>
      </c>
      <c r="I9" s="60">
        <f t="shared" ref="I9" si="2">IF(ISERROR(H9/G9),"n/a",(H9/G9))</f>
        <v>8.2973419877094695E-2</v>
      </c>
      <c r="J9" s="57">
        <f>J26+J74+J42+J10+J58+J83</f>
        <v>7625</v>
      </c>
      <c r="K9" s="57">
        <f>K26+K74+K42+K10+K58+K83</f>
        <v>6965</v>
      </c>
      <c r="L9" s="58">
        <f t="shared" ref="L9" si="3">IF(ISERROR(J9-K9),"n/a",J9-K9)</f>
        <v>660</v>
      </c>
      <c r="M9" s="61">
        <f t="shared" ref="M9" si="4">IF(ISERROR(L9/K9),"n/a",(L9/K9))</f>
        <v>9.4759511844938984E-2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14070</v>
      </c>
      <c r="C10" s="65">
        <f>C11+C18</f>
        <v>12196</v>
      </c>
      <c r="D10" s="66">
        <f t="shared" ref="D10:D25" si="9">IF(ISERROR(B10-C10),"n/a",B10-C10)</f>
        <v>1874</v>
      </c>
      <c r="E10" s="67">
        <f t="shared" ref="E10:E25" si="10">IF(ISERROR(D10/C10),"n/a",(D10/C10))</f>
        <v>0.15365693670055755</v>
      </c>
      <c r="F10" s="68">
        <f>F11+F18</f>
        <v>7369</v>
      </c>
      <c r="G10" s="69">
        <f>G11+G18</f>
        <v>6284</v>
      </c>
      <c r="H10" s="70">
        <f t="shared" ref="H10:H24" si="11">IF(ISERROR(F10-G10),"n/a",F10-G10)</f>
        <v>1085</v>
      </c>
      <c r="I10" s="71">
        <f t="shared" ref="I10:I25" si="12">IF(ISERROR(H10/G10),"n/a",(H10/G10))</f>
        <v>0.17266072565245066</v>
      </c>
      <c r="J10" s="72">
        <f>J11+J18</f>
        <v>1155</v>
      </c>
      <c r="K10" s="73">
        <f>K11+K18</f>
        <v>870</v>
      </c>
      <c r="L10" s="74">
        <f t="shared" ref="L10:L24" si="13">IF(ISERROR(J10-K10),"n/a",J10-K10)</f>
        <v>285</v>
      </c>
      <c r="M10" s="75">
        <f t="shared" ref="M10:M25" si="14">IF(ISERROR(L10/K10),"n/a",(L10/K10))</f>
        <v>0.32758620689655171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11254</v>
      </c>
      <c r="C11" s="65">
        <f>C12+C14+C16</f>
        <v>9520</v>
      </c>
      <c r="D11" s="66">
        <f t="shared" si="9"/>
        <v>1734</v>
      </c>
      <c r="E11" s="67">
        <f t="shared" si="10"/>
        <v>0.18214285714285713</v>
      </c>
      <c r="F11" s="68">
        <f>F12+F16+F14</f>
        <v>6222</v>
      </c>
      <c r="G11" s="69">
        <f>G12+G16+G14</f>
        <v>5211</v>
      </c>
      <c r="H11" s="70">
        <f t="shared" si="11"/>
        <v>1011</v>
      </c>
      <c r="I11" s="71">
        <f t="shared" si="12"/>
        <v>0.1940126655152562</v>
      </c>
      <c r="J11" s="72">
        <f>J12+J16+J14</f>
        <v>943</v>
      </c>
      <c r="K11" s="73">
        <f>K12+K16+K14</f>
        <v>685</v>
      </c>
      <c r="L11" s="74">
        <f t="shared" si="13"/>
        <v>258</v>
      </c>
      <c r="M11" s="75">
        <f t="shared" si="14"/>
        <v>0.37664233576642336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9875</v>
      </c>
      <c r="C12" s="107">
        <f>C13</f>
        <v>8426</v>
      </c>
      <c r="D12" s="108">
        <f t="shared" ref="D12:D15" si="19">IF(ISERROR(B12-C12),"n/a",B12-C12)</f>
        <v>1449</v>
      </c>
      <c r="E12" s="109">
        <f t="shared" ref="E12:E15" si="20">IF(ISERROR(D12/C12),"n/a",(D12/C12))</f>
        <v>0.17196771896510801</v>
      </c>
      <c r="F12" s="194">
        <f>F13</f>
        <v>5180</v>
      </c>
      <c r="G12" s="195">
        <f>G13</f>
        <v>4364</v>
      </c>
      <c r="H12" s="110">
        <f t="shared" ref="H12:H15" si="21">IF(ISERROR(F12-G12),"n/a",F12-G12)</f>
        <v>816</v>
      </c>
      <c r="I12" s="111">
        <f t="shared" ref="I12:I15" si="22">IF(ISERROR(H12/G12),"n/a",(H12/G12))</f>
        <v>0.18698441796516957</v>
      </c>
      <c r="J12" s="196">
        <f>J13</f>
        <v>886</v>
      </c>
      <c r="K12" s="197">
        <f>K13</f>
        <v>621</v>
      </c>
      <c r="L12" s="112">
        <f t="shared" ref="L12:L15" si="23">IF(ISERROR(J12-K12),"n/a",J12-K12)</f>
        <v>265</v>
      </c>
      <c r="M12" s="113">
        <f t="shared" ref="M12:M15" si="24">IF(ISERROR(L12/K12),"n/a",(L12/K12))</f>
        <v>0.42673107890499196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9875</v>
      </c>
      <c r="C13" s="312">
        <v>8426</v>
      </c>
      <c r="D13" s="120">
        <f t="shared" si="19"/>
        <v>1449</v>
      </c>
      <c r="E13" s="321">
        <f t="shared" si="20"/>
        <v>0.17196771896510801</v>
      </c>
      <c r="F13" s="313">
        <v>5180</v>
      </c>
      <c r="G13" s="314">
        <v>4364</v>
      </c>
      <c r="H13" s="124">
        <f t="shared" si="21"/>
        <v>816</v>
      </c>
      <c r="I13" s="125">
        <f t="shared" si="22"/>
        <v>0.18698441796516957</v>
      </c>
      <c r="J13" s="315">
        <v>886</v>
      </c>
      <c r="K13" s="316">
        <v>621</v>
      </c>
      <c r="L13" s="128">
        <f t="shared" si="23"/>
        <v>265</v>
      </c>
      <c r="M13" s="129">
        <f t="shared" si="24"/>
        <v>0.42673107890499196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645</v>
      </c>
      <c r="G14" s="195">
        <f>G15</f>
        <v>611</v>
      </c>
      <c r="H14" s="110">
        <f t="shared" si="21"/>
        <v>34</v>
      </c>
      <c r="I14" s="111">
        <f t="shared" si="22"/>
        <v>5.5646481178396073E-2</v>
      </c>
      <c r="J14" s="196">
        <f>J15</f>
        <v>43</v>
      </c>
      <c r="K14" s="197">
        <f>K15</f>
        <v>45</v>
      </c>
      <c r="L14" s="112">
        <f t="shared" si="23"/>
        <v>-2</v>
      </c>
      <c r="M14" s="113">
        <f t="shared" si="24"/>
        <v>-4.4444444444444446E-2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645</v>
      </c>
      <c r="G15" s="123">
        <v>611</v>
      </c>
      <c r="H15" s="124">
        <f t="shared" si="21"/>
        <v>34</v>
      </c>
      <c r="I15" s="125">
        <f t="shared" si="22"/>
        <v>5.5646481178396073E-2</v>
      </c>
      <c r="J15" s="126">
        <v>43</v>
      </c>
      <c r="K15" s="127">
        <v>45</v>
      </c>
      <c r="L15" s="128">
        <f t="shared" si="23"/>
        <v>-2</v>
      </c>
      <c r="M15" s="129">
        <f t="shared" si="24"/>
        <v>-4.4444444444444446E-2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14</v>
      </c>
      <c r="K16" s="197">
        <f>K17</f>
        <v>19</v>
      </c>
      <c r="L16" s="112">
        <f t="shared" si="13"/>
        <v>-5</v>
      </c>
      <c r="M16" s="113">
        <f t="shared" si="14"/>
        <v>-0.26315789473684209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14</v>
      </c>
      <c r="K17" s="127">
        <v>19</v>
      </c>
      <c r="L17" s="128">
        <f t="shared" si="13"/>
        <v>-5</v>
      </c>
      <c r="M17" s="129">
        <f t="shared" si="14"/>
        <v>-0.26315789473684209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2816</v>
      </c>
      <c r="C18" s="65">
        <f>C19+C22+C24</f>
        <v>2676</v>
      </c>
      <c r="D18" s="66">
        <f t="shared" si="9"/>
        <v>140</v>
      </c>
      <c r="E18" s="67">
        <f t="shared" si="10"/>
        <v>5.2316890881913304E-2</v>
      </c>
      <c r="F18" s="68">
        <f>F19+F24+F22</f>
        <v>1147</v>
      </c>
      <c r="G18" s="69">
        <f>G19+G24+G22</f>
        <v>1073</v>
      </c>
      <c r="H18" s="70">
        <f t="shared" si="11"/>
        <v>74</v>
      </c>
      <c r="I18" s="71">
        <f t="shared" si="12"/>
        <v>6.8965517241379309E-2</v>
      </c>
      <c r="J18" s="72">
        <f>J19+J24+J22</f>
        <v>212</v>
      </c>
      <c r="K18" s="73">
        <f>K19+K24+K22</f>
        <v>185</v>
      </c>
      <c r="L18" s="74">
        <f t="shared" si="13"/>
        <v>27</v>
      </c>
      <c r="M18" s="75">
        <f t="shared" si="14"/>
        <v>0.14594594594594595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2542</v>
      </c>
      <c r="C19" s="258">
        <f>SUM(C20:C21)</f>
        <v>2421</v>
      </c>
      <c r="D19" s="247">
        <f t="shared" si="9"/>
        <v>121</v>
      </c>
      <c r="E19" s="248">
        <f t="shared" si="10"/>
        <v>4.9979347377116894E-2</v>
      </c>
      <c r="F19" s="259">
        <f>SUM(F20:F21)</f>
        <v>1033</v>
      </c>
      <c r="G19" s="260">
        <f>SUM(G20:G21)</f>
        <v>955</v>
      </c>
      <c r="H19" s="261">
        <f t="shared" si="11"/>
        <v>78</v>
      </c>
      <c r="I19" s="262">
        <f t="shared" si="12"/>
        <v>8.1675392670157068E-2</v>
      </c>
      <c r="J19" s="263">
        <f>SUM(J20:J21)</f>
        <v>192</v>
      </c>
      <c r="K19" s="264">
        <f>SUM(K20:K21)</f>
        <v>161</v>
      </c>
      <c r="L19" s="265">
        <f t="shared" si="13"/>
        <v>31</v>
      </c>
      <c r="M19" s="266">
        <f t="shared" si="14"/>
        <v>0.19254658385093168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2296</v>
      </c>
      <c r="D20" s="202">
        <f t="shared" si="9"/>
        <v>246</v>
      </c>
      <c r="E20" s="267">
        <f t="shared" si="10"/>
        <v>0.10714285714285714</v>
      </c>
      <c r="F20" s="122">
        <v>1033</v>
      </c>
      <c r="G20" s="123">
        <v>955</v>
      </c>
      <c r="H20" s="124">
        <f>IF(ISERROR(F20-G20),"n/a",F20-G20)</f>
        <v>78</v>
      </c>
      <c r="I20" s="125">
        <f>IF(ISERROR(H20/G20),"n/a",(H20/G20))</f>
        <v>8.1675392670157068E-2</v>
      </c>
      <c r="J20" s="126">
        <v>192</v>
      </c>
      <c r="K20" s="127">
        <v>161</v>
      </c>
      <c r="L20" s="128">
        <f>IF(ISERROR(J20-K20),"n/a",J20-K20)</f>
        <v>31</v>
      </c>
      <c r="M20" s="129">
        <f>IF(ISERROR(L20/K20),"n/a",(L20/K20))</f>
        <v>0.19254658385093168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125</v>
      </c>
      <c r="D21" s="229">
        <f t="shared" si="9"/>
        <v>-125</v>
      </c>
      <c r="E21" s="230">
        <f t="shared" si="10"/>
        <v>-1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227</v>
      </c>
      <c r="C22" s="107">
        <f>C23</f>
        <v>229</v>
      </c>
      <c r="D22" s="108">
        <f>IF(ISERROR(B22-C22),"n/a",B22-C22)</f>
        <v>-2</v>
      </c>
      <c r="E22" s="109">
        <f>IF(ISERROR(D22/C22),"n/a",(D22/C22))</f>
        <v>-8.7336244541484712E-3</v>
      </c>
      <c r="F22" s="194">
        <f>F23</f>
        <v>107</v>
      </c>
      <c r="G22" s="195">
        <f>G23</f>
        <v>112</v>
      </c>
      <c r="H22" s="110">
        <f>IF(ISERROR(F22-G22),"n/a",F22-G22)</f>
        <v>-5</v>
      </c>
      <c r="I22" s="111">
        <f>IF(ISERROR(H22/G22),"n/a",(H22/G22))</f>
        <v>-4.4642857142857144E-2</v>
      </c>
      <c r="J22" s="196">
        <f>J23</f>
        <v>18</v>
      </c>
      <c r="K22" s="197">
        <f>K23</f>
        <v>23</v>
      </c>
      <c r="L22" s="112">
        <f>IF(ISERROR(J22-K22),"n/a",J22-K22)</f>
        <v>-5</v>
      </c>
      <c r="M22" s="113">
        <f>IF(ISERROR(L22/K22),"n/a",(L22/K22))</f>
        <v>-0.21739130434782608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227</v>
      </c>
      <c r="C23" s="119">
        <v>229</v>
      </c>
      <c r="D23" s="108">
        <f>IF(ISERROR(B23-C23),"n/a",B23-C23)</f>
        <v>-2</v>
      </c>
      <c r="E23" s="121">
        <f>IF(ISERROR(D23/C23),"n/a",(D23/C23))</f>
        <v>-8.7336244541484712E-3</v>
      </c>
      <c r="F23" s="122">
        <v>107</v>
      </c>
      <c r="G23" s="123">
        <v>112</v>
      </c>
      <c r="H23" s="124">
        <f>IF(ISERROR(F23-G23),"n/a",F23-G23)</f>
        <v>-5</v>
      </c>
      <c r="I23" s="125">
        <f>IF(ISERROR(H23/G23),"n/a",(H23/G23))</f>
        <v>-4.4642857142857144E-2</v>
      </c>
      <c r="J23" s="126">
        <v>18</v>
      </c>
      <c r="K23" s="127">
        <v>23</v>
      </c>
      <c r="L23" s="128">
        <f>IF(ISERROR(J23-K23),"n/a",J23-K23)</f>
        <v>-5</v>
      </c>
      <c r="M23" s="129">
        <f>IF(ISERROR(L23/K23),"n/a",(L23/K23))</f>
        <v>-0.21739130434782608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7</v>
      </c>
      <c r="G24" s="195">
        <f>G25</f>
        <v>6</v>
      </c>
      <c r="H24" s="110">
        <f t="shared" si="11"/>
        <v>1</v>
      </c>
      <c r="I24" s="111">
        <f t="shared" si="12"/>
        <v>0.16666666666666666</v>
      </c>
      <c r="J24" s="196">
        <f>J25</f>
        <v>2</v>
      </c>
      <c r="K24" s="197">
        <f>K25</f>
        <v>1</v>
      </c>
      <c r="L24" s="112">
        <f t="shared" si="13"/>
        <v>1</v>
      </c>
      <c r="M24" s="113">
        <f t="shared" si="14"/>
        <v>1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7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1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32414</v>
      </c>
      <c r="C26" s="65">
        <f>C27+C34</f>
        <v>30988</v>
      </c>
      <c r="D26" s="66">
        <f t="shared" ref="D26:D33" si="33">IF(ISERROR(B26-C26),"n/a",B26-C26)</f>
        <v>1426</v>
      </c>
      <c r="E26" s="67">
        <f t="shared" ref="E26:E33" si="34">IF(ISERROR(D26/C26),"n/a",(D26/C26))</f>
        <v>4.6017813347102102E-2</v>
      </c>
      <c r="F26" s="68">
        <f>F27+F34</f>
        <v>22053</v>
      </c>
      <c r="G26" s="69">
        <f>G27+G34</f>
        <v>20797</v>
      </c>
      <c r="H26" s="70">
        <f t="shared" ref="H26:H33" si="35">IF(ISERROR(F26-G26),"n/a",F26-G26)</f>
        <v>1256</v>
      </c>
      <c r="I26" s="71">
        <f t="shared" ref="I26:I33" si="36">IF(ISERROR(H26/G26),"n/a",(H26/G26))</f>
        <v>6.0393325960475065E-2</v>
      </c>
      <c r="J26" s="72">
        <f>J27+J34</f>
        <v>3732</v>
      </c>
      <c r="K26" s="73">
        <f>K27+K34</f>
        <v>3590</v>
      </c>
      <c r="L26" s="74">
        <f t="shared" ref="L26:L33" si="37">IF(ISERROR(J26-K26),"n/a",J26-K26)</f>
        <v>142</v>
      </c>
      <c r="M26" s="75">
        <f t="shared" ref="M26:M33" si="38">IF(ISERROR(L26/K26),"n/a",(L26/K26))</f>
        <v>3.9554317548746519E-2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25787</v>
      </c>
      <c r="C27" s="65">
        <f>C28+C32+C30</f>
        <v>24312</v>
      </c>
      <c r="D27" s="66">
        <f t="shared" si="33"/>
        <v>1475</v>
      </c>
      <c r="E27" s="67">
        <f t="shared" si="34"/>
        <v>6.0669628167160247E-2</v>
      </c>
      <c r="F27" s="68">
        <f>F28+F32+F30</f>
        <v>16751</v>
      </c>
      <c r="G27" s="69">
        <f>G28+G32+G30</f>
        <v>15444</v>
      </c>
      <c r="H27" s="70">
        <f t="shared" si="35"/>
        <v>1307</v>
      </c>
      <c r="I27" s="71">
        <f t="shared" si="36"/>
        <v>8.4628334628334634E-2</v>
      </c>
      <c r="J27" s="72">
        <f>J28+J32+J30</f>
        <v>2944</v>
      </c>
      <c r="K27" s="73">
        <f>K28+K32+K30</f>
        <v>2739</v>
      </c>
      <c r="L27" s="74">
        <f t="shared" si="37"/>
        <v>205</v>
      </c>
      <c r="M27" s="75">
        <f t="shared" si="38"/>
        <v>7.4844833880978456E-2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21665</v>
      </c>
      <c r="C28" s="107">
        <f>C29</f>
        <v>20782</v>
      </c>
      <c r="D28" s="108">
        <f t="shared" ref="D28" si="43">IF(ISERROR(B28-C28),"n/a",B28-C28)</f>
        <v>883</v>
      </c>
      <c r="E28" s="109">
        <f t="shared" ref="E28" si="44">IF(ISERROR(D28/C28),"n/a",(D28/C28))</f>
        <v>4.248869213742662E-2</v>
      </c>
      <c r="F28" s="194">
        <f>F29</f>
        <v>13558</v>
      </c>
      <c r="G28" s="195">
        <f>G29</f>
        <v>12990</v>
      </c>
      <c r="H28" s="110">
        <f t="shared" ref="H28" si="45">IF(ISERROR(F28-G28),"n/a",F28-G28)</f>
        <v>568</v>
      </c>
      <c r="I28" s="111">
        <f t="shared" ref="I28" si="46">IF(ISERROR(H28/G28),"n/a",(H28/G28))</f>
        <v>4.3725943033102385E-2</v>
      </c>
      <c r="J28" s="196">
        <f>J29</f>
        <v>2730</v>
      </c>
      <c r="K28" s="197">
        <f>K29</f>
        <v>2587</v>
      </c>
      <c r="L28" s="112">
        <f t="shared" ref="L28" si="47">IF(ISERROR(J28-K28),"n/a",J28-K28)</f>
        <v>143</v>
      </c>
      <c r="M28" s="113">
        <f t="shared" ref="M28" si="48">IF(ISERROR(L28/K28),"n/a",(L28/K28))</f>
        <v>5.5276381909547742E-2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21665</v>
      </c>
      <c r="C29" s="269">
        <v>20782</v>
      </c>
      <c r="D29" s="270">
        <f t="shared" ref="D29" si="53">IF(ISERROR(B29-C29),"n/a",B29-C29)</f>
        <v>883</v>
      </c>
      <c r="E29" s="271">
        <f t="shared" ref="E29" si="54">IF(ISERROR(D29/C29),"n/a",(D29/C29))</f>
        <v>4.248869213742662E-2</v>
      </c>
      <c r="F29" s="272">
        <v>13558</v>
      </c>
      <c r="G29" s="273">
        <v>12990</v>
      </c>
      <c r="H29" s="274">
        <f t="shared" ref="H29" si="55">IF(ISERROR(F29-G29),"n/a",F29-G29)</f>
        <v>568</v>
      </c>
      <c r="I29" s="275">
        <f t="shared" ref="I29" si="56">IF(ISERROR(H29/G29),"n/a",(H29/G29))</f>
        <v>4.3725943033102385E-2</v>
      </c>
      <c r="J29" s="276">
        <v>2730</v>
      </c>
      <c r="K29" s="277">
        <v>2587</v>
      </c>
      <c r="L29" s="278">
        <f t="shared" ref="L29" si="57">IF(ISERROR(J29-K29),"n/a",J29-K29)</f>
        <v>143</v>
      </c>
      <c r="M29" s="279">
        <f t="shared" ref="M29" si="58">IF(ISERROR(L29/K29),"n/a",(L29/K29))</f>
        <v>5.5276381909547742E-2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2842</v>
      </c>
      <c r="C30" s="107">
        <f>C31</f>
        <v>2709</v>
      </c>
      <c r="D30" s="108">
        <f t="shared" si="33"/>
        <v>133</v>
      </c>
      <c r="E30" s="109">
        <f t="shared" si="34"/>
        <v>4.909560723514212E-2</v>
      </c>
      <c r="F30" s="194">
        <f>F31</f>
        <v>2131</v>
      </c>
      <c r="G30" s="195">
        <f>G31</f>
        <v>1856</v>
      </c>
      <c r="H30" s="110">
        <f t="shared" si="35"/>
        <v>275</v>
      </c>
      <c r="I30" s="111">
        <f t="shared" si="36"/>
        <v>0.14816810344827586</v>
      </c>
      <c r="J30" s="196">
        <f>J31</f>
        <v>176</v>
      </c>
      <c r="K30" s="197">
        <f>K31</f>
        <v>126</v>
      </c>
      <c r="L30" s="112">
        <f t="shared" si="37"/>
        <v>50</v>
      </c>
      <c r="M30" s="113">
        <f t="shared" si="38"/>
        <v>0.3968253968253968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2842</v>
      </c>
      <c r="C31" s="119">
        <v>2709</v>
      </c>
      <c r="D31" s="120">
        <f t="shared" si="33"/>
        <v>133</v>
      </c>
      <c r="E31" s="121">
        <f t="shared" si="34"/>
        <v>4.909560723514212E-2</v>
      </c>
      <c r="F31" s="122">
        <v>2131</v>
      </c>
      <c r="G31" s="123">
        <v>1856</v>
      </c>
      <c r="H31" s="124">
        <f t="shared" si="35"/>
        <v>275</v>
      </c>
      <c r="I31" s="125">
        <f t="shared" si="36"/>
        <v>0.14816810344827586</v>
      </c>
      <c r="J31" s="126">
        <v>176</v>
      </c>
      <c r="K31" s="127">
        <v>126</v>
      </c>
      <c r="L31" s="128">
        <f t="shared" si="37"/>
        <v>50</v>
      </c>
      <c r="M31" s="129">
        <f t="shared" si="38"/>
        <v>0.3968253968253968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821</v>
      </c>
      <c r="D32" s="108">
        <f t="shared" si="33"/>
        <v>459</v>
      </c>
      <c r="E32" s="109">
        <f t="shared" si="34"/>
        <v>0.55907429963459199</v>
      </c>
      <c r="F32" s="194">
        <f>F33</f>
        <v>1062</v>
      </c>
      <c r="G32" s="195">
        <f>G33</f>
        <v>598</v>
      </c>
      <c r="H32" s="110">
        <f t="shared" si="35"/>
        <v>464</v>
      </c>
      <c r="I32" s="111">
        <f t="shared" si="36"/>
        <v>0.77591973244147161</v>
      </c>
      <c r="J32" s="196">
        <f>J33</f>
        <v>38</v>
      </c>
      <c r="K32" s="197">
        <f>K33</f>
        <v>26</v>
      </c>
      <c r="L32" s="112">
        <f t="shared" si="37"/>
        <v>12</v>
      </c>
      <c r="M32" s="113">
        <f t="shared" si="38"/>
        <v>0.46153846153846156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821</v>
      </c>
      <c r="D33" s="120">
        <f t="shared" si="33"/>
        <v>459</v>
      </c>
      <c r="E33" s="121">
        <f t="shared" si="34"/>
        <v>0.55907429963459199</v>
      </c>
      <c r="F33" s="122">
        <v>1062</v>
      </c>
      <c r="G33" s="123">
        <v>598</v>
      </c>
      <c r="H33" s="124">
        <f t="shared" si="35"/>
        <v>464</v>
      </c>
      <c r="I33" s="125">
        <f t="shared" si="36"/>
        <v>0.77591973244147161</v>
      </c>
      <c r="J33" s="126">
        <v>38</v>
      </c>
      <c r="K33" s="127">
        <v>26</v>
      </c>
      <c r="L33" s="128">
        <f t="shared" si="37"/>
        <v>12</v>
      </c>
      <c r="M33" s="129">
        <f t="shared" si="38"/>
        <v>0.46153846153846156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6627</v>
      </c>
      <c r="C34" s="65">
        <f>C35+C40+C38</f>
        <v>6676</v>
      </c>
      <c r="D34" s="66">
        <f t="shared" ref="D34" si="63">IF(ISERROR(B34-C34),"n/a",B34-C34)</f>
        <v>-49</v>
      </c>
      <c r="E34" s="67">
        <f t="shared" ref="E34" si="64">IF(ISERROR(D34/C34),"n/a",(D34/C34))</f>
        <v>-7.3397243858597961E-3</v>
      </c>
      <c r="F34" s="68">
        <f>F35+F40+F38</f>
        <v>5302</v>
      </c>
      <c r="G34" s="69">
        <f>G35+G40+G38</f>
        <v>5353</v>
      </c>
      <c r="H34" s="70">
        <f t="shared" ref="H34" si="65">IF(ISERROR(F34-G34),"n/a",F34-G34)</f>
        <v>-51</v>
      </c>
      <c r="I34" s="71">
        <f t="shared" ref="I34" si="66">IF(ISERROR(H34/G34),"n/a",(H34/G34))</f>
        <v>-9.527367831122735E-3</v>
      </c>
      <c r="J34" s="72">
        <f>J35+J40+J38</f>
        <v>788</v>
      </c>
      <c r="K34" s="73">
        <f>K35+K40+K38</f>
        <v>851</v>
      </c>
      <c r="L34" s="74">
        <f t="shared" ref="L34" si="67">IF(ISERROR(J34-K34),"n/a",J34-K34)</f>
        <v>-63</v>
      </c>
      <c r="M34" s="75">
        <f t="shared" ref="M34" si="68">IF(ISERROR(L34/K34),"n/a",(L34/K34))</f>
        <v>-7.4030552291421858E-2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5857</v>
      </c>
      <c r="C35" s="246">
        <f>SUM(C36:C37)</f>
        <v>5782</v>
      </c>
      <c r="D35" s="247">
        <f t="shared" ref="D35:D41" si="73">IF(ISERROR(B35-C35),"n/a",B35-C35)</f>
        <v>75</v>
      </c>
      <c r="E35" s="248">
        <f t="shared" ref="E35:E41" si="74">IF(ISERROR(D35/C35),"n/a",(D35/C35))</f>
        <v>1.2971290210999653E-2</v>
      </c>
      <c r="F35" s="249">
        <f>SUM(F36:F37)</f>
        <v>4578</v>
      </c>
      <c r="G35" s="250">
        <f>SUM(G36:G37)</f>
        <v>4511</v>
      </c>
      <c r="H35" s="251">
        <f t="shared" ref="H35:H41" si="75">IF(ISERROR(F35-G35),"n/a",F35-G35)</f>
        <v>67</v>
      </c>
      <c r="I35" s="252">
        <f t="shared" ref="I35:I41" si="76">IF(ISERROR(H35/G35),"n/a",(H35/G35))</f>
        <v>1.4852582575925515E-2</v>
      </c>
      <c r="J35" s="253">
        <f>SUM(J36:J37)</f>
        <v>718</v>
      </c>
      <c r="K35" s="254">
        <f>SUM(K36:K37)</f>
        <v>754</v>
      </c>
      <c r="L35" s="255">
        <f t="shared" ref="L35:L40" si="77">IF(ISERROR(J35-K35),"n/a",J35-K35)</f>
        <v>-36</v>
      </c>
      <c r="M35" s="256">
        <f t="shared" ref="M35:M41" si="78">IF(ISERROR(L35/K35),"n/a",(L35/K35))</f>
        <v>-4.7745358090185673E-2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5857</v>
      </c>
      <c r="C36" s="269">
        <v>5671</v>
      </c>
      <c r="D36" s="202">
        <f t="shared" si="73"/>
        <v>186</v>
      </c>
      <c r="E36" s="267">
        <f t="shared" si="74"/>
        <v>3.2798448245459355E-2</v>
      </c>
      <c r="F36" s="272">
        <v>4578</v>
      </c>
      <c r="G36" s="273">
        <v>4511</v>
      </c>
      <c r="H36" s="274">
        <f>IF(ISERROR(F36-G36),"n/a",F36-G36)</f>
        <v>67</v>
      </c>
      <c r="I36" s="275">
        <f>IF(ISERROR(H36/G36),"n/a",(H36/G36))</f>
        <v>1.4852582575925515E-2</v>
      </c>
      <c r="J36" s="276">
        <v>718</v>
      </c>
      <c r="K36" s="277">
        <v>754</v>
      </c>
      <c r="L36" s="278">
        <f>IF(ISERROR(J36-K36),"n/a",J36-K36)</f>
        <v>-36</v>
      </c>
      <c r="M36" s="279">
        <f>IF(ISERROR(L36/K36),"n/a",(L36/K36))</f>
        <v>-4.7745358090185673E-2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111</v>
      </c>
      <c r="D37" s="93">
        <f t="shared" si="73"/>
        <v>-111</v>
      </c>
      <c r="E37" s="94">
        <f t="shared" si="74"/>
        <v>-1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684</v>
      </c>
      <c r="C38" s="107">
        <f>C39</f>
        <v>812</v>
      </c>
      <c r="D38" s="108">
        <f>IF(ISERROR(B38-C38),"n/a",B38-C38)</f>
        <v>-128</v>
      </c>
      <c r="E38" s="109">
        <f>IF(ISERROR(D38/C38),"n/a",(D38/C38))</f>
        <v>-0.15763546798029557</v>
      </c>
      <c r="F38" s="194">
        <f>F39</f>
        <v>682</v>
      </c>
      <c r="G38" s="195">
        <f>G39</f>
        <v>806</v>
      </c>
      <c r="H38" s="110">
        <f>IF(ISERROR(F38-G38),"n/a",F38-G38)</f>
        <v>-124</v>
      </c>
      <c r="I38" s="111">
        <f>IF(ISERROR(H38/G38),"n/a",(H38/G38))</f>
        <v>-0.15384615384615385</v>
      </c>
      <c r="J38" s="196">
        <f>J39</f>
        <v>64</v>
      </c>
      <c r="K38" s="197">
        <f>K39</f>
        <v>93</v>
      </c>
      <c r="L38" s="112">
        <f>IF(ISERROR(J38-K38),"n/a",J38-K38)</f>
        <v>-29</v>
      </c>
      <c r="M38" s="113">
        <f>IF(ISERROR(L38/K38),"n/a",(L38/K38))</f>
        <v>-0.31182795698924731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684</v>
      </c>
      <c r="C39" s="119">
        <v>812</v>
      </c>
      <c r="D39" s="120">
        <f>IF(ISERROR(B39-C39),"n/a",B39-C39)</f>
        <v>-128</v>
      </c>
      <c r="E39" s="121">
        <f>IF(ISERROR(D39/C39),"n/a",(D39/C39))</f>
        <v>-0.15763546798029557</v>
      </c>
      <c r="F39" s="122">
        <v>682</v>
      </c>
      <c r="G39" s="123">
        <v>806</v>
      </c>
      <c r="H39" s="124">
        <f>IF(ISERROR(F39-G39),"n/a",F39-G39)</f>
        <v>-124</v>
      </c>
      <c r="I39" s="125">
        <f>IF(ISERROR(H39/G39),"n/a",(H39/G39))</f>
        <v>-0.15384615384615385</v>
      </c>
      <c r="J39" s="126">
        <v>64</v>
      </c>
      <c r="K39" s="127">
        <v>93</v>
      </c>
      <c r="L39" s="128">
        <f>IF(ISERROR(J39-K39),"n/a",J39-K39)</f>
        <v>-29</v>
      </c>
      <c r="M39" s="129">
        <f>IF(ISERROR(L39/K39),"n/a",(L39/K39))</f>
        <v>-0.31182795698924731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86</v>
      </c>
      <c r="C40" s="107">
        <f>C41</f>
        <v>82</v>
      </c>
      <c r="D40" s="108">
        <f t="shared" si="73"/>
        <v>4</v>
      </c>
      <c r="E40" s="109">
        <f t="shared" si="74"/>
        <v>4.878048780487805E-2</v>
      </c>
      <c r="F40" s="194">
        <f>F41</f>
        <v>42</v>
      </c>
      <c r="G40" s="195">
        <f>G41</f>
        <v>36</v>
      </c>
      <c r="H40" s="110">
        <f t="shared" si="75"/>
        <v>6</v>
      </c>
      <c r="I40" s="111">
        <f t="shared" si="76"/>
        <v>0.16666666666666666</v>
      </c>
      <c r="J40" s="196">
        <f>J41</f>
        <v>6</v>
      </c>
      <c r="K40" s="197">
        <f>K41</f>
        <v>4</v>
      </c>
      <c r="L40" s="112">
        <f t="shared" si="77"/>
        <v>2</v>
      </c>
      <c r="M40" s="113">
        <f t="shared" si="78"/>
        <v>0.5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86</v>
      </c>
      <c r="C41" s="119">
        <v>82</v>
      </c>
      <c r="D41" s="120">
        <f t="shared" si="73"/>
        <v>4</v>
      </c>
      <c r="E41" s="121">
        <f t="shared" si="74"/>
        <v>4.878048780487805E-2</v>
      </c>
      <c r="F41" s="122">
        <v>42</v>
      </c>
      <c r="G41" s="123">
        <v>36</v>
      </c>
      <c r="H41" s="124">
        <f t="shared" si="75"/>
        <v>6</v>
      </c>
      <c r="I41" s="125">
        <f t="shared" si="76"/>
        <v>0.16666666666666666</v>
      </c>
      <c r="J41" s="126">
        <v>6</v>
      </c>
      <c r="K41" s="127">
        <v>4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16992</v>
      </c>
      <c r="C42" s="65">
        <f>C43+C50</f>
        <v>17162</v>
      </c>
      <c r="D42" s="66">
        <f t="shared" ref="D42:D57" si="87">IF(ISERROR(B42-C42),"n/a",B42-C42)</f>
        <v>-170</v>
      </c>
      <c r="E42" s="67">
        <f t="shared" ref="E42:E57" si="88">IF(ISERROR(D42/C42),"n/a",(D42/C42))</f>
        <v>-9.9056054072951868E-3</v>
      </c>
      <c r="F42" s="68">
        <f>F43+F50</f>
        <v>12413</v>
      </c>
      <c r="G42" s="69">
        <f>G43+G50</f>
        <v>11629</v>
      </c>
      <c r="H42" s="70">
        <f t="shared" ref="H42:H57" si="89">IF(ISERROR(F42-G42),"n/a",F42-G42)</f>
        <v>784</v>
      </c>
      <c r="I42" s="71">
        <f t="shared" ref="I42:I57" si="90">IF(ISERROR(H42/G42),"n/a",(H42/G42))</f>
        <v>6.7417662739702469E-2</v>
      </c>
      <c r="J42" s="72">
        <f>J43+J50</f>
        <v>2314</v>
      </c>
      <c r="K42" s="73">
        <f>K43+K50</f>
        <v>2115</v>
      </c>
      <c r="L42" s="74">
        <f t="shared" ref="L42:L56" si="91">IF(ISERROR(J42-K42),"n/a",J42-K42)</f>
        <v>199</v>
      </c>
      <c r="M42" s="75">
        <f t="shared" ref="M42:M57" si="92">IF(ISERROR(L42/K42),"n/a",(L42/K42))</f>
        <v>9.4089834515366427E-2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14290</v>
      </c>
      <c r="C43" s="65">
        <f>C44+C48+C46</f>
        <v>14533</v>
      </c>
      <c r="D43" s="66">
        <f t="shared" si="87"/>
        <v>-243</v>
      </c>
      <c r="E43" s="67">
        <f t="shared" si="88"/>
        <v>-1.6720566985481317E-2</v>
      </c>
      <c r="F43" s="68">
        <f>F44+F48+F46</f>
        <v>10777</v>
      </c>
      <c r="G43" s="69">
        <f>G44+G48+G46</f>
        <v>10010</v>
      </c>
      <c r="H43" s="70">
        <f t="shared" si="89"/>
        <v>767</v>
      </c>
      <c r="I43" s="71">
        <f t="shared" si="90"/>
        <v>7.6623376623376621E-2</v>
      </c>
      <c r="J43" s="72">
        <f>J44+J48+J46</f>
        <v>2008</v>
      </c>
      <c r="K43" s="73">
        <f>K44+K48+K46</f>
        <v>1829</v>
      </c>
      <c r="L43" s="74">
        <f t="shared" si="91"/>
        <v>179</v>
      </c>
      <c r="M43" s="75">
        <f t="shared" si="92"/>
        <v>9.7867687260798253E-2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12804</v>
      </c>
      <c r="C44" s="93">
        <f>C45</f>
        <v>13127</v>
      </c>
      <c r="D44" s="93">
        <f t="shared" si="87"/>
        <v>-323</v>
      </c>
      <c r="E44" s="94">
        <f t="shared" si="88"/>
        <v>-2.4605774358193038E-2</v>
      </c>
      <c r="F44" s="95">
        <f>F45</f>
        <v>9553</v>
      </c>
      <c r="G44" s="97">
        <f>G45</f>
        <v>8971</v>
      </c>
      <c r="H44" s="97">
        <f t="shared" si="89"/>
        <v>582</v>
      </c>
      <c r="I44" s="98">
        <f t="shared" si="90"/>
        <v>6.4875710623118935E-2</v>
      </c>
      <c r="J44" s="99">
        <f>J45</f>
        <v>1949</v>
      </c>
      <c r="K44" s="101">
        <f>K45</f>
        <v>1776</v>
      </c>
      <c r="L44" s="101">
        <f t="shared" si="91"/>
        <v>173</v>
      </c>
      <c r="M44" s="102">
        <f t="shared" si="92"/>
        <v>9.7409909909909914E-2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12804</v>
      </c>
      <c r="C45" s="269">
        <v>13127</v>
      </c>
      <c r="D45" s="202">
        <f t="shared" ref="D45" si="97">IF(ISERROR(B45-C45),"n/a",B45-C45)</f>
        <v>-323</v>
      </c>
      <c r="E45" s="267">
        <f t="shared" ref="E45" si="98">IF(ISERROR(D45/C45),"n/a",(D45/C45))</f>
        <v>-2.4605774358193038E-2</v>
      </c>
      <c r="F45" s="308">
        <v>9553</v>
      </c>
      <c r="G45" s="304">
        <v>8971</v>
      </c>
      <c r="H45" s="304">
        <f t="shared" ref="H45" si="99">IF(ISERROR(F45-G45),"n/a",F45-G45)</f>
        <v>582</v>
      </c>
      <c r="I45" s="305">
        <f t="shared" ref="I45" si="100">IF(ISERROR(H45/G45),"n/a",(H45/G45))</f>
        <v>6.4875710623118935E-2</v>
      </c>
      <c r="J45" s="276">
        <v>1949</v>
      </c>
      <c r="K45" s="306">
        <v>1776</v>
      </c>
      <c r="L45" s="306">
        <f t="shared" ref="L45" si="101">IF(ISERROR(J45-K45),"n/a",J45-K45)</f>
        <v>173</v>
      </c>
      <c r="M45" s="307">
        <f t="shared" ref="M45" si="102">IF(ISERROR(L45/K45),"n/a",(L45/K45))</f>
        <v>9.7409909909909914E-2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918</v>
      </c>
      <c r="C46" s="107">
        <f>C47</f>
        <v>1019</v>
      </c>
      <c r="D46" s="108">
        <f>IF(ISERROR(B46-C46),"n/a",B46-C46)</f>
        <v>-101</v>
      </c>
      <c r="E46" s="109">
        <f>IF(ISERROR(D46/C46),"n/a",(D46/C46))</f>
        <v>-9.9116781157998032E-2</v>
      </c>
      <c r="F46" s="194">
        <f>F47</f>
        <v>729</v>
      </c>
      <c r="G46" s="195">
        <f>G47</f>
        <v>733</v>
      </c>
      <c r="H46" s="110">
        <f>IF(ISERROR(F46-G46),"n/a",F46-G46)</f>
        <v>-4</v>
      </c>
      <c r="I46" s="111">
        <f>IF(ISERROR(H46/G46),"n/a",(H46/G46))</f>
        <v>-5.4570259208731242E-3</v>
      </c>
      <c r="J46" s="196">
        <f>J47</f>
        <v>39</v>
      </c>
      <c r="K46" s="197">
        <f>K47</f>
        <v>38</v>
      </c>
      <c r="L46" s="112">
        <f>IF(ISERROR(J46-K46),"n/a",J46-K46)</f>
        <v>1</v>
      </c>
      <c r="M46" s="113">
        <f>IF(ISERROR(L46/K46),"n/a",(L46/K46))</f>
        <v>2.6315789473684209E-2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918</v>
      </c>
      <c r="C47" s="119">
        <v>1019</v>
      </c>
      <c r="D47" s="120">
        <f>IF(ISERROR(B47-C47),"n/a",B47-C47)</f>
        <v>-101</v>
      </c>
      <c r="E47" s="121">
        <f>IF(ISERROR(D47/C47),"n/a",(D47/C47))</f>
        <v>-9.9116781157998032E-2</v>
      </c>
      <c r="F47" s="122">
        <v>729</v>
      </c>
      <c r="G47" s="123">
        <v>733</v>
      </c>
      <c r="H47" s="124">
        <f>IF(ISERROR(F47-G47),"n/a",F47-G47)</f>
        <v>-4</v>
      </c>
      <c r="I47" s="125">
        <f>IF(ISERROR(H47/G47),"n/a",(H47/G47))</f>
        <v>-5.4570259208731242E-3</v>
      </c>
      <c r="J47" s="126">
        <v>39</v>
      </c>
      <c r="K47" s="127">
        <v>38</v>
      </c>
      <c r="L47" s="128">
        <f>IF(ISERROR(J47-K47),"n/a",J47-K47)</f>
        <v>1</v>
      </c>
      <c r="M47" s="129">
        <f>IF(ISERROR(L47/K47),"n/a",(L47/K47))</f>
        <v>2.6315789473684209E-2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568</v>
      </c>
      <c r="C48" s="107">
        <f>C49</f>
        <v>387</v>
      </c>
      <c r="D48" s="108">
        <f t="shared" si="87"/>
        <v>181</v>
      </c>
      <c r="E48" s="109">
        <f t="shared" si="88"/>
        <v>0.46770025839793283</v>
      </c>
      <c r="F48" s="194">
        <f>F49</f>
        <v>495</v>
      </c>
      <c r="G48" s="195">
        <f>G49</f>
        <v>306</v>
      </c>
      <c r="H48" s="110">
        <f t="shared" si="89"/>
        <v>189</v>
      </c>
      <c r="I48" s="111">
        <f t="shared" si="90"/>
        <v>0.61764705882352944</v>
      </c>
      <c r="J48" s="196">
        <f>J49</f>
        <v>20</v>
      </c>
      <c r="K48" s="197">
        <f>K49</f>
        <v>15</v>
      </c>
      <c r="L48" s="112">
        <f t="shared" si="91"/>
        <v>5</v>
      </c>
      <c r="M48" s="113">
        <f t="shared" si="92"/>
        <v>0.33333333333333331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568</v>
      </c>
      <c r="C49" s="119">
        <v>387</v>
      </c>
      <c r="D49" s="120">
        <f t="shared" si="87"/>
        <v>181</v>
      </c>
      <c r="E49" s="121">
        <f t="shared" si="88"/>
        <v>0.46770025839793283</v>
      </c>
      <c r="F49" s="122">
        <v>495</v>
      </c>
      <c r="G49" s="123">
        <v>306</v>
      </c>
      <c r="H49" s="124">
        <f t="shared" si="89"/>
        <v>189</v>
      </c>
      <c r="I49" s="125">
        <f t="shared" si="90"/>
        <v>0.61764705882352944</v>
      </c>
      <c r="J49" s="126">
        <v>20</v>
      </c>
      <c r="K49" s="127">
        <v>15</v>
      </c>
      <c r="L49" s="128">
        <f t="shared" si="91"/>
        <v>5</v>
      </c>
      <c r="M49" s="129">
        <f t="shared" si="92"/>
        <v>0.33333333333333331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2702</v>
      </c>
      <c r="C50" s="65">
        <f>C51+C56+C54</f>
        <v>2629</v>
      </c>
      <c r="D50" s="66">
        <f t="shared" si="87"/>
        <v>73</v>
      </c>
      <c r="E50" s="67">
        <f t="shared" si="88"/>
        <v>2.7767211867630277E-2</v>
      </c>
      <c r="F50" s="68">
        <f>F51+F56+F54</f>
        <v>1636</v>
      </c>
      <c r="G50" s="69">
        <f>G51+G56+G54</f>
        <v>1619</v>
      </c>
      <c r="H50" s="70">
        <f t="shared" si="89"/>
        <v>17</v>
      </c>
      <c r="I50" s="71">
        <f t="shared" si="90"/>
        <v>1.0500308832612723E-2</v>
      </c>
      <c r="J50" s="72">
        <f>J51+J56+J54</f>
        <v>306</v>
      </c>
      <c r="K50" s="73">
        <f>K51+K56+K54</f>
        <v>286</v>
      </c>
      <c r="L50" s="74">
        <f t="shared" si="91"/>
        <v>20</v>
      </c>
      <c r="M50" s="75">
        <f t="shared" si="92"/>
        <v>6.9930069930069935E-2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2509</v>
      </c>
      <c r="C51" s="92">
        <f>SUM(C52:C53)</f>
        <v>2442</v>
      </c>
      <c r="D51" s="93">
        <f t="shared" si="87"/>
        <v>67</v>
      </c>
      <c r="E51" s="94">
        <f t="shared" si="88"/>
        <v>2.7436527436527438E-2</v>
      </c>
      <c r="F51" s="95">
        <f>SUM(F52:F53)</f>
        <v>1540</v>
      </c>
      <c r="G51" s="96">
        <f>SUM(G52:G53)</f>
        <v>1517</v>
      </c>
      <c r="H51" s="97">
        <f t="shared" si="89"/>
        <v>23</v>
      </c>
      <c r="I51" s="98">
        <f t="shared" si="90"/>
        <v>1.5161502966381015E-2</v>
      </c>
      <c r="J51" s="99">
        <f>SUM(J52:J53)</f>
        <v>300</v>
      </c>
      <c r="K51" s="100">
        <f>SUM(K52:K53)</f>
        <v>278</v>
      </c>
      <c r="L51" s="101">
        <f t="shared" si="91"/>
        <v>22</v>
      </c>
      <c r="M51" s="102">
        <f t="shared" si="92"/>
        <v>7.9136690647482008E-2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2377</v>
      </c>
      <c r="D52" s="270">
        <f>IF(ISERROR(B52-C52),"n/a",B52-C52)</f>
        <v>132</v>
      </c>
      <c r="E52" s="271">
        <f>IF(ISERROR(D52/C52),"n/a",(D52/C52))</f>
        <v>5.5532183424484648E-2</v>
      </c>
      <c r="F52" s="272">
        <v>1540</v>
      </c>
      <c r="G52" s="273">
        <v>1517</v>
      </c>
      <c r="H52" s="274">
        <f>IF(ISERROR(F52-G52),"n/a",F52-G52)</f>
        <v>23</v>
      </c>
      <c r="I52" s="275">
        <f>IF(ISERROR(H52/G52),"n/a",(H52/G52))</f>
        <v>1.5161502966381015E-2</v>
      </c>
      <c r="J52" s="276">
        <v>300</v>
      </c>
      <c r="K52" s="277">
        <v>278</v>
      </c>
      <c r="L52" s="278">
        <f>IF(ISERROR(J52-K52),"n/a",J52-K52)</f>
        <v>22</v>
      </c>
      <c r="M52" s="279">
        <f>IF(ISERROR(L52/K52),"n/a",(L52/K52))</f>
        <v>7.9136690647482008E-2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65</v>
      </c>
      <c r="D53" s="120">
        <f>IF(ISERROR(B53-C53),"n/a",B53-C53)</f>
        <v>-65</v>
      </c>
      <c r="E53" s="121">
        <f>IF(ISERROR(D53/C53),"n/a",(D53/C53))</f>
        <v>-1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137</v>
      </c>
      <c r="C54" s="107">
        <f>C55</f>
        <v>152</v>
      </c>
      <c r="D54" s="108">
        <f>IF(ISERROR(B54-C54),"n/a",B54-C54)</f>
        <v>-15</v>
      </c>
      <c r="E54" s="109">
        <f>IF(ISERROR(D54/C54),"n/a",(D54/C54))</f>
        <v>-9.8684210526315791E-2</v>
      </c>
      <c r="F54" s="194">
        <f>F55</f>
        <v>92</v>
      </c>
      <c r="G54" s="195">
        <f>G55</f>
        <v>99</v>
      </c>
      <c r="H54" s="110">
        <f>IF(ISERROR(F54-G54),"n/a",F54-G54)</f>
        <v>-7</v>
      </c>
      <c r="I54" s="111">
        <f>IF(ISERROR(H54/G54),"n/a",(H54/G54))</f>
        <v>-7.0707070707070704E-2</v>
      </c>
      <c r="J54" s="196">
        <f>J55</f>
        <v>5</v>
      </c>
      <c r="K54" s="197">
        <f>K55</f>
        <v>8</v>
      </c>
      <c r="L54" s="112">
        <f>IF(ISERROR(J54-K54),"n/a",J54-K54)</f>
        <v>-3</v>
      </c>
      <c r="M54" s="113">
        <f>IF(ISERROR(L54/K54),"n/a",(L54/K54))</f>
        <v>-0.375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137</v>
      </c>
      <c r="C55" s="119">
        <v>152</v>
      </c>
      <c r="D55" s="120">
        <f>IF(ISERROR(B55-C55),"n/a",B55-C55)</f>
        <v>-15</v>
      </c>
      <c r="E55" s="121">
        <f>IF(ISERROR(D55/C55),"n/a",(D55/C55))</f>
        <v>-9.8684210526315791E-2</v>
      </c>
      <c r="F55" s="122">
        <v>92</v>
      </c>
      <c r="G55" s="123">
        <v>99</v>
      </c>
      <c r="H55" s="124">
        <f>IF(ISERROR(F55-G55),"n/a",F55-G55)</f>
        <v>-7</v>
      </c>
      <c r="I55" s="125">
        <f>IF(ISERROR(H55/G55),"n/a",(H55/G55))</f>
        <v>-7.0707070707070704E-2</v>
      </c>
      <c r="J55" s="126">
        <v>5</v>
      </c>
      <c r="K55" s="127">
        <v>8</v>
      </c>
      <c r="L55" s="128">
        <f>IF(ISERROR(J55-K55),"n/a",J55-K55)</f>
        <v>-3</v>
      </c>
      <c r="M55" s="129">
        <f>IF(ISERROR(L55/K55),"n/a",(L55/K55))</f>
        <v>-0.375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56</v>
      </c>
      <c r="C56" s="107">
        <f>C57</f>
        <v>35</v>
      </c>
      <c r="D56" s="108">
        <f t="shared" si="87"/>
        <v>21</v>
      </c>
      <c r="E56" s="109">
        <f t="shared" si="88"/>
        <v>0.6</v>
      </c>
      <c r="F56" s="194">
        <f>F57</f>
        <v>4</v>
      </c>
      <c r="G56" s="195">
        <f>G57</f>
        <v>3</v>
      </c>
      <c r="H56" s="110">
        <f t="shared" si="89"/>
        <v>1</v>
      </c>
      <c r="I56" s="111">
        <f t="shared" si="90"/>
        <v>0.33333333333333331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56</v>
      </c>
      <c r="C57" s="119">
        <v>35</v>
      </c>
      <c r="D57" s="120">
        <f t="shared" si="87"/>
        <v>21</v>
      </c>
      <c r="E57" s="121">
        <f t="shared" si="88"/>
        <v>0.6</v>
      </c>
      <c r="F57" s="122">
        <v>4</v>
      </c>
      <c r="G57" s="123">
        <v>3</v>
      </c>
      <c r="H57" s="124">
        <f t="shared" si="89"/>
        <v>1</v>
      </c>
      <c r="I57" s="125">
        <f t="shared" si="90"/>
        <v>0.33333333333333331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1182</v>
      </c>
      <c r="C58" s="65">
        <f>C59+C66</f>
        <v>993</v>
      </c>
      <c r="D58" s="66">
        <f t="shared" ref="D58:D61" si="111">IF(ISERROR(B58-C58),"n/a",B58-C58)</f>
        <v>189</v>
      </c>
      <c r="E58" s="67">
        <f t="shared" ref="E58:E61" si="112">IF(ISERROR(D58/C58),"n/a",(D58/C58))</f>
        <v>0.19033232628398791</v>
      </c>
      <c r="F58" s="68">
        <f>F59+F66</f>
        <v>881</v>
      </c>
      <c r="G58" s="69">
        <f>G59+G66</f>
        <v>739</v>
      </c>
      <c r="H58" s="70">
        <f t="shared" ref="H58:H61" si="113">IF(ISERROR(F58-G58),"n/a",F58-G58)</f>
        <v>142</v>
      </c>
      <c r="I58" s="71">
        <f t="shared" ref="I58:I61" si="114">IF(ISERROR(H58/G58),"n/a",(H58/G58))</f>
        <v>0.19215155615696888</v>
      </c>
      <c r="J58" s="72">
        <f>J59+J66</f>
        <v>160</v>
      </c>
      <c r="K58" s="73">
        <f>K59+K66</f>
        <v>149</v>
      </c>
      <c r="L58" s="74">
        <f t="shared" ref="L58:L61" si="115">IF(ISERROR(J58-K58),"n/a",J58-K58)</f>
        <v>11</v>
      </c>
      <c r="M58" s="75">
        <f t="shared" ref="M58:M61" si="116">IF(ISERROR(L58/K58),"n/a",(L58/K58))</f>
        <v>7.3825503355704702E-2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746</v>
      </c>
      <c r="G59" s="69">
        <f>G60+G64+G62</f>
        <v>607</v>
      </c>
      <c r="H59" s="70">
        <f t="shared" si="113"/>
        <v>139</v>
      </c>
      <c r="I59" s="71">
        <f t="shared" si="114"/>
        <v>0.22899505766062603</v>
      </c>
      <c r="J59" s="72">
        <f>J60+J64+J62</f>
        <v>133</v>
      </c>
      <c r="K59" s="73">
        <f>K60+K64+K62</f>
        <v>116</v>
      </c>
      <c r="L59" s="74">
        <f t="shared" si="115"/>
        <v>17</v>
      </c>
      <c r="M59" s="75">
        <f t="shared" si="116"/>
        <v>0.14655172413793102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663</v>
      </c>
      <c r="G60" s="97">
        <f>G61</f>
        <v>550</v>
      </c>
      <c r="H60" s="97">
        <f t="shared" si="113"/>
        <v>113</v>
      </c>
      <c r="I60" s="98">
        <f t="shared" si="114"/>
        <v>0.20545454545454545</v>
      </c>
      <c r="J60" s="99">
        <f>J61</f>
        <v>124</v>
      </c>
      <c r="K60" s="101">
        <f>K61</f>
        <v>112</v>
      </c>
      <c r="L60" s="101">
        <f t="shared" si="115"/>
        <v>12</v>
      </c>
      <c r="M60" s="102">
        <f t="shared" si="116"/>
        <v>0.10714285714285714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663</v>
      </c>
      <c r="G61" s="304">
        <v>550</v>
      </c>
      <c r="H61" s="304">
        <f t="shared" si="113"/>
        <v>113</v>
      </c>
      <c r="I61" s="305">
        <f t="shared" si="114"/>
        <v>0.20545454545454545</v>
      </c>
      <c r="J61" s="276">
        <v>124</v>
      </c>
      <c r="K61" s="306">
        <v>112</v>
      </c>
      <c r="L61" s="306">
        <f t="shared" si="115"/>
        <v>12</v>
      </c>
      <c r="M61" s="307">
        <f t="shared" si="116"/>
        <v>0.10714285714285714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3</v>
      </c>
      <c r="K64" s="197">
        <f>K65</f>
        <v>2</v>
      </c>
      <c r="L64" s="112">
        <f t="shared" ref="L64:L67" si="125">IF(ISERROR(J64-K64),"n/a",J64-K64)</f>
        <v>1</v>
      </c>
      <c r="M64" s="113">
        <f t="shared" ref="M64:M67" si="126">IF(ISERROR(L64/K64),"n/a",(L64/K64))</f>
        <v>0.5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3</v>
      </c>
      <c r="K65" s="127">
        <v>2</v>
      </c>
      <c r="L65" s="128">
        <f t="shared" si="125"/>
        <v>1</v>
      </c>
      <c r="M65" s="129">
        <f t="shared" si="126"/>
        <v>0.5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162</v>
      </c>
      <c r="C66" s="65">
        <f>C67+C72+C70</f>
        <v>134</v>
      </c>
      <c r="D66" s="66">
        <f t="shared" si="121"/>
        <v>28</v>
      </c>
      <c r="E66" s="67">
        <f t="shared" si="122"/>
        <v>0.20895522388059701</v>
      </c>
      <c r="F66" s="68">
        <f>F67+F72+F70</f>
        <v>135</v>
      </c>
      <c r="G66" s="69">
        <f>G67+G72+G70</f>
        <v>132</v>
      </c>
      <c r="H66" s="70">
        <f t="shared" si="123"/>
        <v>3</v>
      </c>
      <c r="I66" s="71">
        <f t="shared" si="124"/>
        <v>2.2727272727272728E-2</v>
      </c>
      <c r="J66" s="72">
        <f>J67+J72+J70</f>
        <v>27</v>
      </c>
      <c r="K66" s="73">
        <f>K67+K72+K70</f>
        <v>33</v>
      </c>
      <c r="L66" s="74">
        <f t="shared" si="125"/>
        <v>-6</v>
      </c>
      <c r="M66" s="75">
        <f t="shared" si="126"/>
        <v>-0.18181818181818182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154</v>
      </c>
      <c r="C67" s="92">
        <f>SUM(C68:C69)</f>
        <v>114</v>
      </c>
      <c r="D67" s="93">
        <f t="shared" si="121"/>
        <v>40</v>
      </c>
      <c r="E67" s="94">
        <f t="shared" si="122"/>
        <v>0.35087719298245612</v>
      </c>
      <c r="F67" s="95">
        <f>SUM(F68:F69)</f>
        <v>129</v>
      </c>
      <c r="G67" s="96">
        <f>SUM(G68:G69)</f>
        <v>113</v>
      </c>
      <c r="H67" s="97">
        <f t="shared" si="123"/>
        <v>16</v>
      </c>
      <c r="I67" s="98">
        <f t="shared" si="124"/>
        <v>0.1415929203539823</v>
      </c>
      <c r="J67" s="99">
        <f>SUM(J68:J69)</f>
        <v>26</v>
      </c>
      <c r="K67" s="100">
        <f>SUM(K68:K69)</f>
        <v>30</v>
      </c>
      <c r="L67" s="101">
        <f t="shared" si="125"/>
        <v>-4</v>
      </c>
      <c r="M67" s="102">
        <f t="shared" si="126"/>
        <v>-0.13333333333333333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154</v>
      </c>
      <c r="C68" s="269">
        <v>112</v>
      </c>
      <c r="D68" s="270">
        <f>IF(ISERROR(B68-C68),"n/a",B68-C68)</f>
        <v>42</v>
      </c>
      <c r="E68" s="271">
        <f>IF(ISERROR(D68/C68),"n/a",(D68/C68))</f>
        <v>0.375</v>
      </c>
      <c r="F68" s="272">
        <v>129</v>
      </c>
      <c r="G68" s="273">
        <v>113</v>
      </c>
      <c r="H68" s="274">
        <f>IF(ISERROR(F68-G68),"n/a",F68-G68)</f>
        <v>16</v>
      </c>
      <c r="I68" s="275">
        <f>IF(ISERROR(H68/G68),"n/a",(H68/G68))</f>
        <v>0.1415929203539823</v>
      </c>
      <c r="J68" s="276">
        <v>26</v>
      </c>
      <c r="K68" s="277">
        <v>30</v>
      </c>
      <c r="L68" s="278">
        <f>IF(ISERROR(J68-K68),"n/a",J68-K68)</f>
        <v>-4</v>
      </c>
      <c r="M68" s="279">
        <f>IF(ISERROR(L68/K68),"n/a",(L68/K68))</f>
        <v>-0.13333333333333333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2</v>
      </c>
      <c r="D69" s="120">
        <f>IF(ISERROR(B69-C69),"n/a",B69-C69)</f>
        <v>-2</v>
      </c>
      <c r="E69" s="121">
        <f>IF(ISERROR(D69/C69),"n/a",(D69/C69))</f>
        <v>-1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18</v>
      </c>
      <c r="D70" s="108">
        <f>IF(ISERROR(B70-C70),"n/a",B70-C70)</f>
        <v>-12</v>
      </c>
      <c r="E70" s="109">
        <f>IF(ISERROR(D70/C70),"n/a",(D70/C70))</f>
        <v>-0.66666666666666663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18</v>
      </c>
      <c r="D71" s="120">
        <f>IF(ISERROR(B71-C71),"n/a",B71-C71)</f>
        <v>-12</v>
      </c>
      <c r="E71" s="121">
        <f>IF(ISERROR(D71/C71),"n/a",(D71/C71))</f>
        <v>-0.66666666666666663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1</v>
      </c>
      <c r="H72" s="110">
        <f t="shared" ref="H72:H73" si="133">IF(ISERROR(F72-G72),"n/a",F72-G72)</f>
        <v>-1</v>
      </c>
      <c r="I72" s="111">
        <f t="shared" ref="I72:I73" si="134">IF(ISERROR(H72/G72),"n/a",(H72/G72))</f>
        <v>-1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1</v>
      </c>
      <c r="H73" s="124">
        <f t="shared" si="133"/>
        <v>-1</v>
      </c>
      <c r="I73" s="125">
        <f t="shared" si="134"/>
        <v>-1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2055</v>
      </c>
      <c r="C74" s="65">
        <f>SUM(C75:C75)</f>
        <v>1827</v>
      </c>
      <c r="D74" s="66">
        <f>IF(ISERROR(B74-C74),"n/a",B74-C74)</f>
        <v>228</v>
      </c>
      <c r="E74" s="67">
        <f>IF(ISERROR(D74/C74),"n/a",(D74/C74))</f>
        <v>0.12479474548440066</v>
      </c>
      <c r="F74" s="68">
        <f>SUM(F75:F75)</f>
        <v>803</v>
      </c>
      <c r="G74" s="69">
        <f>SUM(G75:G75)</f>
        <v>815</v>
      </c>
      <c r="H74" s="70">
        <f>IF(ISERROR(F74-G74),"n/a",F74-G74)</f>
        <v>-12</v>
      </c>
      <c r="I74" s="71">
        <f>IF(ISERROR(H74/G74),"n/a",(H74/G74))</f>
        <v>-1.4723926380368098E-2</v>
      </c>
      <c r="J74" s="72">
        <f>SUM(J75:J75)</f>
        <v>196</v>
      </c>
      <c r="K74" s="73">
        <f>SUM(K75:K75)</f>
        <v>191</v>
      </c>
      <c r="L74" s="74">
        <f>IF(ISERROR(J74-K74),"n/a",J74-K74)</f>
        <v>5</v>
      </c>
      <c r="M74" s="75">
        <f>IF(ISERROR(L74/K74),"n/a",(L74/K74))</f>
        <v>2.6178010471204188E-2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2055</v>
      </c>
      <c r="C75" s="65">
        <f>C76+C81+C79</f>
        <v>1827</v>
      </c>
      <c r="D75" s="66">
        <f t="shared" ref="D75:D86" si="141">IF(ISERROR(B75-C75),"n/a",B75-C75)</f>
        <v>228</v>
      </c>
      <c r="E75" s="67">
        <f t="shared" ref="E75:E86" si="142">IF(ISERROR(D75/C75),"n/a",(D75/C75))</f>
        <v>0.12479474548440066</v>
      </c>
      <c r="F75" s="68">
        <f>F76+F81+F79</f>
        <v>803</v>
      </c>
      <c r="G75" s="69">
        <f>G76+G81+G79</f>
        <v>815</v>
      </c>
      <c r="H75" s="70">
        <f t="shared" ref="H75:H86" si="143">IF(ISERROR(F75-G75),"n/a",F75-G75)</f>
        <v>-12</v>
      </c>
      <c r="I75" s="71">
        <f t="shared" ref="I75:I86" si="144">IF(ISERROR(H75/G75),"n/a",(H75/G75))</f>
        <v>-1.4723926380368098E-2</v>
      </c>
      <c r="J75" s="72">
        <f>J76+J81+J79</f>
        <v>196</v>
      </c>
      <c r="K75" s="73">
        <f>K76+K81+K79</f>
        <v>191</v>
      </c>
      <c r="L75" s="74">
        <f t="shared" ref="L75:L86" si="145">IF(ISERROR(J75-K75),"n/a",J75-K75)</f>
        <v>5</v>
      </c>
      <c r="M75" s="75">
        <f t="shared" ref="M75:M86" si="146">IF(ISERROR(L75/K75),"n/a",(L75/K75))</f>
        <v>2.6178010471204188E-2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1820</v>
      </c>
      <c r="C76" s="92">
        <f>SUM(C77:C78)</f>
        <v>1533</v>
      </c>
      <c r="D76" s="93">
        <f t="shared" si="141"/>
        <v>287</v>
      </c>
      <c r="E76" s="94">
        <f t="shared" si="142"/>
        <v>0.18721461187214611</v>
      </c>
      <c r="F76" s="95">
        <f>SUM(F77:F78)</f>
        <v>732</v>
      </c>
      <c r="G76" s="96">
        <f>SUM(G77:G78)</f>
        <v>706</v>
      </c>
      <c r="H76" s="97">
        <f t="shared" si="143"/>
        <v>26</v>
      </c>
      <c r="I76" s="98">
        <f t="shared" si="144"/>
        <v>3.6827195467422094E-2</v>
      </c>
      <c r="J76" s="99">
        <f>SUM(J77:J78)</f>
        <v>188</v>
      </c>
      <c r="K76" s="100">
        <f>SUM(K77:K78)</f>
        <v>174</v>
      </c>
      <c r="L76" s="101">
        <f t="shared" si="145"/>
        <v>14</v>
      </c>
      <c r="M76" s="102">
        <f t="shared" si="146"/>
        <v>8.0459770114942528E-2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1820</v>
      </c>
      <c r="C77" s="269">
        <v>1499</v>
      </c>
      <c r="D77" s="270">
        <f>IF(ISERROR(B77-C77),"n/a",B77-C77)</f>
        <v>321</v>
      </c>
      <c r="E77" s="271">
        <f>IF(ISERROR(D77/C77),"n/a",(D77/C77))</f>
        <v>0.21414276184122749</v>
      </c>
      <c r="F77" s="272">
        <v>732</v>
      </c>
      <c r="G77" s="273">
        <v>706</v>
      </c>
      <c r="H77" s="274">
        <f>IF(ISERROR(F77-G77),"n/a",F77-G77)</f>
        <v>26</v>
      </c>
      <c r="I77" s="275">
        <f>IF(ISERROR(H77/G77),"n/a",(H77/G77))</f>
        <v>3.6827195467422094E-2</v>
      </c>
      <c r="J77" s="276">
        <v>188</v>
      </c>
      <c r="K77" s="277">
        <v>174</v>
      </c>
      <c r="L77" s="278">
        <f>IF(ISERROR(J77-K77),"n/a",J77-K77)</f>
        <v>14</v>
      </c>
      <c r="M77" s="279">
        <f>IF(ISERROR(L77/K77),"n/a",(L77/K77))</f>
        <v>8.0459770114942528E-2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34</v>
      </c>
      <c r="D78" s="234">
        <f>IF(ISERROR(B78-C78),"n/a",B78-C78)</f>
        <v>-34</v>
      </c>
      <c r="E78" s="235">
        <f>IF(ISERROR(D78/C78),"n/a",(D78/C78))</f>
        <v>-1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217</v>
      </c>
      <c r="C79" s="107">
        <f>C80</f>
        <v>276</v>
      </c>
      <c r="D79" s="108">
        <f>IF(ISERROR(B79-C79),"n/a",B79-C79)</f>
        <v>-59</v>
      </c>
      <c r="E79" s="109">
        <f>IF(ISERROR(D79/C79),"n/a",(D79/C79))</f>
        <v>-0.21376811594202899</v>
      </c>
      <c r="F79" s="194">
        <f>F80</f>
        <v>70</v>
      </c>
      <c r="G79" s="195">
        <f>G80</f>
        <v>104</v>
      </c>
      <c r="H79" s="110">
        <f>IF(ISERROR(F79-G79),"n/a",F79-G79)</f>
        <v>-34</v>
      </c>
      <c r="I79" s="111">
        <f>IF(ISERROR(H79/G79),"n/a",(H79/G79))</f>
        <v>-0.32692307692307693</v>
      </c>
      <c r="J79" s="196">
        <f>J80</f>
        <v>8</v>
      </c>
      <c r="K79" s="197">
        <f>K80</f>
        <v>16</v>
      </c>
      <c r="L79" s="112">
        <f>IF(ISERROR(J79-K79),"n/a",J79-K79)</f>
        <v>-8</v>
      </c>
      <c r="M79" s="113">
        <f>IF(ISERROR(L79/K79),"n/a",(L79/K79))</f>
        <v>-0.5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217</v>
      </c>
      <c r="C80" s="119">
        <v>276</v>
      </c>
      <c r="D80" s="120">
        <f>IF(ISERROR(B80-C80),"n/a",B80-C80)</f>
        <v>-59</v>
      </c>
      <c r="E80" s="121">
        <f>IF(ISERROR(D80/C80),"n/a",(D80/C80))</f>
        <v>-0.21376811594202899</v>
      </c>
      <c r="F80" s="122">
        <v>70</v>
      </c>
      <c r="G80" s="123">
        <v>104</v>
      </c>
      <c r="H80" s="124">
        <f>IF(ISERROR(F80-G80),"n/a",F80-G80)</f>
        <v>-34</v>
      </c>
      <c r="I80" s="125">
        <f>IF(ISERROR(H80/G80),"n/a",(H80/G80))</f>
        <v>-0.32692307692307693</v>
      </c>
      <c r="J80" s="126">
        <v>8</v>
      </c>
      <c r="K80" s="127">
        <v>16</v>
      </c>
      <c r="L80" s="128">
        <f>IF(ISERROR(J80-K80),"n/a",J80-K80)</f>
        <v>-8</v>
      </c>
      <c r="M80" s="129">
        <f>IF(ISERROR(L80/K80),"n/a",(L80/K80))</f>
        <v>-0.5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18</v>
      </c>
      <c r="D81" s="108">
        <f t="shared" si="141"/>
        <v>0</v>
      </c>
      <c r="E81" s="109">
        <f t="shared" si="142"/>
        <v>0</v>
      </c>
      <c r="F81" s="194">
        <f>F82</f>
        <v>1</v>
      </c>
      <c r="G81" s="195">
        <f>G82</f>
        <v>5</v>
      </c>
      <c r="H81" s="110">
        <f t="shared" si="143"/>
        <v>-4</v>
      </c>
      <c r="I81" s="111">
        <f t="shared" si="144"/>
        <v>-0.8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18</v>
      </c>
      <c r="D82" s="130">
        <f t="shared" si="141"/>
        <v>0</v>
      </c>
      <c r="E82" s="217">
        <f t="shared" si="142"/>
        <v>0</v>
      </c>
      <c r="F82" s="218">
        <v>1</v>
      </c>
      <c r="G82" s="219">
        <v>5</v>
      </c>
      <c r="H82" s="220">
        <f t="shared" si="143"/>
        <v>-4</v>
      </c>
      <c r="I82" s="221">
        <f t="shared" si="144"/>
        <v>-0.8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425</v>
      </c>
      <c r="C83" s="65">
        <f>C84+C91</f>
        <v>296</v>
      </c>
      <c r="D83" s="66">
        <f t="shared" si="141"/>
        <v>129</v>
      </c>
      <c r="E83" s="67">
        <f t="shared" si="142"/>
        <v>0.4358108108108108</v>
      </c>
      <c r="F83" s="68">
        <f>F84+F91</f>
        <v>362</v>
      </c>
      <c r="G83" s="69">
        <f>G84+G91</f>
        <v>255</v>
      </c>
      <c r="H83" s="70">
        <f t="shared" si="143"/>
        <v>107</v>
      </c>
      <c r="I83" s="71">
        <f t="shared" si="144"/>
        <v>0.41960784313725491</v>
      </c>
      <c r="J83" s="72">
        <f>J84+J91</f>
        <v>68</v>
      </c>
      <c r="K83" s="73">
        <f>K84+K91</f>
        <v>50</v>
      </c>
      <c r="L83" s="74">
        <f t="shared" si="145"/>
        <v>18</v>
      </c>
      <c r="M83" s="75">
        <f t="shared" si="146"/>
        <v>0.36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173</v>
      </c>
      <c r="H84" s="70">
        <f t="shared" si="143"/>
        <v>95</v>
      </c>
      <c r="I84" s="71">
        <f t="shared" si="144"/>
        <v>0.54913294797687862</v>
      </c>
      <c r="J84" s="72">
        <f>J85+J89+J87</f>
        <v>54</v>
      </c>
      <c r="K84" s="73">
        <f>K85+K89+K87</f>
        <v>39</v>
      </c>
      <c r="L84" s="74">
        <f t="shared" si="145"/>
        <v>15</v>
      </c>
      <c r="M84" s="75">
        <f t="shared" si="146"/>
        <v>0.38461538461538464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163</v>
      </c>
      <c r="H85" s="97">
        <f t="shared" si="143"/>
        <v>81</v>
      </c>
      <c r="I85" s="98">
        <f t="shared" si="144"/>
        <v>0.49693251533742333</v>
      </c>
      <c r="J85" s="99">
        <f>J86</f>
        <v>53</v>
      </c>
      <c r="K85" s="101">
        <f>K86</f>
        <v>39</v>
      </c>
      <c r="L85" s="101">
        <f t="shared" si="145"/>
        <v>14</v>
      </c>
      <c r="M85" s="102">
        <f t="shared" si="146"/>
        <v>0.35897435897435898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163</v>
      </c>
      <c r="H86" s="304">
        <f t="shared" si="143"/>
        <v>81</v>
      </c>
      <c r="I86" s="305">
        <f t="shared" si="144"/>
        <v>0.49693251533742333</v>
      </c>
      <c r="J86" s="276">
        <v>53</v>
      </c>
      <c r="K86" s="306">
        <v>39</v>
      </c>
      <c r="L86" s="306">
        <f t="shared" si="145"/>
        <v>14</v>
      </c>
      <c r="M86" s="307">
        <f t="shared" si="146"/>
        <v>0.35897435897435898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112</v>
      </c>
      <c r="C91" s="65">
        <f>C92+C97+C95</f>
        <v>94</v>
      </c>
      <c r="D91" s="66">
        <f t="shared" si="155"/>
        <v>18</v>
      </c>
      <c r="E91" s="67">
        <f t="shared" si="156"/>
        <v>0.19148936170212766</v>
      </c>
      <c r="F91" s="68">
        <f>F92+F97+F95</f>
        <v>94</v>
      </c>
      <c r="G91" s="69">
        <f>G92+G97+G95</f>
        <v>82</v>
      </c>
      <c r="H91" s="70">
        <f t="shared" si="157"/>
        <v>12</v>
      </c>
      <c r="I91" s="71">
        <f t="shared" si="158"/>
        <v>0.14634146341463414</v>
      </c>
      <c r="J91" s="72">
        <f>J92+J97+J95</f>
        <v>14</v>
      </c>
      <c r="K91" s="73">
        <f>K92+K97+K95</f>
        <v>11</v>
      </c>
      <c r="L91" s="74">
        <f t="shared" si="159"/>
        <v>3</v>
      </c>
      <c r="M91" s="75">
        <f t="shared" si="160"/>
        <v>0.27272727272727271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102</v>
      </c>
      <c r="C92" s="92">
        <f>SUM(C93:C94)</f>
        <v>92</v>
      </c>
      <c r="D92" s="93">
        <f t="shared" si="155"/>
        <v>10</v>
      </c>
      <c r="E92" s="94">
        <f t="shared" si="156"/>
        <v>0.10869565217391304</v>
      </c>
      <c r="F92" s="95">
        <f>SUM(F93:F94)</f>
        <v>90</v>
      </c>
      <c r="G92" s="96">
        <f>SUM(G93:G94)</f>
        <v>80</v>
      </c>
      <c r="H92" s="97">
        <f t="shared" si="157"/>
        <v>10</v>
      </c>
      <c r="I92" s="98">
        <f t="shared" si="158"/>
        <v>0.125</v>
      </c>
      <c r="J92" s="99">
        <f>SUM(J93:J94)</f>
        <v>14</v>
      </c>
      <c r="K92" s="100">
        <f>SUM(K93:K94)</f>
        <v>11</v>
      </c>
      <c r="L92" s="101">
        <f t="shared" si="159"/>
        <v>3</v>
      </c>
      <c r="M92" s="102">
        <f t="shared" si="160"/>
        <v>0.27272727272727271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90</v>
      </c>
      <c r="G93" s="273">
        <v>80</v>
      </c>
      <c r="H93" s="274">
        <v>0</v>
      </c>
      <c r="I93" s="275">
        <f>IF(ISERROR(H93/G93),"n/a",(H93/G93))</f>
        <v>0</v>
      </c>
      <c r="J93" s="276">
        <v>14</v>
      </c>
      <c r="K93" s="277">
        <v>11</v>
      </c>
      <c r="L93" s="278">
        <f>IF(ISERROR(J93-K93),"n/a",J93-K93)</f>
        <v>3</v>
      </c>
      <c r="M93" s="279">
        <f>IF(ISERROR(L93/K93),"n/a",(L93/K93))</f>
        <v>0.27272727272727271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5</v>
      </c>
      <c r="D94" s="120">
        <f>IF(ISERROR(B94-C94),"n/a",B94-C94)</f>
        <v>-5</v>
      </c>
      <c r="E94" s="121">
        <f>IF(ISERROR(D94/C94),"n/a",(D94/C94))</f>
        <v>-1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5/21/2021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May 21,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5/21/21</v>
      </c>
      <c r="C8" s="349" t="str">
        <f>Summary!C7</f>
        <v>as of 5/21/20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0.64105210002854196</v>
      </c>
      <c r="C10" s="10">
        <f>IF(ISERROR(Summary!C48/Summary!C10),"n/a",Summary!C48/Summary!C10)</f>
        <v>0.62424676194214213</v>
      </c>
      <c r="D10" s="12">
        <f>IF(ISERROR(B10-C10),"n/a",B10-C10)</f>
        <v>1.6805338086399835E-2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0.20234262620727447</v>
      </c>
      <c r="C11" s="10">
        <f>IF(ISERROR(Summary!C67/Summary!C48),"n/a",Summary!C67/Summary!C48)</f>
        <v>0.21869221096234928</v>
      </c>
      <c r="D11" s="12">
        <f>IF(ISERROR(B11-C11),"n/a",B11-C11)</f>
        <v>-1.6349584755074809E-2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0.84157160963244615</v>
      </c>
      <c r="C16" s="10">
        <f>IF(ISERROR(Summary!C53/Summary!C15),"n/a",Summary!C53/Summary!C15)</f>
        <v>0.76237623762376239</v>
      </c>
      <c r="D16" s="12">
        <f>IF(ISERROR(B16-C16),"n/a",B16-C16)</f>
        <v>7.9195372008683762E-2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4.0662650602409638E-2</v>
      </c>
      <c r="C17" s="10">
        <f>IF(ISERROR(Summary!C72/Summary!C53),"n/a",Summary!C72/Summary!C53)</f>
        <v>5.8008658008658009E-2</v>
      </c>
      <c r="D17" s="12">
        <f>IF(ISERROR(B17-C17),"n/a",B17-C17)</f>
        <v>-1.7346007406248372E-2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0.75242105263157899</v>
      </c>
      <c r="C22" s="10">
        <f>IF(ISERROR(Summary!C51/Summary!C13),"n/a",Summary!C51/Summary!C13)</f>
        <v>0.70726402783819053</v>
      </c>
      <c r="D22" s="12">
        <f>IF(ISERROR(B22-C22),"n/a",B22-C22)</f>
        <v>4.5157024793388456E-2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7.6944599888080584E-2</v>
      </c>
      <c r="C23" s="10">
        <f>IF(ISERROR(Summary!C70/Summary!C51),"n/a",Summary!C70/Summary!C51)</f>
        <v>7.5645756457564578E-2</v>
      </c>
      <c r="D23" s="12">
        <f>IF(ISERROR(B23-C23),"n/a",B23-C23)</f>
        <v>1.2988434305160057E-3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0.66010937262646208</v>
      </c>
      <c r="C28" s="10">
        <f>IF(ISERROR(Summary!C47/Summary!C9),"n/a",Summary!C47/Summary!C9)</f>
        <v>0.6362036175292356</v>
      </c>
      <c r="D28" s="12">
        <f>IF(ISERROR(B28-C28),"n/a",B28-C28)</f>
        <v>2.3905755097226478E-2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0.18018639972385225</v>
      </c>
      <c r="C29" s="10">
        <f>IF(ISERROR(Summary!C66/Summary!C47),"n/a",Summary!C66/Summary!C47)</f>
        <v>0.19799650182858961</v>
      </c>
      <c r="D29" s="12">
        <f>IF(ISERROR(B29-C29),"n/a",B29-C29)</f>
        <v>-1.7810102104737352E-2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5/21/21</v>
      </c>
      <c r="C36" s="349" t="str">
        <f>Summary!C7</f>
        <v>as of 5/21/20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0.62399876771410967</v>
      </c>
      <c r="C39" s="10">
        <f>IF(ISERROR(Summary!C56/Summary!C18),"n/a",Summary!C56/Summary!C18)</f>
        <v>0.6545424348114931</v>
      </c>
      <c r="D39" s="12">
        <f>IF(ISERROR(B39-C39),"n/a",B39-C39)</f>
        <v>-3.0543667097383431E-2</v>
      </c>
    </row>
    <row r="40" spans="1:4" ht="15" x14ac:dyDescent="0.2">
      <c r="A40" s="14" t="s">
        <v>14</v>
      </c>
      <c r="B40" s="10">
        <f>IF(ISERROR(Summary!B75/Summary!B56),"n/a",Summary!B75/Summary!B56)</f>
        <v>0.18390520859047149</v>
      </c>
      <c r="C40" s="10">
        <f>IF(ISERROR(Summary!C75/Summary!C56),"n/a",Summary!C75/Summary!C56)</f>
        <v>0.18269474752600862</v>
      </c>
      <c r="D40" s="12">
        <f>IF(ISERROR(B40-C40),"n/a",B40-C40)</f>
        <v>1.2104610644628755E-3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>
        <f>IF(ISERROR(Summary!C57/Summary!C19),"n/a",Summary!C57/Summary!C19)</f>
        <v>0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0.25116279069767444</v>
      </c>
      <c r="C51" s="10">
        <f>IF(ISERROR(Summary!C62/Summary!C24),"n/a",Summary!C62/Summary!C24)</f>
        <v>0.31288343558282211</v>
      </c>
      <c r="D51" s="12">
        <f>IF(ISERROR(B51-C51),"n/a",B51-C51)</f>
        <v>-6.1720644885147669E-2</v>
      </c>
    </row>
    <row r="52" spans="1:4" ht="15" x14ac:dyDescent="0.2">
      <c r="A52" s="14" t="s">
        <v>14</v>
      </c>
      <c r="B52" s="10">
        <f>IF(ISERROR(Summary!B81/Summary!B62),"n/a",Summary!B81/Summary!B62)</f>
        <v>0.16666666666666666</v>
      </c>
      <c r="C52" s="10">
        <f>IF(ISERROR(Summary!C81/Summary!C62),"n/a",Summary!C81/Summary!C62)</f>
        <v>0.13725490196078433</v>
      </c>
      <c r="D52" s="12">
        <f>IF(ISERROR(B52-C52),"n/a",B52-C52)</f>
        <v>2.9411764705882332E-2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0.75372549019607848</v>
      </c>
      <c r="C57" s="10">
        <f>IF(ISERROR(Summary!C59/Summary!C21),"n/a",Summary!C59/Summary!C21)</f>
        <v>0.76628609805238412</v>
      </c>
      <c r="D57" s="12">
        <f>IF(ISERROR(B57-C57),"n/a",B57-C57)</f>
        <v>-1.2560607856305639E-2</v>
      </c>
    </row>
    <row r="58" spans="1:4" ht="15" x14ac:dyDescent="0.2">
      <c r="A58" s="14" t="s">
        <v>14</v>
      </c>
      <c r="B58" s="10">
        <f>IF(ISERROR(Summary!B78/Summary!B59),"n/a",Summary!B78/Summary!B59)</f>
        <v>0.10093652445369407</v>
      </c>
      <c r="C58" s="10">
        <f>IF(ISERROR(Summary!C78/Summary!C59),"n/a",Summary!C78/Summary!C59)</f>
        <v>0.12883435582822086</v>
      </c>
      <c r="D58" s="12">
        <f>IF(ISERROR(B58-C58),"n/a",B58-C58)</f>
        <v>-2.7897831374526796E-2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0.62988807516926903</v>
      </c>
      <c r="C63" s="10">
        <f>IF(ISERROR(Summary!C54/Summary!C16),"n/a",Summary!C54/Summary!C16)</f>
        <v>0.64648047876888004</v>
      </c>
      <c r="D63" s="12">
        <f>IF(ISERROR(B63-C63),"n/a",B63-C63)</f>
        <v>-1.6592403599611005E-2</v>
      </c>
    </row>
    <row r="64" spans="1:4" ht="15" x14ac:dyDescent="0.2">
      <c r="A64" s="14" t="s">
        <v>14</v>
      </c>
      <c r="B64" s="10">
        <f>IF(ISERROR(Summary!B73/Summary!B54),"n/a",Summary!B73/Summary!B54)</f>
        <v>0.17505758473181968</v>
      </c>
      <c r="C64" s="10">
        <f>IF(ISERROR(Summary!C73/Summary!C54),"n/a",Summary!C73/Summary!C54)</f>
        <v>0.17566674013665418</v>
      </c>
      <c r="D64" s="12">
        <f>IF(ISERROR(B64-C64),"n/a",B64-C64)</f>
        <v>-6.0915540483449937E-4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5/21/2021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May 21,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5/21/21</v>
      </c>
      <c r="C9" s="351" t="str">
        <f>Summary!C7</f>
        <v>as of 5/21/20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0.52455696202531643</v>
      </c>
      <c r="C11" s="10">
        <f>IF(ISERROR(College!G13/College!C13),"n/a",College!G13/College!C13)</f>
        <v>0.51792072157607405</v>
      </c>
      <c r="D11" s="12">
        <f>IF(ISERROR(B11-C11),"n/a",B11-C11)</f>
        <v>6.636240449242381E-3</v>
      </c>
    </row>
    <row r="12" spans="1:5" ht="15" x14ac:dyDescent="0.2">
      <c r="A12" s="14" t="s">
        <v>14</v>
      </c>
      <c r="B12" s="10">
        <f>IF(ISERROR(College!J13/College!F13),"n/a",College!J13/College!F13)</f>
        <v>0.17104247104247106</v>
      </c>
      <c r="C12" s="10">
        <f>IF(ISERROR(College!K13/College!G13),"n/a",College!K13/College!G13)</f>
        <v>0.14230064161319891</v>
      </c>
      <c r="D12" s="12">
        <f>IF(ISERROR(B12-C12),"n/a",B12-C12)</f>
        <v>2.8741829429272142E-2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3.5264483627204031E-2</v>
      </c>
      <c r="C18" s="10">
        <f>IF(ISERROR(College!K17/College!G17),"n/a",College!K17/College!G17)</f>
        <v>8.050847457627118E-2</v>
      </c>
      <c r="D18" s="12">
        <f>IF(ISERROR(B18-C18),"n/a",B18-C18)</f>
        <v>-4.5243990949067149E-2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0.71113561190738694</v>
      </c>
      <c r="C23" s="10">
        <f>IF(ISERROR(College!G15/College!C15),"n/a",College!G15/College!C15)</f>
        <v>0.76089663760896642</v>
      </c>
      <c r="D23" s="12">
        <f>IF(ISERROR(B23-C23),"n/a",B23-C23)</f>
        <v>-4.9761025701579475E-2</v>
      </c>
    </row>
    <row r="24" spans="1:4" ht="15" x14ac:dyDescent="0.2">
      <c r="A24" s="14" t="s">
        <v>14</v>
      </c>
      <c r="B24" s="10">
        <f>IF(ISERROR(College!J15/College!F15),"n/a",College!J15/College!F15)</f>
        <v>6.6666666666666666E-2</v>
      </c>
      <c r="C24" s="10">
        <f>IF(ISERROR(College!K15/College!G15),"n/a",College!K15/College!G15)</f>
        <v>7.3649754500818329E-2</v>
      </c>
      <c r="D24" s="12">
        <f>IF(ISERROR(B24-C24),"n/a",B24-C24)</f>
        <v>-6.9830878341516633E-3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0.55287009063444104</v>
      </c>
      <c r="C29" s="10">
        <f>IF(ISERROR(College!G11/College!C11),"n/a",College!G11/College!C11)</f>
        <v>0.54737394957983199</v>
      </c>
      <c r="D29" s="12">
        <f>IF(ISERROR(B29-C29),"n/a",B29-C29)</f>
        <v>5.4961410546090494E-3</v>
      </c>
    </row>
    <row r="30" spans="1:4" ht="15" x14ac:dyDescent="0.2">
      <c r="A30" s="14" t="s">
        <v>14</v>
      </c>
      <c r="B30" s="10">
        <f>IF(ISERROR(College!J11/College!F11),"n/a",College!J11/College!F11)</f>
        <v>0.15155898424943748</v>
      </c>
      <c r="C30" s="10">
        <f>IF(ISERROR(College!K11/College!G11),"n/a",College!K11/College!G11)</f>
        <v>0.13145269621953559</v>
      </c>
      <c r="D30" s="12">
        <f>IF(ISERROR(B30-C30),"n/a",B30-C30)</f>
        <v>2.0106288029901886E-2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5/21/21</v>
      </c>
      <c r="C36" s="349" t="str">
        <f>(Summary!C7)</f>
        <v>as of 5/21/20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0.40637293469708891</v>
      </c>
      <c r="C39" s="10">
        <f>IF(ISERROR(College!G20/College!C20),"n/a",College!G20/College!C20)</f>
        <v>0.41594076655052264</v>
      </c>
      <c r="D39" s="12">
        <f>IF(ISERROR(B39-C39),"n/a",B39-C39)</f>
        <v>-9.5678318534337392E-3</v>
      </c>
    </row>
    <row r="40" spans="1:4" ht="15" x14ac:dyDescent="0.2">
      <c r="A40" s="14" t="s">
        <v>14</v>
      </c>
      <c r="B40" s="10">
        <f>IF(ISERROR(College!J20/College!F20),"n/a",College!J20/College!F20)</f>
        <v>0.18586640851887706</v>
      </c>
      <c r="C40" s="10">
        <f>IF(ISERROR(College!K20/College!G20),"n/a",College!K20/College!G20)</f>
        <v>0.16858638743455498</v>
      </c>
      <c r="D40" s="12">
        <f>IF(ISERROR(B40-C40),"n/a",B40-C40)</f>
        <v>1.7280021084322084E-2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>
        <f>IF(ISERROR(College!G21/College!C21),"n/a",College!G21/College!C21)</f>
        <v>0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0.14893617021276595</v>
      </c>
      <c r="C51" s="10">
        <f>IF(ISERROR(College!G25/College!C25),"n/a",College!G25/College!C25)</f>
        <v>0.23076923076923078</v>
      </c>
      <c r="D51" s="12">
        <f>IF(ISERROR(B51-C51),"n/a",B51-C51)</f>
        <v>-8.1833060556464832E-2</v>
      </c>
    </row>
    <row r="52" spans="1:4" ht="15" x14ac:dyDescent="0.2">
      <c r="A52" s="14" t="s">
        <v>14</v>
      </c>
      <c r="B52" s="10">
        <f>IF(ISERROR(College!J25/College!F25),"n/a",College!J25/College!F25)</f>
        <v>0.2857142857142857</v>
      </c>
      <c r="C52" s="10">
        <f>IF(ISERROR(College!K25/College!G25),"n/a",College!K25/College!G25)</f>
        <v>0.16666666666666666</v>
      </c>
      <c r="D52" s="12">
        <f>IF(ISERROR(B52-C52),"n/a",B52-C52)</f>
        <v>0.11904761904761904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0.47136563876651982</v>
      </c>
      <c r="C57" s="10">
        <f>IF(ISERROR(College!G23/College!C23),"n/a",College!G23/College!C23)</f>
        <v>0.48908296943231439</v>
      </c>
      <c r="D57" s="12">
        <f>IF(ISERROR(B57-C57),"n/a",B57-C57)</f>
        <v>-1.7717330665794562E-2</v>
      </c>
    </row>
    <row r="58" spans="1:4" ht="15" x14ac:dyDescent="0.2">
      <c r="A58" s="14" t="s">
        <v>14</v>
      </c>
      <c r="B58" s="10">
        <f>IF(ISERROR(College!J23/College!F23),"n/a",College!J23/College!F23)</f>
        <v>0.16822429906542055</v>
      </c>
      <c r="C58" s="10">
        <f>IF(ISERROR(College!K23/College!G23),"n/a",College!K23/College!G23)</f>
        <v>0.20535714285714285</v>
      </c>
      <c r="D58" s="12">
        <f>IF(ISERROR(B58-C58),"n/a",B58-C58)</f>
        <v>-3.7132843791722298E-2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0.40731534090909088</v>
      </c>
      <c r="C63" s="10">
        <f>IF(ISERROR(College!G18/College!C18),"n/a",College!G18/College!C18)</f>
        <v>0.40097159940209265</v>
      </c>
      <c r="D63" s="12">
        <f>IF(ISERROR(B63-C63),"n/a",B63-C63)</f>
        <v>6.343741506998235E-3</v>
      </c>
    </row>
    <row r="64" spans="1:4" ht="15" x14ac:dyDescent="0.2">
      <c r="A64" s="14" t="s">
        <v>14</v>
      </c>
      <c r="B64" s="10">
        <f>IF(ISERROR(College!J18/College!F18),"n/a",College!J18/College!F18)</f>
        <v>0.18482999128160418</v>
      </c>
      <c r="C64" s="10">
        <f>IF(ISERROR(College!K18/College!G18),"n/a",College!K18/College!G18)</f>
        <v>0.17241379310344829</v>
      </c>
      <c r="D64" s="12">
        <f>IF(ISERROR(B64-C64),"n/a",B64-C64)</f>
        <v>1.2416198178155896E-2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5/21/2021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May 21,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5/21/21</v>
      </c>
      <c r="C9" s="351" t="str">
        <f>Summary!C7</f>
        <v>as of 5/21/20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0.62580198476805904</v>
      </c>
      <c r="C11" s="10">
        <f>IF(ISERROR(College!G29/College!C29),"n/a",College!G29/College!C29)</f>
        <v>0.62506014820517752</v>
      </c>
      <c r="D11" s="12">
        <f>IF(ISERROR(B11-C11),"n/a",B11-C11)</f>
        <v>7.4183656288151489E-4</v>
      </c>
    </row>
    <row r="12" spans="1:19" ht="15" x14ac:dyDescent="0.2">
      <c r="A12" s="14" t="s">
        <v>14</v>
      </c>
      <c r="B12" s="10">
        <f>IF(ISERROR(College!J29/College!F29),"n/a",College!J29/College!F29)</f>
        <v>0.20135713232040123</v>
      </c>
      <c r="C12" s="10">
        <f>IF(ISERROR(College!K29/College!G29),"n/a",College!K29/College!G29)</f>
        <v>0.19915319476520402</v>
      </c>
      <c r="D12" s="12">
        <f>IF(ISERROR(B12-C12),"n/a",B12-C12)</f>
        <v>2.2039375551972107E-3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0.72838002436053595</v>
      </c>
      <c r="D17" s="12">
        <f>IF(ISERROR(B17-C17),"n/a",B17-C17)</f>
        <v>0.10130747563946407</v>
      </c>
    </row>
    <row r="18" spans="1:4" ht="15" x14ac:dyDescent="0.2">
      <c r="A18" s="14" t="s">
        <v>14</v>
      </c>
      <c r="B18" s="10">
        <f>IF(ISERROR(College!J33/College!F33),"n/a",College!J33/College!F33)</f>
        <v>3.5781544256120526E-2</v>
      </c>
      <c r="C18" s="10">
        <f>IF(ISERROR(College!K33/College!G33),"n/a",College!K33/College!G33)</f>
        <v>4.3478260869565216E-2</v>
      </c>
      <c r="D18" s="12">
        <f>IF(ISERROR(B18-C18),"n/a",B18-C18)</f>
        <v>-7.6967166134446902E-3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0.74982406755805775</v>
      </c>
      <c r="C23" s="10">
        <f>IF(ISERROR(College!G31/College!C31),"n/a",College!G31/College!C31)</f>
        <v>0.6851236618678479</v>
      </c>
      <c r="D23" s="12">
        <f>IF(ISERROR(B23-C23),"n/a",B23-C23)</f>
        <v>6.470040569020985E-2</v>
      </c>
    </row>
    <row r="24" spans="1:4" ht="15" x14ac:dyDescent="0.2">
      <c r="A24" s="14" t="s">
        <v>14</v>
      </c>
      <c r="B24" s="10">
        <f>IF(ISERROR(College!J31/College!F31),"n/a",College!J31/College!F31)</f>
        <v>8.2590333176912251E-2</v>
      </c>
      <c r="C24" s="10">
        <f>IF(ISERROR(College!K31/College!G31),"n/a",College!K31/College!G31)</f>
        <v>6.7887931034482762E-2</v>
      </c>
      <c r="D24" s="12">
        <f>IF(ISERROR(B24-C24),"n/a",B24-C24)</f>
        <v>1.4702402142429488E-2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0.64959087912514057</v>
      </c>
      <c r="C29" s="10">
        <f>IF(ISERROR(College!G27/College!C27),"n/a",College!G27/College!C27)</f>
        <v>0.63524185587364268</v>
      </c>
      <c r="D29" s="12">
        <f>IF(ISERROR(B29-C29),"n/a",B29-C29)</f>
        <v>1.4349023251497894E-2</v>
      </c>
    </row>
    <row r="30" spans="1:4" ht="15" x14ac:dyDescent="0.2">
      <c r="A30" s="14" t="s">
        <v>14</v>
      </c>
      <c r="B30" s="10">
        <f>IF(ISERROR(College!J27/College!F27),"n/a",College!J27/College!F27)</f>
        <v>0.17575070145065966</v>
      </c>
      <c r="C30" s="10">
        <f>IF(ISERROR(College!K27/College!G27),"n/a",College!K27/College!G27)</f>
        <v>0.17735042735042736</v>
      </c>
      <c r="D30" s="12">
        <f>IF(ISERROR(B30-C30),"n/a",B30-C30)</f>
        <v>-1.5997258997677011E-3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5/21/21</v>
      </c>
      <c r="C36" s="349" t="str">
        <f>(Summary!C7)</f>
        <v>as of 5/21/20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0.78162882021512725</v>
      </c>
      <c r="C39" s="10">
        <f>IF(ISERROR(College!G36/College!C36),"n/a",College!G36/College!C36)</f>
        <v>0.79545053782401698</v>
      </c>
      <c r="D39" s="12">
        <f>IF(ISERROR(B39-C39),"n/a",B39-C39)</f>
        <v>-1.3821717608889728E-2</v>
      </c>
    </row>
    <row r="40" spans="1:4" ht="15" x14ac:dyDescent="0.2">
      <c r="A40" s="14" t="s">
        <v>14</v>
      </c>
      <c r="B40" s="10">
        <f>IF(ISERROR(College!J36/College!F36),"n/a",College!J36/College!F36)</f>
        <v>0.15683704674530363</v>
      </c>
      <c r="C40" s="10">
        <f>IF(ISERROR(College!K36/College!G36),"n/a",College!K36/College!G36)</f>
        <v>0.16714697406340057</v>
      </c>
      <c r="D40" s="12">
        <f>IF(ISERROR(B40-C40),"n/a",B40-C40)</f>
        <v>-1.0309927318096934E-2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>
        <f>IF(ISERROR(College!G37/College!C37),"n/a",College!G37/College!C37)</f>
        <v>0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0.1111111111111111</v>
      </c>
      <c r="C51" s="10">
        <f>IF(ISERROR(College!G41/College!C41),"n/a",College!G41/College!C41)</f>
        <v>0.43902439024390244</v>
      </c>
      <c r="D51" s="12">
        <f>IF(ISERROR(B51-C51),"n/a",B51-C51)</f>
        <v>-0.32791327913279134</v>
      </c>
    </row>
    <row r="52" spans="1:4" ht="15" x14ac:dyDescent="0.2">
      <c r="A52" s="14" t="s">
        <v>14</v>
      </c>
      <c r="B52" s="10">
        <f>IF(ISERROR(College!J41/College!F41),"n/a",College!J41/College!F41)</f>
        <v>0.14285714285714285</v>
      </c>
      <c r="C52" s="10">
        <f>IF(ISERROR(College!K41/College!G41),"n/a",College!K41/College!G41)</f>
        <v>0.1111111111111111</v>
      </c>
      <c r="D52" s="12">
        <f>IF(ISERROR(B52-C52),"n/a",B52-C52)</f>
        <v>3.1746031746031744E-2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0.99707602339181289</v>
      </c>
      <c r="C57" s="10">
        <f>IF(ISERROR(College!G39/College!C39),"n/a",College!G39/College!C39)</f>
        <v>0.9926108374384236</v>
      </c>
      <c r="D57" s="12">
        <f>IF(ISERROR(B57-C57),"n/a",B57-C57)</f>
        <v>4.4651859533892946E-3</v>
      </c>
    </row>
    <row r="58" spans="1:4" ht="15" x14ac:dyDescent="0.2">
      <c r="A58" s="14" t="s">
        <v>14</v>
      </c>
      <c r="B58" s="10">
        <f>IF(ISERROR(College!J39/College!F39),"n/a",College!J39/College!F39)</f>
        <v>9.3841642228739003E-2</v>
      </c>
      <c r="C58" s="10">
        <f>IF(ISERROR(College!K39/College!G39),"n/a",College!K39/College!G39)</f>
        <v>0.11538461538461539</v>
      </c>
      <c r="D58" s="12">
        <f>IF(ISERROR(B58-C58),"n/a",B58-C58)</f>
        <v>-2.1542973155876388E-2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0.80006035913686435</v>
      </c>
      <c r="C63" s="10">
        <f>IF(ISERROR(College!G34/College!C34),"n/a",College!G34/College!C34)</f>
        <v>0.80182744158178554</v>
      </c>
      <c r="D63" s="12">
        <f>IF(ISERROR(B63-C63),"n/a",B63-C63)</f>
        <v>-1.7670824449211864E-3</v>
      </c>
    </row>
    <row r="64" spans="1:4" ht="15" x14ac:dyDescent="0.2">
      <c r="A64" s="14" t="s">
        <v>14</v>
      </c>
      <c r="B64" s="10">
        <f>IF(ISERROR(College!J34/College!F34),"n/a",College!J34/College!F34)</f>
        <v>0.14862316107129386</v>
      </c>
      <c r="C64" s="10">
        <f>IF(ISERROR(College!K34/College!G34),"n/a",College!K34/College!G34)</f>
        <v>0.15897627498598915</v>
      </c>
      <c r="D64" s="12">
        <f>IF(ISERROR(B64-C64),"n/a",B64-C64)</f>
        <v>-1.0353113914695289E-2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5/21/2021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21,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5/21/21</v>
      </c>
      <c r="C9" s="351" t="str">
        <f>Summary!C7</f>
        <v>as of 5/21/20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0.74609497032177441</v>
      </c>
      <c r="C11" s="10">
        <f>IF(ISERROR(College!G45/College!C45),"n/a",College!G45/College!C45)</f>
        <v>0.68340062466671747</v>
      </c>
      <c r="D11" s="12">
        <f>IF(ISERROR(B11-C11),"n/a",B11-C11)</f>
        <v>6.2694345655056938E-2</v>
      </c>
    </row>
    <row r="12" spans="1:4" ht="15" x14ac:dyDescent="0.2">
      <c r="A12" s="14" t="s">
        <v>14</v>
      </c>
      <c r="B12" s="10">
        <f>IF(ISERROR(College!J45/College!F45),"n/a",College!J45/College!F45)</f>
        <v>0.20401967968177537</v>
      </c>
      <c r="C12" s="10">
        <f>IF(ISERROR(College!K45/College!G45),"n/a",College!K45/College!G45)</f>
        <v>0.19797124066436295</v>
      </c>
      <c r="D12" s="12">
        <f>IF(ISERROR(B12-C12),"n/a",B12-C12)</f>
        <v>6.0484390174124214E-3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0.87147887323943662</v>
      </c>
      <c r="C17" s="10">
        <f>IF(ISERROR(College!G49/College!C49),"n/a",College!G49/College!C49)</f>
        <v>0.79069767441860461</v>
      </c>
      <c r="D17" s="12">
        <f>IF(ISERROR(B17-C17),"n/a",B17-C17)</f>
        <v>8.0781198820832012E-2</v>
      </c>
    </row>
    <row r="18" spans="1:4" ht="15" x14ac:dyDescent="0.2">
      <c r="A18" s="14" t="s">
        <v>14</v>
      </c>
      <c r="B18" s="10">
        <f>IF(ISERROR(College!J49/College!F49),"n/a",College!J49/College!F49)</f>
        <v>4.0404040404040407E-2</v>
      </c>
      <c r="C18" s="10">
        <f>IF(ISERROR(College!K49/College!G49),"n/a",College!K49/College!G49)</f>
        <v>4.9019607843137254E-2</v>
      </c>
      <c r="D18" s="12">
        <f>IF(ISERROR(B18-C18),"n/a",B18-C18)</f>
        <v>-8.6155674390968467E-3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0.79411764705882348</v>
      </c>
      <c r="C23" s="10">
        <f>IF(ISERROR(College!G47/College!C47),"n/a",College!G47/College!C47)</f>
        <v>0.71933267909715404</v>
      </c>
      <c r="D23" s="12">
        <f>IF(ISERROR(B23-C23),"n/a",B23-C23)</f>
        <v>7.4784967961669446E-2</v>
      </c>
    </row>
    <row r="24" spans="1:4" ht="15" x14ac:dyDescent="0.2">
      <c r="A24" s="14" t="s">
        <v>14</v>
      </c>
      <c r="B24" s="10">
        <f>IF(ISERROR(College!J47/College!F47),"n/a",College!J47/College!F47)</f>
        <v>5.3497942386831275E-2</v>
      </c>
      <c r="C24" s="10">
        <f>IF(ISERROR(College!K47/College!G47),"n/a",College!K47/College!G47)</f>
        <v>5.1841746248294678E-2</v>
      </c>
      <c r="D24" s="12">
        <f>IF(ISERROR(B24-C24),"n/a",B24-C24)</f>
        <v>1.6561961385365975E-3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0.75416375087473753</v>
      </c>
      <c r="C29" s="10">
        <f>IF(ISERROR(College!G43/College!C43),"n/a",College!G43/College!C43)</f>
        <v>0.68877726553361318</v>
      </c>
      <c r="D29" s="12">
        <f>IF(ISERROR(B29-C29),"n/a",B29-C29)</f>
        <v>6.5386485341124345E-2</v>
      </c>
    </row>
    <row r="30" spans="1:4" ht="15" x14ac:dyDescent="0.2">
      <c r="A30" s="14" t="s">
        <v>14</v>
      </c>
      <c r="B30" s="10">
        <f>IF(ISERROR(College!J43/College!F43),"n/a",College!J43/College!F43)</f>
        <v>0.18632272432031177</v>
      </c>
      <c r="C30" s="10">
        <f>IF(ISERROR(College!K43/College!G43),"n/a",College!K43/College!G43)</f>
        <v>0.18271728271728271</v>
      </c>
      <c r="D30" s="12">
        <f>IF(ISERROR(B30-C30),"n/a",B30-C30)</f>
        <v>3.6054416030290581E-3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5/21/21</v>
      </c>
      <c r="C36" s="349" t="str">
        <f>(Summary!C7)</f>
        <v>as of 5/21/20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0.61379035472299726</v>
      </c>
      <c r="C39" s="10">
        <f>IF(ISERROR(College!G52/College!C52),"n/a",College!G52/College!C52)</f>
        <v>0.63819941102229705</v>
      </c>
      <c r="D39" s="12">
        <f>IF(ISERROR(B39-C39),"n/a",B39-C39)</f>
        <v>-2.4409056299299792E-2</v>
      </c>
    </row>
    <row r="40" spans="1:4" ht="15" x14ac:dyDescent="0.2">
      <c r="A40" s="14" t="s">
        <v>14</v>
      </c>
      <c r="B40" s="10">
        <f>IF(ISERROR(College!J52/College!F52),"n/a",College!J52/College!F52)</f>
        <v>0.19480519480519481</v>
      </c>
      <c r="C40" s="10">
        <f>IF(ISERROR(College!K52/College!G52),"n/a",College!K52/College!G52)</f>
        <v>0.18325642715886617</v>
      </c>
      <c r="D40" s="12">
        <f>IF(ISERROR(B40-C40),"n/a",B40-C40)</f>
        <v>1.1548767646328645E-2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>
        <f>IF(ISERROR(College!G53/College!C53),"n/a",College!G53/College!C35)</f>
        <v>0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8.5714285714285715E-2</v>
      </c>
      <c r="D51" s="12">
        <f>IF(ISERROR(B51-C51),"n/a",B51-C51)</f>
        <v>-8.5714285714285715E-2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0.67153284671532842</v>
      </c>
      <c r="C57" s="10">
        <f>IF(ISERROR(College!G55/College!C55),"n/a",College!G55/College!C55)</f>
        <v>0.65131578947368418</v>
      </c>
      <c r="D57" s="12">
        <f>IF(ISERROR(B57-C57),"n/a",B57-C57)</f>
        <v>2.0217057241644243E-2</v>
      </c>
    </row>
    <row r="58" spans="1:4" ht="15" x14ac:dyDescent="0.2">
      <c r="A58" s="14" t="s">
        <v>14</v>
      </c>
      <c r="B58" s="10">
        <f>IF(ISERROR(College!J55/College!F55),"n/a",College!J55/College!F55)</f>
        <v>5.434782608695652E-2</v>
      </c>
      <c r="C58" s="10">
        <f>IF(ISERROR(College!K55/College!G55),"n/a",College!K55/College!G55)</f>
        <v>8.0808080808080815E-2</v>
      </c>
      <c r="D58" s="12">
        <f>IF(ISERROR(B58-C58),"n/a",B58-C58)</f>
        <v>-2.6460254721124295E-2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0.60547742413027383</v>
      </c>
      <c r="C63" s="10">
        <f>IF(ISERROR(College!G50/College!C50),"n/a",College!G50/College!C50)</f>
        <v>0.61582350703689615</v>
      </c>
      <c r="D63" s="12">
        <f>IF(ISERROR(B63-C63),"n/a",B63-C63)</f>
        <v>-1.0346082906622311E-2</v>
      </c>
    </row>
    <row r="64" spans="1:4" ht="15" x14ac:dyDescent="0.2">
      <c r="A64" s="14" t="s">
        <v>14</v>
      </c>
      <c r="B64" s="10">
        <f>IF(ISERROR(College!J50/College!F50),"n/a",College!J50/College!F50)</f>
        <v>0.18704156479217604</v>
      </c>
      <c r="C64" s="10">
        <f>IF(ISERROR(College!K50/College!G50),"n/a",College!K50/College!G50)</f>
        <v>0.1766522544780729</v>
      </c>
      <c r="D64" s="12">
        <f>IF(ISERROR(B64-C64),"n/a",B64-C64)</f>
        <v>1.0389310314103145E-2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5/21/2021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21,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5/21/21</v>
      </c>
      <c r="C9" s="351" t="str">
        <f>Summary!C7</f>
        <v>as of 5/21/20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0.71830985915492962</v>
      </c>
      <c r="C11" s="10">
        <f>IF(ISERROR(College!G61/College!C61),"n/a",College!G61/College!C61)</f>
        <v>0.69708491761723701</v>
      </c>
      <c r="D11" s="12">
        <f>IF(ISERROR(B11-C11),"n/a",B11-C11)</f>
        <v>2.122494153769261E-2</v>
      </c>
    </row>
    <row r="12" spans="1:4" ht="15" x14ac:dyDescent="0.2">
      <c r="A12" s="14" t="s">
        <v>14</v>
      </c>
      <c r="B12" s="10">
        <f>IF(ISERROR(College!J61/College!F61),"n/a",College!J61/College!F61)</f>
        <v>0.18702865761689291</v>
      </c>
      <c r="C12" s="10">
        <f>IF(ISERROR(College!K61/College!G61),"n/a",College!K61/College!G61)</f>
        <v>0.20363636363636364</v>
      </c>
      <c r="D12" s="12">
        <f>IF(ISERROR(B12-C12),"n/a",B12-C12)</f>
        <v>-1.660770601947073E-2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0.2</v>
      </c>
      <c r="D18" s="12">
        <f>IF(ISERROR(B18-C18),"n/a",B18-C18)</f>
        <v>-8.8888888888888906E-2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0.7313725490196078</v>
      </c>
      <c r="C29" s="10">
        <f>IF(ISERROR(College!G59/College!C59),"n/a",College!G59/College!C59)</f>
        <v>0.70663562281722936</v>
      </c>
      <c r="D29" s="12">
        <f>IF(ISERROR(B29-C29),"n/a",B29-C29)</f>
        <v>2.473692620237844E-2</v>
      </c>
    </row>
    <row r="30" spans="1:4" ht="15" x14ac:dyDescent="0.2">
      <c r="A30" s="14" t="s">
        <v>14</v>
      </c>
      <c r="B30" s="10">
        <f>IF(ISERROR(College!J59/College!F59),"n/a",College!J59/College!F59)</f>
        <v>0.17828418230563003</v>
      </c>
      <c r="C30" s="10">
        <f>IF(ISERROR(College!K59/College!G59),"n/a",College!K59/College!G59)</f>
        <v>0.19110378912685339</v>
      </c>
      <c r="D30" s="12">
        <f>IF(ISERROR(B30-C30),"n/a",B30-C30)</f>
        <v>-1.281960682122335E-2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5/21/21</v>
      </c>
      <c r="C36" s="349" t="str">
        <f>(Summary!C7)</f>
        <v>as of 5/21/20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0.83766233766233766</v>
      </c>
      <c r="C39" s="10">
        <f>IF(ISERROR(College!G68/College!C68),"n/a",College!G68/College!C68)</f>
        <v>1.0089285714285714</v>
      </c>
      <c r="D39" s="12">
        <f>IF(ISERROR(B39-C39),"n/a",B39-C39)</f>
        <v>-0.17126623376623373</v>
      </c>
    </row>
    <row r="40" spans="1:4" ht="15" x14ac:dyDescent="0.2">
      <c r="A40" s="14" t="s">
        <v>14</v>
      </c>
      <c r="B40" s="10">
        <f>IF(ISERROR(College!J68/College!F68),"n/a",College!J68/College!F68)</f>
        <v>0.20155038759689922</v>
      </c>
      <c r="C40" s="10">
        <f>IF(ISERROR(College!K68/College!G68),"n/a",College!K68/College!G68)</f>
        <v>0.26548672566371684</v>
      </c>
      <c r="D40" s="12">
        <f>IF(ISERROR(B40-C40),"n/a",B40-C40)</f>
        <v>-6.3936338066817616E-2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>
        <f>IF(ISERROR(College!G69/College!C69),"n/a",College!G69/College!C69)</f>
        <v>0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>
        <f>IF(ISERROR(College!K73/College!G73),"n/a",College!K73/College!G73)</f>
        <v>1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>
        <f>IF(ISERROR(College!O73/College!G73),"n/a",College!O73/College!G73)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0.83333333333333337</v>
      </c>
      <c r="C63" s="10">
        <f>IF(ISERROR(College!G66/College!C66),"n/a",College!G66/College!C66)</f>
        <v>0.9850746268656716</v>
      </c>
      <c r="D63" s="12">
        <f>IF(ISERROR(B63-C63),"n/a",B63-C63)</f>
        <v>-0.15174129353233823</v>
      </c>
    </row>
    <row r="64" spans="1:4" ht="15" x14ac:dyDescent="0.2">
      <c r="A64" s="14" t="s">
        <v>14</v>
      </c>
      <c r="B64" s="10">
        <f>IF(ISERROR(College!J66/College!F66),"n/a",College!J66/College!F66)</f>
        <v>0.2</v>
      </c>
      <c r="C64" s="10">
        <f>IF(ISERROR(College!K66/College!G66),"n/a",College!K66/College!G66)</f>
        <v>0.25</v>
      </c>
      <c r="D64" s="12">
        <f>IF(ISERROR(B64-C64),"n/a",B64-C64)</f>
        <v>-4.9999999999999989E-2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5/21/2021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21,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5/21/21</v>
      </c>
      <c r="C9" s="349" t="str">
        <f>(Summary!C7)</f>
        <v>as of 5/21/20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0.40219780219780221</v>
      </c>
      <c r="C12" s="10">
        <f>IF(ISERROR(College!G77/College!C77),"n/a",College!G77/College!C77)</f>
        <v>0.47098065376917947</v>
      </c>
      <c r="D12" s="12">
        <f>IF(ISERROR(B12-C12),"n/a",B12-C12)</f>
        <v>-6.8782851571377257E-2</v>
      </c>
    </row>
    <row r="13" spans="1:4" ht="15" x14ac:dyDescent="0.2">
      <c r="A13" s="14" t="s">
        <v>14</v>
      </c>
      <c r="B13" s="10">
        <f>IF(ISERROR(College!J77/College!F77),"n/a",College!J77/College!F77)</f>
        <v>0.25683060109289618</v>
      </c>
      <c r="C13" s="10">
        <f>IF(ISERROR(College!K77/College!G77),"n/a",College!K77/College!G77)</f>
        <v>0.24645892351274787</v>
      </c>
      <c r="D13" s="12">
        <f>IF(ISERROR(B13-C13),"n/a",B13-C13)</f>
        <v>1.0371677580148314E-2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>
        <f>IF(ISERROR(College!G78/College!C78),"n/a",College!G78/College!C78)</f>
        <v>0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0.2</v>
      </c>
      <c r="C24" s="10">
        <f>IF(ISERROR(College!L82/College!H82),"n/a",College!L82/College!H82)</f>
        <v>0.25</v>
      </c>
      <c r="D24" s="12">
        <f>IF(ISERROR(B24-C24),"n/a",B24-C24)</f>
        <v>-4.9999999999999989E-2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0.2</v>
      </c>
      <c r="D25" s="12">
        <f>IF(ISERROR(B25-C25),"n/a",B25-C25)</f>
        <v>-0.2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0.32258064516129031</v>
      </c>
      <c r="C30" s="10">
        <f>IF(ISERROR(College!G80/College!C80),"n/a",College!G80/College!C80)</f>
        <v>0.37681159420289856</v>
      </c>
      <c r="D30" s="12">
        <f>IF(ISERROR(B30-C30),"n/a",B30-C30)</f>
        <v>-5.4230949041608245E-2</v>
      </c>
    </row>
    <row r="31" spans="1:4" ht="15" x14ac:dyDescent="0.2">
      <c r="A31" s="14" t="s">
        <v>14</v>
      </c>
      <c r="B31" s="10">
        <f>IF(ISERROR(College!J80/College!F80),"n/a",College!J80/College!F80)</f>
        <v>0.11428571428571428</v>
      </c>
      <c r="C31" s="10">
        <f>IF(ISERROR(College!K80/College!G80),"n/a",College!K80/College!G80)</f>
        <v>0.15384615384615385</v>
      </c>
      <c r="D31" s="12">
        <f>IF(ISERROR(B31-C31),"n/a",B31-C31)</f>
        <v>-3.9560439560439573E-2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0.39075425790754259</v>
      </c>
      <c r="C36" s="10">
        <f>IF(ISERROR(College!G75/College!C75),"n/a",College!G75/College!C75)</f>
        <v>0.44608648056923916</v>
      </c>
      <c r="D36" s="12">
        <f>IF(ISERROR(B36-C36),"n/a",B36-C36)</f>
        <v>-5.5332222661696573E-2</v>
      </c>
    </row>
    <row r="37" spans="1:4" ht="15" x14ac:dyDescent="0.2">
      <c r="A37" s="14" t="s">
        <v>14</v>
      </c>
      <c r="B37" s="10">
        <f>IF(ISERROR(College!J75/College!F75),"n/a",College!J75/College!F75)</f>
        <v>0.24408468244084683</v>
      </c>
      <c r="C37" s="10">
        <f>IF(ISERROR(College!K75/College!G75),"n/a",College!K75/College!G75)</f>
        <v>0.2343558282208589</v>
      </c>
      <c r="D37" s="12">
        <f>IF(ISERROR(B37-C37),"n/a",B37-C37)</f>
        <v>9.7288542199879258E-3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5/21/2021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21,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5/21/21</v>
      </c>
      <c r="C9" s="351" t="str">
        <f>Summary!C7</f>
        <v>as of 5/21/20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0.86243386243386244</v>
      </c>
      <c r="D11" s="12">
        <f>IF(ISERROR(B11-C11),"n/a",B11-C11)</f>
        <v>8.9947089947089998E-3</v>
      </c>
    </row>
    <row r="12" spans="1:4" ht="15" x14ac:dyDescent="0.2">
      <c r="A12" s="14" t="s">
        <v>14</v>
      </c>
      <c r="B12" s="10">
        <f>IF(ISERROR(College!J86/College!F86),"n/a",College!J86/College!F86)</f>
        <v>0.21721311475409835</v>
      </c>
      <c r="C12" s="10">
        <f>IF(ISERROR(College!K86/College!G86),"n/a",College!K86/College!G86)</f>
        <v>0.2392638036809816</v>
      </c>
      <c r="D12" s="12">
        <f>IF(ISERROR(B12-C12),"n/a",B12-C12)</f>
        <v>-2.205068892688325E-2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0.85643564356435642</v>
      </c>
      <c r="D29" s="12">
        <f>IF(ISERROR(B29-C29),"n/a",B29-C29)</f>
        <v>-2.0561161547461015E-4</v>
      </c>
    </row>
    <row r="30" spans="1:4" ht="15" x14ac:dyDescent="0.2">
      <c r="A30" s="14" t="s">
        <v>14</v>
      </c>
      <c r="B30" s="10">
        <f>IF(ISERROR(College!J84/College!F84),"n/a",College!J84/College!F84)</f>
        <v>0.20149253731343283</v>
      </c>
      <c r="C30" s="10">
        <f>IF(ISERROR(College!K84/College!G84),"n/a",College!K84/College!G84)</f>
        <v>0.22543352601156069</v>
      </c>
      <c r="D30" s="12">
        <f>IF(ISERROR(B30-C30),"n/a",B30-C30)</f>
        <v>-2.3940988698127857E-2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5/21/21</v>
      </c>
      <c r="C36" s="349" t="str">
        <f>(Summary!C7)</f>
        <v>as of 5/21/20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0.88235294117647056</v>
      </c>
      <c r="C39" s="10">
        <f>IF(ISERROR(College!G93/College!C93),"n/a",College!G93/College!C93)</f>
        <v>0.91954022988505746</v>
      </c>
      <c r="D39" s="12">
        <f>IF(ISERROR(B39-C39),"n/a",B39-C39)</f>
        <v>-3.7187288708586896E-2</v>
      </c>
    </row>
    <row r="40" spans="1:4" ht="15" x14ac:dyDescent="0.2">
      <c r="A40" s="14" t="s">
        <v>14</v>
      </c>
      <c r="B40" s="10">
        <f>IF(ISERROR(College!J93/College!F93),"n/a",College!J93/College!F93)</f>
        <v>0.15555555555555556</v>
      </c>
      <c r="C40" s="10">
        <f>IF(ISERROR(College!K93/College!G93),"n/a",College!K93/College!G93)</f>
        <v>0.13750000000000001</v>
      </c>
      <c r="D40" s="12">
        <f>IF(ISERROR(B40-C40),"n/a",B40-C40)</f>
        <v>1.8055555555555547E-2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>
        <f>IF(ISERROR(College!G94/College!C94),"n/a",College!G94/College!C94)</f>
        <v>0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0.8392857142857143</v>
      </c>
      <c r="C63" s="10">
        <f>IF(ISERROR(College!G91/College!C91),"n/a",College!G91/College!C91)</f>
        <v>0.87234042553191493</v>
      </c>
      <c r="D63" s="12">
        <f>IF(ISERROR(B63-C63),"n/a",B63-C63)</f>
        <v>-3.305471124620063E-2</v>
      </c>
    </row>
    <row r="64" spans="1:4" ht="15" x14ac:dyDescent="0.2">
      <c r="A64" s="14" t="s">
        <v>14</v>
      </c>
      <c r="B64" s="10">
        <f>IF(ISERROR(College!J91/College!F91),"n/a",College!J91/College!F91)</f>
        <v>0.14893617021276595</v>
      </c>
      <c r="C64" s="10">
        <f>IF(ISERROR(College!K91/College!G91),"n/a",College!K91/College!G91)</f>
        <v>0.13414634146341464</v>
      </c>
      <c r="D64" s="12">
        <f>IF(ISERROR(B64-C64),"n/a",B64-C64)</f>
        <v>1.4789828749351308E-2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5/21/2021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ca7bfdcf-1463-48ab-aff7-245b8ac76c12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2021-05-21T15:08:24Z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