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<sst xmlns="http://schemas.openxmlformats.org/spreadsheetml/2006/main" count="945" uniqueCount="88">
  <si>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</si>
  <si>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</si>
  <si>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</si>
  <si>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</si>
  <si>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</si>
  <si>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</si>
  <si>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</si>
  <si>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</si>
  <si>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</si>
  <si>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</si>
  <si>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</si>
  <si>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</si>
  <si>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</si>
  <si>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</si>
  <si>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</si>
  <si>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</si>
  <si>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</si>
  <si>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</si>
  <si>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</si>
  <si>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</si>
  <si>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</si>
  <si>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</si>
  <si>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</si>
  <si>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</si>
  <si>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</si>
  <si>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</si>
  <si>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</si>
  <si>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</si>
  <si>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</si>
  <si>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</si>
  <si>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</si>
  <si>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</si>
  <si>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</si>
  <si>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</si>
  <si>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</si>
  <si>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</si>
  <si>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</si>
  <si>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</si>
  <si>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</si>
  <si>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</si>
  <si>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</si>
  <si>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</si>
  <si>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</si>
  <si>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</si>
  <si>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</si>
  <si>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</si>
  <si>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</si>
  <si>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</si>
  <si>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</si>
  <si>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</si>
  <si>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</si>
  <si>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</si>
  <si>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</si>
  <si>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</si>
  <si>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</si>
  <si>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</si>
  <si>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</si>
  <si>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</si>
  <si>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</si>
  <si>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</si>
  <si>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</si>
  <si>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</si>
  <si>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</si>
  <si>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</si>
  <si>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</si>
  <si>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</si>
  <si>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</si>
  <si>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</si>
  <si>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</si>
  <si>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</si>
  <si>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</si>
  <si>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</si>
  <si>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</si>
  <si>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</si>
  <si>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</si>
  <si>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</si>
  <si>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</si>
  <si>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</si>
  <si>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</si>
  <si>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</si>
  <si>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</si>
  <si>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</si>
  <si>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</si>
  <si>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January 15, 2021</t>
  </si>
  <si>
    <t>as of 1/15/21</t>
  </si>
  <si>
    <t>as of 1/15/20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</si>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</sst>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1098</v>
      </c>
      <c r="C16" s="84">
        <f>(C17+C23+C20)</f>
        <v>1008</v>
      </c>
      <c r="D16" s="84">
        <f t="shared" si="0"/>
        <v>90</v>
      </c>
      <c r="E16" s="156">
        <f t="shared" si="1"/>
        <v>8.9285714285714288E-2</v>
      </c>
    </row>
    <row r="17" spans="1:5" x14ac:dyDescent="0.2">
      <c r="A17" s="157" t="s">
        <v>31</v>
      </c>
      <c r="B17" s="210">
        <f>SUM(B18:B19)</f>
        <v>1011</v>
      </c>
      <c r="C17" s="210">
        <f>SUM(C18:C19)</f>
        <v>915</v>
      </c>
      <c r="D17" s="7">
        <f t="shared" ref="D17:D23" si="4">IF(ISERROR(B17-C17),"n/a",B17-C17)</f>
        <v>96</v>
      </c>
      <c r="E17" s="158">
        <f t="shared" ref="E17:E24" si="5">IF(ISERROR(D17/C17),"n/a",(D17/C17))</f>
        <v>0.10491803278688525</v>
      </c>
    </row>
    <row r="18" spans="1:5" x14ac:dyDescent="0.2">
      <c r="A18" s="159" t="s">
        <v>32</v>
      </c>
      <c r="B18" s="280">
        <v>1011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1143</v>
      </c>
      <c r="C25" s="84">
        <f>(C9+C16)</f>
        <v>1013</v>
      </c>
      <c r="D25" s="84">
        <f>IF(ISERROR(B25-C25),"n/a",B25-C25)</f>
        <v>130</v>
      </c>
      <c r="E25" s="156">
        <f>IF(ISERROR(D25/C25),"n/a",(D25/C25))</f>
        <v>0.12833168805528133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695</v>
      </c>
      <c r="C54" s="84">
        <f>(C55+C61+C58)</f>
        <v>677</v>
      </c>
      <c r="D54" s="84">
        <f t="shared" ref="D54:D63" si="14">IF(ISERROR(B54-C54),"n/a",B54-C54)</f>
        <v>18</v>
      </c>
      <c r="E54" s="156">
        <f t="shared" ref="E54:E63" si="15">IF(ISERROR(D54/C54),"n/a",(D54/C54))</f>
        <v>2.6587887740029542E-2</v>
      </c>
    </row>
    <row r="55" spans="1:5" x14ac:dyDescent="0.2">
      <c r="A55" s="157" t="s">
        <v>31</v>
      </c>
      <c r="B55" s="210">
        <f>SUM(B56:B57)</f>
        <v>634</v>
      </c>
      <c r="C55" s="210">
        <f>SUM(C56:C57)</f>
        <v>612</v>
      </c>
      <c r="D55" s="7">
        <f t="shared" si="14"/>
        <v>22</v>
      </c>
      <c r="E55" s="158">
        <f t="shared" si="15"/>
        <v>3.5947712418300651E-2</v>
      </c>
    </row>
    <row r="56" spans="1:5" x14ac:dyDescent="0.2">
      <c r="A56" s="159" t="s">
        <v>32</v>
      </c>
      <c r="B56" s="280">
        <v>634</v>
      </c>
      <c r="C56" s="280">
        <v>612</v>
      </c>
      <c r="D56" s="282">
        <f t="shared" si="14"/>
        <v>22</v>
      </c>
      <c r="E56" s="283">
        <f t="shared" si="15"/>
        <v>3.5947712418300651E-2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735</v>
      </c>
      <c r="C63" s="84">
        <f>(C47+C54)</f>
        <v>682</v>
      </c>
      <c r="D63" s="84">
        <f t="shared" si="14"/>
        <v>53</v>
      </c>
      <c r="E63" s="156">
        <f t="shared" si="15"/>
        <v>7.7712609970674487E-2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548</v>
      </c>
      <c r="C73" s="84">
        <f>(C74+C80+C77)</f>
        <v>535</v>
      </c>
      <c r="D73" s="84">
        <f t="shared" si="16"/>
        <v>13</v>
      </c>
      <c r="E73" s="156">
        <f t="shared" si="17"/>
        <v>2.4299065420560748E-2</v>
      </c>
    </row>
    <row r="74" spans="1:5" x14ac:dyDescent="0.2">
      <c r="A74" s="157" t="s">
        <v>31</v>
      </c>
      <c r="B74" s="210">
        <f>SUM(B75:B76)</f>
        <v>505</v>
      </c>
      <c r="C74" s="210">
        <f>SUM(C75:C76)</f>
        <v>484</v>
      </c>
      <c r="D74" s="7">
        <f t="shared" si="16"/>
        <v>21</v>
      </c>
      <c r="E74" s="158">
        <f t="shared" si="17"/>
        <v>4.3388429752066117E-2</v>
      </c>
    </row>
    <row r="75" spans="1:5" x14ac:dyDescent="0.2">
      <c r="A75" s="159" t="s">
        <v>32</v>
      </c>
      <c r="B75" s="280">
        <v>505</v>
      </c>
      <c r="C75" s="280">
        <v>484</v>
      </c>
      <c r="D75" s="282">
        <f t="shared" si="16"/>
        <v>21</v>
      </c>
      <c r="E75" s="283">
        <f t="shared" si="17"/>
        <v>4.3388429752066117E-2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572</v>
      </c>
      <c r="C82" s="84">
        <f>(C66+C73)</f>
        <v>539</v>
      </c>
      <c r="D82" s="84">
        <f t="shared" si="16"/>
        <v>33</v>
      </c>
      <c r="E82" s="156">
        <f t="shared" si="17"/>
        <v>6.1224489795918366E-2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18</v>
      </c>
      <c r="C85" s="84">
        <f>(C86+C90+C88)</f>
        <v>3</v>
      </c>
      <c r="D85" s="84">
        <f t="shared" ref="D85:D101" si="20">IF(ISERROR(B85-C85),"n/a",B85-C85)</f>
        <v>15</v>
      </c>
      <c r="E85" s="156">
        <f t="shared" ref="E85:E101" si="21">IF(ISERROR(D85/C85),"n/a",(D85/C85))</f>
        <v>5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17</v>
      </c>
      <c r="C88" s="28">
        <f>C89</f>
        <v>0</v>
      </c>
      <c r="D88" s="7">
        <f>IF(ISERROR(B88-C88),"n/a",B88-C88)</f>
        <v>17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17</v>
      </c>
      <c r="C89" s="211">
        <v>0</v>
      </c>
      <c r="D89" s="6">
        <f>IF(ISERROR(B89-C89),"n/a",B89-C89)</f>
        <v>17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479</v>
      </c>
      <c r="C92" s="84">
        <f>(C93+C99+C96)</f>
        <v>431</v>
      </c>
      <c r="D92" s="84">
        <f t="shared" si="20"/>
        <v>48</v>
      </c>
      <c r="E92" s="156">
        <f t="shared" si="21"/>
        <v>0.11136890951276102</v>
      </c>
    </row>
    <row r="93" spans="1:5" x14ac:dyDescent="0.2">
      <c r="A93" s="157" t="s">
        <v>31</v>
      </c>
      <c r="B93" s="28">
        <f>SUM(B94:B95)</f>
        <v>446</v>
      </c>
      <c r="C93" s="28">
        <f>SUM(C94:C95)</f>
        <v>392</v>
      </c>
      <c r="D93" s="7">
        <f t="shared" si="20"/>
        <v>54</v>
      </c>
      <c r="E93" s="158">
        <f t="shared" si="21"/>
        <v>0.13775510204081631</v>
      </c>
    </row>
    <row r="94" spans="1:5" x14ac:dyDescent="0.2">
      <c r="A94" s="159" t="s">
        <v>32</v>
      </c>
      <c r="B94" s="281">
        <v>446</v>
      </c>
      <c r="C94" s="280">
        <v>392</v>
      </c>
      <c r="D94" s="282">
        <f t="shared" si="20"/>
        <v>54</v>
      </c>
      <c r="E94" s="283">
        <f t="shared" si="21"/>
        <v>0.13775510204081631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33</v>
      </c>
      <c r="C96" s="28">
        <f>C97+C98</f>
        <v>34</v>
      </c>
      <c r="D96" s="7">
        <f>IF(ISERROR(B96-C96),"n/a",B96-C96)</f>
        <v>-1</v>
      </c>
      <c r="E96" s="158">
        <f>IF(ISERROR(D96/C96),"n/a",(D96/C96))</f>
        <v>-2.9411764705882353E-2</v>
      </c>
    </row>
    <row r="97" spans="1:6" x14ac:dyDescent="0.2">
      <c r="A97" s="159" t="s">
        <v>32</v>
      </c>
      <c r="B97" s="211">
        <v>33</v>
      </c>
      <c r="C97" s="211">
        <v>34</v>
      </c>
      <c r="D97" s="6">
        <f>IF(ISERROR(B97-C97),"n/a",B97-C97)</f>
        <v>-1</v>
      </c>
      <c r="E97" s="160">
        <f>IF(ISERROR(D97/C97),"n/a",(D97/C97))</f>
        <v>-2.9411764705882353E-2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497</v>
      </c>
      <c r="C101" s="339">
        <f>(C85+C92)</f>
        <v>434</v>
      </c>
      <c r="D101" s="339">
        <f t="shared" si="20"/>
        <v>63</v>
      </c>
      <c r="E101" s="340">
        <f t="shared" si="21"/>
        <v>0.14516129032258066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17</v>
      </c>
      <c r="C104" s="29">
        <v>2</v>
      </c>
      <c r="D104" s="6">
        <f>IF(ISERROR(B104-C104),"n/a",B104-C104)</f>
        <v>15</v>
      </c>
      <c r="E104" s="177">
        <f>IF(ISERROR(D104/C104),"n/a",(D104/C104))</f>
        <v>7.5</v>
      </c>
    </row>
    <row r="105" spans="1:6" x14ac:dyDescent="0.2">
      <c r="A105" s="178" t="s">
        <v>8</v>
      </c>
      <c r="B105" s="29">
        <v>155</v>
      </c>
      <c r="C105" s="29">
        <v>148</v>
      </c>
      <c r="D105" s="6">
        <f>IF(ISERROR(B105-C105),"n/a",B105-C105)</f>
        <v>7</v>
      </c>
      <c r="E105" s="177">
        <f>IF(ISERROR(D105/C105),"n/a",(D105/C105))</f>
        <v>4.72972972972973E-2</v>
      </c>
    </row>
    <row r="106" spans="1:6" x14ac:dyDescent="0.2">
      <c r="A106" s="179" t="s">
        <v>5</v>
      </c>
      <c r="B106" s="28">
        <f>SUM(B104:B105)</f>
        <v>172</v>
      </c>
      <c r="C106" s="28">
        <f>SUM(C104:C105)</f>
        <v>150</v>
      </c>
      <c r="D106" s="7">
        <f>IF(ISERROR(B106-C106),"n/a",B106-C106)</f>
        <v>22</v>
      </c>
      <c r="E106" s="180">
        <f>IF(ISERROR(D106/C106),"n/a",(D106/C106))</f>
        <v>0.14666666666666667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15</v>
      </c>
      <c r="C109" s="84">
        <f>(C110+C114+C112)</f>
        <v>3</v>
      </c>
      <c r="D109" s="84">
        <f t="shared" ref="D109:D125" si="24">IF(ISERROR(B109-C109),"n/a",B109-C109)</f>
        <v>12</v>
      </c>
      <c r="E109" s="156">
        <f t="shared" ref="E109:E125" si="25">IF(ISERROR(D109/C109),"n/a",(D109/C109))</f>
        <v>4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3</v>
      </c>
      <c r="D110" s="7">
        <f t="shared" si="24"/>
        <v>-2</v>
      </c>
      <c r="E110" s="158">
        <f t="shared" si="25"/>
        <v>-0.66666666666666663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3</v>
      </c>
      <c r="D111" s="282">
        <f t="shared" ref="D111" si="26">IF(ISERROR(B111-C111),"n/a",B111-C111)</f>
        <v>-2</v>
      </c>
      <c r="E111" s="283">
        <f t="shared" ref="E111" si="27">IF(ISERROR(D111/C111),"n/a",(D111/C111))</f>
        <v>-0.66666666666666663</v>
      </c>
      <c r="F111" s="165"/>
    </row>
    <row r="112" spans="1:6" x14ac:dyDescent="0.2">
      <c r="A112" s="157" t="s">
        <v>30</v>
      </c>
      <c r="B112" s="28">
        <f>B113</f>
        <v>14</v>
      </c>
      <c r="C112" s="28">
        <f>C113</f>
        <v>0</v>
      </c>
      <c r="D112" s="7">
        <f>IF(ISERROR(B112-C112),"n/a",B112-C112)</f>
        <v>14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14</v>
      </c>
      <c r="C113" s="29">
        <v>0</v>
      </c>
      <c r="D113" s="6">
        <f>IF(ISERROR(B113-C113),"n/a",B113-C113)</f>
        <v>14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454</v>
      </c>
      <c r="C116" s="84">
        <f>(C117+C123+C120)</f>
        <v>397</v>
      </c>
      <c r="D116" s="84">
        <f t="shared" si="24"/>
        <v>57</v>
      </c>
      <c r="E116" s="156">
        <f t="shared" si="25"/>
        <v>0.14357682619647355</v>
      </c>
      <c r="F116" s="164"/>
    </row>
    <row r="117" spans="1:6" x14ac:dyDescent="0.2">
      <c r="A117" s="157" t="s">
        <v>31</v>
      </c>
      <c r="B117" s="28">
        <f>SUM(B118:B119)</f>
        <v>422</v>
      </c>
      <c r="C117" s="28">
        <f>SUM(C118:C119)</f>
        <v>361</v>
      </c>
      <c r="D117" s="7">
        <f t="shared" si="24"/>
        <v>61</v>
      </c>
      <c r="E117" s="160">
        <f t="shared" si="25"/>
        <v>0.16897506925207756</v>
      </c>
      <c r="F117" s="164"/>
    </row>
    <row r="118" spans="1:6" x14ac:dyDescent="0.2">
      <c r="A118" s="159" t="s">
        <v>32</v>
      </c>
      <c r="B118" s="281">
        <v>422</v>
      </c>
      <c r="C118" s="281">
        <v>361</v>
      </c>
      <c r="D118" s="282">
        <f t="shared" ref="D118:D119" si="28">IF(ISERROR(B118-C118),"n/a",B118-C118)</f>
        <v>61</v>
      </c>
      <c r="E118" s="160">
        <f t="shared" ref="E118:E119" si="29">IF(ISERROR(D118/C118),"n/a",(D118/C118))</f>
        <v>0.16897506925207756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32</v>
      </c>
      <c r="C120" s="28">
        <f>C121+C122</f>
        <v>33</v>
      </c>
      <c r="D120" s="7">
        <f>IF(ISERROR(B120-C120),"n/a",B120-C120)</f>
        <v>-1</v>
      </c>
      <c r="E120" s="158">
        <f>IF(ISERROR(D120/C120),"n/a",(D120/C120))</f>
        <v>-3.0303030303030304E-2</v>
      </c>
      <c r="F120" s="164"/>
    </row>
    <row r="121" spans="1:6" x14ac:dyDescent="0.2">
      <c r="A121" s="159" t="s">
        <v>32</v>
      </c>
      <c r="B121" s="29">
        <v>32</v>
      </c>
      <c r="C121" s="29">
        <v>33</v>
      </c>
      <c r="D121" s="6">
        <f>IF(ISERROR(B121-C121),"n/a",B121-C121)</f>
        <v>-1</v>
      </c>
      <c r="E121" s="160">
        <f>IF(ISERROR(D121/C121),"n/a",(D121/C121))</f>
        <v>-3.0303030303030304E-2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3</v>
      </c>
      <c r="D123" s="7">
        <f t="shared" si="24"/>
        <v>-3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3</v>
      </c>
      <c r="D124" s="6">
        <f t="shared" si="24"/>
        <v>-3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469</v>
      </c>
      <c r="C125" s="84">
        <f>(C109+C116)</f>
        <v>400</v>
      </c>
      <c r="D125" s="84">
        <f t="shared" si="24"/>
        <v>69</v>
      </c>
      <c r="E125" s="156">
        <f t="shared" si="25"/>
        <v>0.17249999999999999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14</v>
      </c>
      <c r="C128" s="84">
        <f>(C129+C133+C131)</f>
        <v>3</v>
      </c>
      <c r="D128" s="84">
        <f t="shared" ref="D128:D144" si="32">IF(ISERROR(B128-C128),"n/a",B128-C128)</f>
        <v>11</v>
      </c>
      <c r="E128" s="156">
        <f t="shared" ref="E128:E144" si="33">IF(ISERROR(D128/C128),"n/a",(D128/C128))</f>
        <v>3.6666666666666665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3</v>
      </c>
      <c r="D129" s="7">
        <f t="shared" si="32"/>
        <v>-2</v>
      </c>
      <c r="E129" s="158">
        <f t="shared" si="33"/>
        <v>-0.66666666666666663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3</v>
      </c>
      <c r="D130" s="282">
        <f t="shared" ref="D130" si="34">IF(ISERROR(B130-C130),"n/a",B130-C130)</f>
        <v>-2</v>
      </c>
      <c r="E130" s="283">
        <f t="shared" ref="E130" si="35">IF(ISERROR(D130/C130),"n/a",(D130/C130))</f>
        <v>-0.66666666666666663</v>
      </c>
      <c r="F130" s="164"/>
    </row>
    <row r="131" spans="1:6" ht="12.75" customHeight="1" x14ac:dyDescent="0.2">
      <c r="A131" s="157" t="s">
        <v>30</v>
      </c>
      <c r="B131" s="28">
        <f>B132</f>
        <v>13</v>
      </c>
      <c r="C131" s="28">
        <f>C132</f>
        <v>0</v>
      </c>
      <c r="D131" s="7">
        <f>IF(ISERROR(B131-C131),"n/a",B131-C131)</f>
        <v>13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13</v>
      </c>
      <c r="C132" s="29">
        <v>0</v>
      </c>
      <c r="D132" s="6">
        <f>IF(ISERROR(B132-C132),"n/a",B132-C132)</f>
        <v>13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395</v>
      </c>
      <c r="C135" s="84">
        <f>(C136+C142+C139)</f>
        <v>354</v>
      </c>
      <c r="D135" s="84">
        <f t="shared" si="32"/>
        <v>41</v>
      </c>
      <c r="E135" s="156">
        <f t="shared" si="33"/>
        <v>0.11581920903954802</v>
      </c>
      <c r="F135" s="164"/>
    </row>
    <row r="136" spans="1:6" ht="12.75" customHeight="1" x14ac:dyDescent="0.2">
      <c r="A136" s="157" t="s">
        <v>31</v>
      </c>
      <c r="B136" s="28">
        <f>SUM(B137:B138)</f>
        <v>369</v>
      </c>
      <c r="C136" s="28">
        <f>SUM(C137:C138)</f>
        <v>324</v>
      </c>
      <c r="D136" s="7">
        <f t="shared" si="32"/>
        <v>45</v>
      </c>
      <c r="E136" s="158">
        <f t="shared" si="33"/>
        <v>0.1388888888888889</v>
      </c>
      <c r="F136" s="164"/>
    </row>
    <row r="137" spans="1:6" ht="12.75" customHeight="1" x14ac:dyDescent="0.2">
      <c r="A137" s="159" t="s">
        <v>32</v>
      </c>
      <c r="B137" s="281">
        <v>369</v>
      </c>
      <c r="C137" s="281">
        <v>324</v>
      </c>
      <c r="D137" s="282">
        <f t="shared" ref="D137:D138" si="36">IF(ISERROR(B137-C137),"n/a",B137-C137)</f>
        <v>45</v>
      </c>
      <c r="E137" s="283">
        <f t="shared" ref="E137:E138" si="37">IF(ISERROR(D137/C137),"n/a",(D137/C137))</f>
        <v>0.1388888888888889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26</v>
      </c>
      <c r="C139" s="28">
        <f>SUM(C140:C141)</f>
        <v>29</v>
      </c>
      <c r="D139" s="7">
        <f>IF(ISERROR(B139-C139),"n/a",B139-C139)</f>
        <v>-3</v>
      </c>
      <c r="E139" s="158">
        <f>IF(ISERROR(D139/C139),"n/a",(D139/C139))</f>
        <v>-0.10344827586206896</v>
      </c>
      <c r="F139" s="164"/>
    </row>
    <row r="140" spans="1:6" ht="12.75" customHeight="1" x14ac:dyDescent="0.2">
      <c r="A140" s="159" t="s">
        <v>32</v>
      </c>
      <c r="B140" s="29">
        <v>26</v>
      </c>
      <c r="C140" s="29">
        <v>29</v>
      </c>
      <c r="D140" s="6">
        <f>IF(ISERROR(B140-C140),"n/a",B140-C140)</f>
        <v>-3</v>
      </c>
      <c r="E140" s="160">
        <f>IF(ISERROR(D140/C140),"n/a",(D140/C140))</f>
        <v>-0.10344827586206896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1</v>
      </c>
      <c r="D142" s="7">
        <f t="shared" si="32"/>
        <v>-1</v>
      </c>
      <c r="E142" s="158">
        <f t="shared" si="33"/>
        <v>-1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1</v>
      </c>
      <c r="D143" s="6">
        <f t="shared" si="32"/>
        <v>-1</v>
      </c>
      <c r="E143" s="160">
        <f t="shared" si="33"/>
        <v>-1</v>
      </c>
      <c r="F143" s="164"/>
    </row>
    <row r="144" spans="1:6" x14ac:dyDescent="0.2">
      <c r="A144" s="161" t="s">
        <v>5</v>
      </c>
      <c r="B144" s="84">
        <f>(B128+B135)</f>
        <v>409</v>
      </c>
      <c r="C144" s="84">
        <f>(C128+C135)</f>
        <v>357</v>
      </c>
      <c r="D144" s="84">
        <f t="shared" si="32"/>
        <v>52</v>
      </c>
      <c r="E144" s="156">
        <f t="shared" si="33"/>
        <v>0.14565826330532214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1/15/2021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January 15, 2021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1</v>
      </c>
      <c r="K14" s="341">
        <f t="shared" si="4"/>
        <v>0</v>
      </c>
      <c r="L14" s="341">
        <f t="shared" si="4"/>
        <v>1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2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17</v>
      </c>
      <c r="I16" s="341">
        <f t="shared" si="6"/>
        <v>0</v>
      </c>
      <c r="J16" s="341">
        <f t="shared" si="6"/>
        <v>14</v>
      </c>
      <c r="K16" s="341">
        <f t="shared" si="6"/>
        <v>0</v>
      </c>
      <c r="L16" s="341">
        <f t="shared" si="6"/>
        <v>13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18</v>
      </c>
      <c r="I19" s="363">
        <f t="shared" si="10"/>
        <v>3</v>
      </c>
      <c r="J19" s="363">
        <f t="shared" si="10"/>
        <v>15</v>
      </c>
      <c r="K19" s="363">
        <f t="shared" si="10"/>
        <v>3</v>
      </c>
      <c r="L19" s="363">
        <f t="shared" si="10"/>
        <v>14</v>
      </c>
      <c r="M19" s="364">
        <f t="shared" si="10"/>
        <v>3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20</v>
      </c>
      <c r="J24" s="341">
        <f t="shared" si="12"/>
        <v>18</v>
      </c>
      <c r="K24" s="341">
        <f t="shared" si="12"/>
        <v>18</v>
      </c>
      <c r="L24" s="341">
        <f t="shared" si="12"/>
        <v>15</v>
      </c>
      <c r="M24" s="341">
        <f t="shared" si="12"/>
        <v>14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1</v>
      </c>
      <c r="H25" s="341">
        <f t="shared" si="13"/>
        <v>1</v>
      </c>
      <c r="I25" s="341">
        <f t="shared" si="13"/>
        <v>1</v>
      </c>
      <c r="J25" s="341">
        <f t="shared" si="13"/>
        <v>1</v>
      </c>
      <c r="K25" s="341">
        <f t="shared" si="13"/>
        <v>1</v>
      </c>
      <c r="L25" s="341">
        <f t="shared" si="13"/>
        <v>1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83</v>
      </c>
      <c r="I26" s="341">
        <f t="shared" si="14"/>
        <v>75</v>
      </c>
      <c r="J26" s="341">
        <f t="shared" si="14"/>
        <v>79</v>
      </c>
      <c r="K26" s="341">
        <f t="shared" si="14"/>
        <v>72</v>
      </c>
      <c r="L26" s="341">
        <f t="shared" si="14"/>
        <v>70</v>
      </c>
      <c r="M26" s="341">
        <f t="shared" si="14"/>
        <v>68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2</v>
      </c>
      <c r="K27" s="341">
        <f t="shared" si="15"/>
        <v>2</v>
      </c>
      <c r="L27" s="341">
        <f t="shared" si="15"/>
        <v>2</v>
      </c>
      <c r="M27" s="341">
        <f t="shared" si="15"/>
        <v>2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231</v>
      </c>
      <c r="I28" s="341">
        <f t="shared" si="16"/>
        <v>212</v>
      </c>
      <c r="J28" s="341">
        <f t="shared" si="16"/>
        <v>219</v>
      </c>
      <c r="K28" s="341">
        <f t="shared" si="16"/>
        <v>199</v>
      </c>
      <c r="L28" s="341">
        <f t="shared" si="16"/>
        <v>190</v>
      </c>
      <c r="M28" s="341">
        <f t="shared" si="16"/>
        <v>178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15</v>
      </c>
      <c r="J29" s="341">
        <f t="shared" si="17"/>
        <v>23</v>
      </c>
      <c r="K29" s="341">
        <f t="shared" si="17"/>
        <v>13</v>
      </c>
      <c r="L29" s="341">
        <f t="shared" si="17"/>
        <v>21</v>
      </c>
      <c r="M29" s="341">
        <f t="shared" si="17"/>
        <v>10</v>
      </c>
    </row>
    <row r="30" spans="1:13" x14ac:dyDescent="0.25">
      <c r="A30" s="336" t="s">
        <v>50</v>
      </c>
      <c r="B30" s="341">
        <f t="shared" si="11"/>
        <v>72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33</v>
      </c>
      <c r="I30" s="341">
        <f t="shared" si="18"/>
        <v>36</v>
      </c>
      <c r="J30" s="341">
        <f t="shared" si="18"/>
        <v>32</v>
      </c>
      <c r="K30" s="341">
        <f t="shared" si="18"/>
        <v>34</v>
      </c>
      <c r="L30" s="341">
        <f t="shared" si="18"/>
        <v>26</v>
      </c>
      <c r="M30" s="341">
        <f t="shared" si="18"/>
        <v>29</v>
      </c>
    </row>
    <row r="31" spans="1:13" x14ac:dyDescent="0.25">
      <c r="A31" s="336" t="s">
        <v>49</v>
      </c>
      <c r="B31" s="341">
        <f t="shared" si="11"/>
        <v>9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2</v>
      </c>
      <c r="K31" s="341">
        <f t="shared" si="19"/>
        <v>5</v>
      </c>
      <c r="L31" s="341">
        <f t="shared" si="19"/>
        <v>2</v>
      </c>
      <c r="M31" s="341">
        <f t="shared" si="19"/>
        <v>5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122</v>
      </c>
      <c r="E32" s="341">
        <f t="shared" si="20"/>
        <v>96</v>
      </c>
      <c r="F32" s="341">
        <f t="shared" si="20"/>
        <v>96</v>
      </c>
      <c r="G32" s="341">
        <f t="shared" si="20"/>
        <v>77</v>
      </c>
      <c r="H32" s="341">
        <f t="shared" si="20"/>
        <v>83</v>
      </c>
      <c r="I32" s="341">
        <f t="shared" si="20"/>
        <v>64</v>
      </c>
      <c r="J32" s="341">
        <f t="shared" si="20"/>
        <v>78</v>
      </c>
      <c r="K32" s="341">
        <f t="shared" si="20"/>
        <v>53</v>
      </c>
      <c r="L32" s="341">
        <f t="shared" si="20"/>
        <v>68</v>
      </c>
      <c r="M32" s="341">
        <f t="shared" si="20"/>
        <v>47</v>
      </c>
    </row>
    <row r="33" spans="1:13" ht="16.5" thickTop="1" thickBot="1" x14ac:dyDescent="0.3">
      <c r="A33" s="370" t="s">
        <v>72</v>
      </c>
      <c r="B33" s="363">
        <f>SUM(B24:B32)</f>
        <v>1098</v>
      </c>
      <c r="C33" s="363">
        <f t="shared" ref="C33:M33" si="21">SUM(C24:C32)</f>
        <v>1008</v>
      </c>
      <c r="D33" s="363">
        <f t="shared" si="21"/>
        <v>695</v>
      </c>
      <c r="E33" s="363">
        <f t="shared" si="21"/>
        <v>677</v>
      </c>
      <c r="F33" s="363">
        <f t="shared" si="21"/>
        <v>548</v>
      </c>
      <c r="G33" s="363">
        <f t="shared" si="21"/>
        <v>535</v>
      </c>
      <c r="H33" s="363">
        <f t="shared" si="21"/>
        <v>479</v>
      </c>
      <c r="I33" s="363">
        <f t="shared" si="21"/>
        <v>431</v>
      </c>
      <c r="J33" s="363">
        <f t="shared" si="21"/>
        <v>454</v>
      </c>
      <c r="K33" s="363">
        <f t="shared" si="21"/>
        <v>397</v>
      </c>
      <c r="L33" s="363">
        <f t="shared" si="21"/>
        <v>395</v>
      </c>
      <c r="M33" s="364">
        <f t="shared" si="21"/>
        <v>354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1143</v>
      </c>
      <c r="C35" s="361">
        <f t="shared" si="22"/>
        <v>1013</v>
      </c>
      <c r="D35" s="361">
        <f t="shared" si="22"/>
        <v>735</v>
      </c>
      <c r="E35" s="361">
        <f t="shared" si="22"/>
        <v>682</v>
      </c>
      <c r="F35" s="361">
        <f t="shared" si="22"/>
        <v>572</v>
      </c>
      <c r="G35" s="361">
        <f t="shared" si="22"/>
        <v>539</v>
      </c>
      <c r="H35" s="361">
        <f t="shared" si="22"/>
        <v>497</v>
      </c>
      <c r="I35" s="361">
        <f t="shared" si="22"/>
        <v>434</v>
      </c>
      <c r="J35" s="361">
        <f t="shared" si="22"/>
        <v>469</v>
      </c>
      <c r="K35" s="361">
        <f t="shared" si="22"/>
        <v>400</v>
      </c>
      <c r="L35" s="361">
        <f t="shared" si="22"/>
        <v>409</v>
      </c>
      <c r="M35" s="361">
        <f t="shared" si="22"/>
        <v>357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3</v>
      </c>
      <c r="K49" s="341">
        <v>0</v>
      </c>
      <c r="L49" s="341">
        <v>3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3</v>
      </c>
      <c r="I52" s="348">
        <f t="shared" si="23"/>
        <v>0</v>
      </c>
      <c r="J52" s="348">
        <f t="shared" si="23"/>
        <v>3</v>
      </c>
      <c r="K52" s="348">
        <f t="shared" si="23"/>
        <v>0</v>
      </c>
      <c r="L52" s="348">
        <f t="shared" si="23"/>
        <v>3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0</v>
      </c>
      <c r="M57" s="341">
        <v>1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16</v>
      </c>
      <c r="J59" s="341">
        <v>16</v>
      </c>
      <c r="K59" s="341">
        <v>15</v>
      </c>
      <c r="L59" s="341">
        <v>15</v>
      </c>
      <c r="M59" s="341">
        <v>15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23</v>
      </c>
      <c r="I61" s="341">
        <v>17</v>
      </c>
      <c r="J61" s="341">
        <v>23</v>
      </c>
      <c r="K61" s="341">
        <v>16</v>
      </c>
      <c r="L61" s="341">
        <v>20</v>
      </c>
      <c r="M61" s="341">
        <v>15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0</v>
      </c>
      <c r="J62" s="341">
        <v>3</v>
      </c>
      <c r="K62" s="341">
        <v>0</v>
      </c>
      <c r="L62" s="341">
        <v>3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9</v>
      </c>
      <c r="J63" s="341">
        <v>6</v>
      </c>
      <c r="K63" s="341">
        <v>9</v>
      </c>
      <c r="L63" s="341">
        <v>5</v>
      </c>
      <c r="M63" s="341">
        <v>7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0</v>
      </c>
      <c r="F64" s="341">
        <v>1</v>
      </c>
      <c r="G64" s="341">
        <v>0</v>
      </c>
      <c r="H64" s="341">
        <v>1</v>
      </c>
      <c r="I64" s="341">
        <v>0</v>
      </c>
      <c r="J64" s="341">
        <v>1</v>
      </c>
      <c r="K64" s="341">
        <v>0</v>
      </c>
      <c r="L64" s="341">
        <v>1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7</v>
      </c>
      <c r="I65" s="341">
        <v>10</v>
      </c>
      <c r="J65" s="341">
        <v>7</v>
      </c>
      <c r="K65" s="341">
        <v>10</v>
      </c>
      <c r="L65" s="341">
        <v>6</v>
      </c>
      <c r="M65" s="341">
        <v>9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82</v>
      </c>
      <c r="F66" s="357">
        <f t="shared" si="24"/>
        <v>64</v>
      </c>
      <c r="G66" s="357">
        <f t="shared" si="24"/>
        <v>63</v>
      </c>
      <c r="H66" s="357">
        <f t="shared" si="24"/>
        <v>57</v>
      </c>
      <c r="I66" s="357">
        <f t="shared" si="24"/>
        <v>53</v>
      </c>
      <c r="J66" s="357">
        <f t="shared" si="24"/>
        <v>57</v>
      </c>
      <c r="K66" s="357">
        <f t="shared" si="24"/>
        <v>51</v>
      </c>
      <c r="L66" s="357">
        <f t="shared" si="24"/>
        <v>50</v>
      </c>
      <c r="M66" s="357">
        <f t="shared" si="24"/>
        <v>47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82</v>
      </c>
      <c r="F67" s="359">
        <f t="shared" si="25"/>
        <v>69</v>
      </c>
      <c r="G67" s="359">
        <f t="shared" si="25"/>
        <v>63</v>
      </c>
      <c r="H67" s="359">
        <f t="shared" si="25"/>
        <v>60</v>
      </c>
      <c r="I67" s="359">
        <f t="shared" si="25"/>
        <v>53</v>
      </c>
      <c r="J67" s="359">
        <f t="shared" si="25"/>
        <v>60</v>
      </c>
      <c r="K67" s="359">
        <f t="shared" si="25"/>
        <v>51</v>
      </c>
      <c r="L67" s="359">
        <f t="shared" si="25"/>
        <v>53</v>
      </c>
      <c r="M67" s="360">
        <f t="shared" si="25"/>
        <v>47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1</v>
      </c>
      <c r="K78" s="341">
        <v>0</v>
      </c>
      <c r="L78" s="341">
        <v>1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1</v>
      </c>
      <c r="H79" s="341">
        <v>0</v>
      </c>
      <c r="I79" s="341">
        <v>1</v>
      </c>
      <c r="J79" s="341">
        <v>0</v>
      </c>
      <c r="K79" s="341">
        <v>1</v>
      </c>
      <c r="L79" s="341">
        <v>0</v>
      </c>
      <c r="M79" s="341">
        <v>1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11</v>
      </c>
      <c r="I80" s="341">
        <v>0</v>
      </c>
      <c r="J80" s="341">
        <v>9</v>
      </c>
      <c r="K80" s="341">
        <v>0</v>
      </c>
      <c r="L80" s="341">
        <v>8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2</v>
      </c>
      <c r="F83" s="348">
        <f t="shared" si="26"/>
        <v>16</v>
      </c>
      <c r="G83" s="348">
        <f t="shared" si="26"/>
        <v>2</v>
      </c>
      <c r="H83" s="348">
        <f t="shared" si="26"/>
        <v>12</v>
      </c>
      <c r="I83" s="348">
        <f t="shared" si="26"/>
        <v>1</v>
      </c>
      <c r="J83" s="348">
        <f t="shared" si="26"/>
        <v>10</v>
      </c>
      <c r="K83" s="348">
        <f t="shared" si="26"/>
        <v>1</v>
      </c>
      <c r="L83" s="348">
        <f t="shared" si="26"/>
        <v>9</v>
      </c>
      <c r="M83" s="348">
        <f t="shared" si="26"/>
        <v>1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26</v>
      </c>
      <c r="F88" s="341">
        <v>15</v>
      </c>
      <c r="G88" s="341">
        <v>20</v>
      </c>
      <c r="H88" s="341">
        <v>13</v>
      </c>
      <c r="I88" s="341">
        <v>14</v>
      </c>
      <c r="J88" s="341">
        <v>12</v>
      </c>
      <c r="K88" s="341">
        <v>12</v>
      </c>
      <c r="L88" s="341">
        <v>11</v>
      </c>
      <c r="M88" s="341">
        <v>10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1</v>
      </c>
      <c r="H89" s="341">
        <v>1</v>
      </c>
      <c r="I89" s="341">
        <v>1</v>
      </c>
      <c r="J89" s="341">
        <v>1</v>
      </c>
      <c r="K89" s="341">
        <v>1</v>
      </c>
      <c r="L89" s="341">
        <v>1</v>
      </c>
      <c r="M89" s="341">
        <v>1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49</v>
      </c>
      <c r="E90" s="341">
        <v>45</v>
      </c>
      <c r="F90" s="341">
        <v>33</v>
      </c>
      <c r="G90" s="341">
        <v>34</v>
      </c>
      <c r="H90" s="341">
        <v>26</v>
      </c>
      <c r="I90" s="341">
        <v>25</v>
      </c>
      <c r="J90" s="341">
        <v>24</v>
      </c>
      <c r="K90" s="341">
        <v>23</v>
      </c>
      <c r="L90" s="341">
        <v>21</v>
      </c>
      <c r="M90" s="341">
        <v>21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2</v>
      </c>
      <c r="K91" s="341">
        <v>2</v>
      </c>
      <c r="L91" s="341">
        <v>2</v>
      </c>
      <c r="M91" s="341">
        <v>2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186</v>
      </c>
      <c r="E92" s="341">
        <v>201</v>
      </c>
      <c r="F92" s="341">
        <v>151</v>
      </c>
      <c r="G92" s="341">
        <v>156</v>
      </c>
      <c r="H92" s="341">
        <v>132</v>
      </c>
      <c r="I92" s="341">
        <v>129</v>
      </c>
      <c r="J92" s="341">
        <v>123</v>
      </c>
      <c r="K92" s="341">
        <v>118</v>
      </c>
      <c r="L92" s="341">
        <v>108</v>
      </c>
      <c r="M92" s="341">
        <v>105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8</v>
      </c>
      <c r="J93" s="341">
        <v>10</v>
      </c>
      <c r="K93" s="341">
        <v>7</v>
      </c>
      <c r="L93" s="341">
        <v>8</v>
      </c>
      <c r="M93" s="341">
        <v>5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28</v>
      </c>
      <c r="E94" s="341">
        <v>35</v>
      </c>
      <c r="F94" s="341">
        <v>19</v>
      </c>
      <c r="G94" s="341">
        <v>26</v>
      </c>
      <c r="H94" s="341">
        <v>15</v>
      </c>
      <c r="I94" s="341">
        <v>21</v>
      </c>
      <c r="J94" s="341">
        <v>14</v>
      </c>
      <c r="K94" s="341">
        <v>19</v>
      </c>
      <c r="L94" s="341">
        <v>10</v>
      </c>
      <c r="M94" s="341">
        <v>16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71</v>
      </c>
      <c r="E96" s="341">
        <v>45</v>
      </c>
      <c r="F96" s="341">
        <v>53</v>
      </c>
      <c r="G96" s="341">
        <v>35</v>
      </c>
      <c r="H96" s="341">
        <v>47</v>
      </c>
      <c r="I96" s="341">
        <v>28</v>
      </c>
      <c r="J96" s="341">
        <v>43</v>
      </c>
      <c r="K96" s="341">
        <v>21</v>
      </c>
      <c r="L96" s="341">
        <v>36</v>
      </c>
      <c r="M96" s="341">
        <v>17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377</v>
      </c>
      <c r="E97" s="348">
        <f t="shared" si="27"/>
        <v>373</v>
      </c>
      <c r="F97" s="348">
        <f t="shared" si="27"/>
        <v>287</v>
      </c>
      <c r="G97" s="348">
        <f t="shared" si="27"/>
        <v>286</v>
      </c>
      <c r="H97" s="348">
        <f t="shared" si="27"/>
        <v>247</v>
      </c>
      <c r="I97" s="348">
        <f t="shared" si="27"/>
        <v>229</v>
      </c>
      <c r="J97" s="348">
        <f t="shared" si="27"/>
        <v>229</v>
      </c>
      <c r="K97" s="348">
        <f t="shared" si="27"/>
        <v>203</v>
      </c>
      <c r="L97" s="348">
        <f t="shared" si="27"/>
        <v>197</v>
      </c>
      <c r="M97" s="348">
        <f t="shared" si="27"/>
        <v>177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401</v>
      </c>
      <c r="E98" s="361">
        <f t="shared" si="28"/>
        <v>375</v>
      </c>
      <c r="F98" s="361">
        <f t="shared" si="28"/>
        <v>303</v>
      </c>
      <c r="G98" s="361">
        <f t="shared" si="28"/>
        <v>288</v>
      </c>
      <c r="H98" s="361">
        <f t="shared" si="28"/>
        <v>259</v>
      </c>
      <c r="I98" s="361">
        <f t="shared" si="28"/>
        <v>230</v>
      </c>
      <c r="J98" s="361">
        <f t="shared" si="28"/>
        <v>239</v>
      </c>
      <c r="K98" s="361">
        <f t="shared" si="28"/>
        <v>204</v>
      </c>
      <c r="L98" s="361">
        <f t="shared" si="28"/>
        <v>206</v>
      </c>
      <c r="M98" s="361">
        <f t="shared" si="28"/>
        <v>178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1</v>
      </c>
      <c r="F110" s="341">
        <v>0</v>
      </c>
      <c r="G110" s="341">
        <v>1</v>
      </c>
      <c r="H110" s="341">
        <v>0</v>
      </c>
      <c r="I110" s="341">
        <v>1</v>
      </c>
      <c r="J110" s="341">
        <v>0</v>
      </c>
      <c r="K110" s="341">
        <v>1</v>
      </c>
      <c r="L110" s="341">
        <v>0</v>
      </c>
      <c r="M110" s="341">
        <v>1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2</v>
      </c>
      <c r="K111" s="341">
        <v>0</v>
      </c>
      <c r="L111" s="341">
        <v>2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1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3</v>
      </c>
      <c r="F114" s="348">
        <f t="shared" si="29"/>
        <v>3</v>
      </c>
      <c r="G114" s="348">
        <f t="shared" si="29"/>
        <v>2</v>
      </c>
      <c r="H114" s="348">
        <f t="shared" si="29"/>
        <v>3</v>
      </c>
      <c r="I114" s="348">
        <f t="shared" si="29"/>
        <v>2</v>
      </c>
      <c r="J114" s="348">
        <f t="shared" si="29"/>
        <v>2</v>
      </c>
      <c r="K114" s="348">
        <f t="shared" si="29"/>
        <v>2</v>
      </c>
      <c r="L114" s="348">
        <f t="shared" si="29"/>
        <v>2</v>
      </c>
      <c r="M114" s="348">
        <f t="shared" si="29"/>
        <v>2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2</v>
      </c>
      <c r="J119" s="341">
        <v>4</v>
      </c>
      <c r="K119" s="341">
        <v>2</v>
      </c>
      <c r="L119" s="341">
        <v>3</v>
      </c>
      <c r="M119" s="341">
        <v>1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14</v>
      </c>
      <c r="I121" s="341">
        <v>15</v>
      </c>
      <c r="J121" s="341">
        <v>12</v>
      </c>
      <c r="K121" s="341">
        <v>15</v>
      </c>
      <c r="L121" s="341">
        <v>10</v>
      </c>
      <c r="M121" s="341">
        <v>13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32</v>
      </c>
      <c r="E123" s="341">
        <v>48</v>
      </c>
      <c r="F123" s="341">
        <v>25</v>
      </c>
      <c r="G123" s="341">
        <v>41</v>
      </c>
      <c r="H123" s="341">
        <v>21</v>
      </c>
      <c r="I123" s="341">
        <v>30</v>
      </c>
      <c r="J123" s="341">
        <v>18</v>
      </c>
      <c r="K123" s="341">
        <v>29</v>
      </c>
      <c r="L123" s="341">
        <v>16</v>
      </c>
      <c r="M123" s="341">
        <v>25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2</v>
      </c>
      <c r="J124" s="341">
        <v>7</v>
      </c>
      <c r="K124" s="341">
        <v>2</v>
      </c>
      <c r="L124" s="341">
        <v>7</v>
      </c>
      <c r="M124" s="341">
        <v>2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1</v>
      </c>
      <c r="I125" s="341">
        <v>3</v>
      </c>
      <c r="J125" s="341">
        <v>1</v>
      </c>
      <c r="K125" s="341">
        <v>3</v>
      </c>
      <c r="L125" s="341">
        <v>0</v>
      </c>
      <c r="M125" s="341">
        <v>3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1</v>
      </c>
      <c r="F126" s="341">
        <v>1</v>
      </c>
      <c r="G126" s="341">
        <v>1</v>
      </c>
      <c r="H126" s="341">
        <v>1</v>
      </c>
      <c r="I126" s="341">
        <v>1</v>
      </c>
      <c r="J126" s="341">
        <v>1</v>
      </c>
      <c r="K126" s="341">
        <v>1</v>
      </c>
      <c r="L126" s="341">
        <v>1</v>
      </c>
      <c r="M126" s="341">
        <v>1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15</v>
      </c>
      <c r="I127" s="341">
        <v>16</v>
      </c>
      <c r="J127" s="341">
        <v>15</v>
      </c>
      <c r="K127" s="341">
        <v>14</v>
      </c>
      <c r="L127" s="341">
        <v>13</v>
      </c>
      <c r="M127" s="341">
        <v>13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91</v>
      </c>
      <c r="E128" s="348">
        <f t="shared" si="30"/>
        <v>102</v>
      </c>
      <c r="F128" s="348">
        <f t="shared" si="30"/>
        <v>74</v>
      </c>
      <c r="G128" s="348">
        <f t="shared" si="30"/>
        <v>89</v>
      </c>
      <c r="H128" s="348">
        <f t="shared" si="30"/>
        <v>64</v>
      </c>
      <c r="I128" s="348">
        <f t="shared" si="30"/>
        <v>69</v>
      </c>
      <c r="J128" s="348">
        <f t="shared" si="30"/>
        <v>58</v>
      </c>
      <c r="K128" s="348">
        <f t="shared" si="30"/>
        <v>66</v>
      </c>
      <c r="L128" s="348">
        <f t="shared" si="30"/>
        <v>50</v>
      </c>
      <c r="M128" s="348">
        <f t="shared" si="30"/>
        <v>58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97</v>
      </c>
      <c r="E129" s="361">
        <f t="shared" si="31"/>
        <v>105</v>
      </c>
      <c r="F129" s="361">
        <f t="shared" si="31"/>
        <v>77</v>
      </c>
      <c r="G129" s="361">
        <f t="shared" si="31"/>
        <v>91</v>
      </c>
      <c r="H129" s="361">
        <f t="shared" si="31"/>
        <v>67</v>
      </c>
      <c r="I129" s="361">
        <f t="shared" si="31"/>
        <v>71</v>
      </c>
      <c r="J129" s="361">
        <f t="shared" si="31"/>
        <v>60</v>
      </c>
      <c r="K129" s="361">
        <f t="shared" si="31"/>
        <v>68</v>
      </c>
      <c r="L129" s="361">
        <f t="shared" si="31"/>
        <v>52</v>
      </c>
      <c r="M129" s="361">
        <f t="shared" si="31"/>
        <v>60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1</v>
      </c>
      <c r="L150" s="341">
        <v>0</v>
      </c>
      <c r="M150" s="341">
        <v>1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1</v>
      </c>
      <c r="K152" s="341">
        <v>0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16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10</v>
      </c>
      <c r="K154" s="341">
        <v>8</v>
      </c>
      <c r="L154" s="341">
        <v>7</v>
      </c>
      <c r="M154" s="341">
        <v>6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1</v>
      </c>
      <c r="K155" s="341">
        <v>0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3</v>
      </c>
      <c r="J158" s="341">
        <v>2</v>
      </c>
      <c r="K158" s="341">
        <v>3</v>
      </c>
      <c r="L158" s="341">
        <v>2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17</v>
      </c>
      <c r="F159" s="348">
        <f t="shared" si="33"/>
        <v>14</v>
      </c>
      <c r="G159" s="348">
        <f t="shared" si="33"/>
        <v>15</v>
      </c>
      <c r="H159" s="348">
        <f t="shared" si="33"/>
        <v>14</v>
      </c>
      <c r="I159" s="348">
        <f t="shared" si="33"/>
        <v>13</v>
      </c>
      <c r="J159" s="348">
        <f t="shared" si="33"/>
        <v>14</v>
      </c>
      <c r="K159" s="348">
        <f t="shared" si="33"/>
        <v>13</v>
      </c>
      <c r="L159" s="348">
        <f t="shared" si="33"/>
        <v>11</v>
      </c>
      <c r="M159" s="348">
        <f t="shared" si="33"/>
        <v>11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17</v>
      </c>
      <c r="F160" s="361">
        <f t="shared" si="34"/>
        <v>14</v>
      </c>
      <c r="G160" s="361">
        <f t="shared" si="34"/>
        <v>15</v>
      </c>
      <c r="H160" s="361">
        <f t="shared" si="34"/>
        <v>14</v>
      </c>
      <c r="I160" s="361">
        <f t="shared" si="34"/>
        <v>13</v>
      </c>
      <c r="J160" s="361">
        <f t="shared" si="34"/>
        <v>14</v>
      </c>
      <c r="K160" s="361">
        <f t="shared" si="34"/>
        <v>13</v>
      </c>
      <c r="L160" s="361">
        <f t="shared" si="34"/>
        <v>11</v>
      </c>
      <c r="M160" s="361">
        <f t="shared" si="34"/>
        <v>11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6</v>
      </c>
      <c r="F167" s="341">
        <v>1</v>
      </c>
      <c r="G167" s="341">
        <v>5</v>
      </c>
      <c r="H167" s="341">
        <v>1</v>
      </c>
      <c r="I167" s="341">
        <v>2</v>
      </c>
      <c r="J167" s="341">
        <v>1</v>
      </c>
      <c r="K167" s="341">
        <v>2</v>
      </c>
      <c r="L167" s="341">
        <v>1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27</v>
      </c>
      <c r="F169" s="341">
        <v>24</v>
      </c>
      <c r="G169" s="341">
        <v>22</v>
      </c>
      <c r="H169" s="341">
        <v>23</v>
      </c>
      <c r="I169" s="341">
        <v>19</v>
      </c>
      <c r="J169" s="341">
        <v>23</v>
      </c>
      <c r="K169" s="341">
        <v>19</v>
      </c>
      <c r="L169" s="341">
        <v>22</v>
      </c>
      <c r="M169" s="341">
        <v>19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39</v>
      </c>
      <c r="F171" s="341">
        <v>49</v>
      </c>
      <c r="G171" s="341">
        <v>30</v>
      </c>
      <c r="H171" s="341">
        <v>40</v>
      </c>
      <c r="I171" s="341">
        <v>27</v>
      </c>
      <c r="J171" s="341">
        <v>40</v>
      </c>
      <c r="K171" s="341">
        <v>27</v>
      </c>
      <c r="L171" s="341">
        <v>36</v>
      </c>
      <c r="M171" s="341">
        <v>26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2</v>
      </c>
      <c r="K172" s="341">
        <v>4</v>
      </c>
      <c r="L172" s="341">
        <v>2</v>
      </c>
      <c r="M172" s="341">
        <v>3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13</v>
      </c>
      <c r="E173" s="341">
        <v>8</v>
      </c>
      <c r="F173" s="341">
        <v>12</v>
      </c>
      <c r="G173" s="341">
        <v>5</v>
      </c>
      <c r="H173" s="341">
        <v>11</v>
      </c>
      <c r="I173" s="341">
        <v>2</v>
      </c>
      <c r="J173" s="341">
        <v>11</v>
      </c>
      <c r="K173" s="341">
        <v>2</v>
      </c>
      <c r="L173" s="341">
        <v>11</v>
      </c>
      <c r="M173" s="341">
        <v>2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3</v>
      </c>
      <c r="L174" s="341">
        <v>0</v>
      </c>
      <c r="M174" s="341">
        <v>3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7</v>
      </c>
      <c r="J175" s="341">
        <v>9</v>
      </c>
      <c r="K175" s="341">
        <v>5</v>
      </c>
      <c r="L175" s="341">
        <v>9</v>
      </c>
      <c r="M175" s="341">
        <v>5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113</v>
      </c>
      <c r="E176" s="363">
        <f t="shared" si="35"/>
        <v>99</v>
      </c>
      <c r="F176" s="363">
        <f t="shared" si="35"/>
        <v>99</v>
      </c>
      <c r="G176" s="363">
        <f t="shared" si="35"/>
        <v>79</v>
      </c>
      <c r="H176" s="363">
        <f t="shared" si="35"/>
        <v>87</v>
      </c>
      <c r="I176" s="363">
        <f t="shared" si="35"/>
        <v>65</v>
      </c>
      <c r="J176" s="363">
        <f t="shared" si="35"/>
        <v>86</v>
      </c>
      <c r="K176" s="363">
        <f t="shared" si="35"/>
        <v>62</v>
      </c>
      <c r="L176" s="363">
        <f t="shared" si="35"/>
        <v>81</v>
      </c>
      <c r="M176" s="364">
        <f t="shared" si="35"/>
        <v>59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3</v>
      </c>
      <c r="E199" s="341">
        <v>0</v>
      </c>
      <c r="F199" s="341">
        <v>3</v>
      </c>
      <c r="G199" s="341">
        <v>0</v>
      </c>
      <c r="H199" s="341">
        <v>3</v>
      </c>
      <c r="I199" s="341">
        <v>0</v>
      </c>
      <c r="J199" s="341">
        <v>3</v>
      </c>
      <c r="K199" s="341">
        <v>0</v>
      </c>
      <c r="L199" s="341">
        <v>1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7</v>
      </c>
      <c r="E201" s="341">
        <v>1</v>
      </c>
      <c r="F201" s="341">
        <v>5</v>
      </c>
      <c r="G201" s="341">
        <v>1</v>
      </c>
      <c r="H201" s="341">
        <v>5</v>
      </c>
      <c r="I201" s="341">
        <v>1</v>
      </c>
      <c r="J201" s="341">
        <v>5</v>
      </c>
      <c r="K201" s="341">
        <v>1</v>
      </c>
      <c r="L201" s="341">
        <v>3</v>
      </c>
      <c r="M201" s="341">
        <v>1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2</v>
      </c>
      <c r="K205" s="341">
        <v>0</v>
      </c>
      <c r="L205" s="341">
        <v>2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10</v>
      </c>
      <c r="K206" s="348">
        <f t="shared" si="37"/>
        <v>2</v>
      </c>
      <c r="L206" s="348">
        <f t="shared" si="37"/>
        <v>6</v>
      </c>
      <c r="M206" s="348">
        <f t="shared" si="37"/>
        <v>2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10</v>
      </c>
      <c r="K207" s="361">
        <f t="shared" si="38"/>
        <v>2</v>
      </c>
      <c r="L207" s="361">
        <f t="shared" si="38"/>
        <v>6</v>
      </c>
      <c r="M207" s="361">
        <f t="shared" si="38"/>
        <v>2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1/15/2021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January 15, 2021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1/15/21</v>
      </c>
      <c r="C8" s="42" t="str">
        <f>Summary!C7</f>
        <v>as of 1/15/20</v>
      </c>
      <c r="D8" s="380"/>
      <c r="E8" s="382"/>
      <c r="F8" s="44" t="str">
        <f>B8</f>
        <v>as of 1/15/21</v>
      </c>
      <c r="G8" s="46" t="str">
        <f>C8</f>
        <v>as of 1/15/20</v>
      </c>
      <c r="H8" s="384"/>
      <c r="I8" s="386"/>
      <c r="J8" s="48" t="str">
        <f>F8</f>
        <v>as of 1/15/21</v>
      </c>
      <c r="K8" s="50" t="str">
        <f>G8</f>
        <v>as of 1/15/20</v>
      </c>
      <c r="L8" s="396"/>
      <c r="M8" s="398"/>
      <c r="N8" s="52" t="str">
        <f>J8</f>
        <v>as of 1/15/21</v>
      </c>
      <c r="O8" s="54" t="str">
        <f>K8</f>
        <v>as of 1/15/20</v>
      </c>
      <c r="P8" s="414"/>
      <c r="Q8" s="416"/>
      <c r="R8" s="133" t="str">
        <f>N8</f>
        <v>as of 1/15/21</v>
      </c>
      <c r="S8" s="134" t="str">
        <f>O8</f>
        <v>as of 1/15/20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1143</v>
      </c>
      <c r="C9" s="55">
        <f>C26+C74+C42+C10+C58+C83+C99</f>
        <v>1013</v>
      </c>
      <c r="D9" s="55">
        <f t="shared" ref="D9" si="0">IF(ISERROR(B9-C9),"n/a",B9-C9)</f>
        <v>130</v>
      </c>
      <c r="E9" s="56">
        <f t="shared" ref="E9" si="1">IF(ISERROR(D9/C9),"n/a",(D9/C9))</f>
        <v>0.12833168805528133</v>
      </c>
      <c r="F9" s="59">
        <f>F26+F74+F42+F10+F58+F83+F99</f>
        <v>735</v>
      </c>
      <c r="G9" s="59">
        <f>G26+G74+G42+G10+G58+G83+G99</f>
        <v>682</v>
      </c>
      <c r="H9" s="373">
        <f>IF(ISERROR(F9-G9),"n/a",F9-G9)</f>
        <v>53</v>
      </c>
      <c r="I9" s="60">
        <f t="shared" ref="I9" si="2">IF(ISERROR(H9/G9),"n/a",(H9/G9))</f>
        <v>7.7712609970674487E-2</v>
      </c>
      <c r="J9" s="57">
        <f>J26+J74+J42+J10+J58+J83+J99</f>
        <v>497</v>
      </c>
      <c r="K9" s="57">
        <f>K26+K74+K42+K10+K58+K83+K99</f>
        <v>434</v>
      </c>
      <c r="L9" s="58">
        <f t="shared" ref="L9" si="3">IF(ISERROR(J9-K9),"n/a",J9-K9)</f>
        <v>63</v>
      </c>
      <c r="M9" s="61">
        <f t="shared" ref="M9" si="4">IF(ISERROR(L9/K9),"n/a",(L9/K9))</f>
        <v>0.14516129032258066</v>
      </c>
      <c r="N9" s="62">
        <f>N26+N74+N42+N10+N58+N83+N99</f>
        <v>469</v>
      </c>
      <c r="O9" s="62">
        <f>O26+O74+O42+O10+O58+O83+O99</f>
        <v>400</v>
      </c>
      <c r="P9" s="374">
        <f t="shared" ref="P9" si="5">IF(ISERROR(N9-O9),"n/a",N9-O9)</f>
        <v>69</v>
      </c>
      <c r="Q9" s="291">
        <f t="shared" ref="Q9" si="6">IF(ISERROR(P9/O9),"n/a",(P9/O9))</f>
        <v>0.17249999999999999</v>
      </c>
      <c r="R9" s="135">
        <f>R26+R74+R42+R10+R58+R83+R99</f>
        <v>409</v>
      </c>
      <c r="S9" s="135">
        <f>S26+S74+S42+S10+S58+S83+S99</f>
        <v>357</v>
      </c>
      <c r="T9" s="375">
        <f t="shared" ref="T9" si="7">IF(ISERROR(R9-S9),"n/a",R9-S9)</f>
        <v>52</v>
      </c>
      <c r="U9" s="203">
        <f t="shared" ref="U9" si="8">IF(ISERROR(T9/S9),"n/a",(T9/S9))</f>
        <v>0.14565826330532214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82</v>
      </c>
      <c r="H10" s="70">
        <f t="shared" ref="H10:H24" si="11">IF(ISERROR(F10-G10),"n/a",F10-G10)</f>
        <v>12</v>
      </c>
      <c r="I10" s="71">
        <f t="shared" ref="I10:I25" si="12">IF(ISERROR(H10/G10),"n/a",(H10/G10))</f>
        <v>0.14634146341463414</v>
      </c>
      <c r="J10" s="72">
        <f>J11+J18</f>
        <v>60</v>
      </c>
      <c r="K10" s="73">
        <f>K11+K18</f>
        <v>53</v>
      </c>
      <c r="L10" s="74">
        <f t="shared" ref="L10:L24" si="13">IF(ISERROR(J10-K10),"n/a",J10-K10)</f>
        <v>7</v>
      </c>
      <c r="M10" s="75">
        <f t="shared" ref="M10:M25" si="14">IF(ISERROR(L10/K10),"n/a",(L10/K10))</f>
        <v>0.13207547169811321</v>
      </c>
      <c r="N10" s="76">
        <f>N11+N18</f>
        <v>60</v>
      </c>
      <c r="O10" s="77">
        <f>O11+O18</f>
        <v>51</v>
      </c>
      <c r="P10" s="78">
        <f t="shared" ref="P10:P25" si="15">IF(ISERROR(N10-O10),"n/a",N10-O10)</f>
        <v>9</v>
      </c>
      <c r="Q10" s="292">
        <f t="shared" ref="Q10:Q25" si="16">IF(ISERROR(P10/O10),"n/a",(P10/O10))</f>
        <v>0.17647058823529413</v>
      </c>
      <c r="R10" s="136">
        <f>R11+R18</f>
        <v>53</v>
      </c>
      <c r="S10" s="138">
        <f>S11+S18</f>
        <v>47</v>
      </c>
      <c r="T10" s="139">
        <f t="shared" ref="T10:T25" si="17">IF(ISERROR(R10-S10),"n/a",R10-S10)</f>
        <v>6</v>
      </c>
      <c r="U10" s="204">
        <f t="shared" ref="U10:U25" si="18">IF(ISERROR(T10/S10),"n/a",(T10/S10))</f>
        <v>0.1276595744680851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3</v>
      </c>
      <c r="K11" s="73">
        <f>K12+K16+K14</f>
        <v>0</v>
      </c>
      <c r="L11" s="74">
        <f t="shared" si="13"/>
        <v>3</v>
      </c>
      <c r="M11" s="75" t="str">
        <f t="shared" si="14"/>
        <v>n/a</v>
      </c>
      <c r="N11" s="76">
        <f>N12+N16+N14</f>
        <v>3</v>
      </c>
      <c r="O11" s="77">
        <f>O12+O16+O14</f>
        <v>0</v>
      </c>
      <c r="P11" s="78">
        <f t="shared" si="15"/>
        <v>3</v>
      </c>
      <c r="Q11" s="292" t="str">
        <f t="shared" si="16"/>
        <v>n/a</v>
      </c>
      <c r="R11" s="136">
        <f>R12+R16+R14</f>
        <v>3</v>
      </c>
      <c r="S11" s="138">
        <f>S12+S16+S14</f>
        <v>0</v>
      </c>
      <c r="T11" s="139">
        <f t="shared" si="17"/>
        <v>3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3</v>
      </c>
      <c r="O14" s="199">
        <f>O15</f>
        <v>0</v>
      </c>
      <c r="P14" s="114">
        <f t="shared" si="25"/>
        <v>3</v>
      </c>
      <c r="Q14" s="294" t="str">
        <f t="shared" si="26"/>
        <v>n/a</v>
      </c>
      <c r="R14" s="200">
        <f>R15</f>
        <v>3</v>
      </c>
      <c r="S14" s="201">
        <f>S15</f>
        <v>0</v>
      </c>
      <c r="T14" s="142">
        <f t="shared" si="27"/>
        <v>3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3</v>
      </c>
      <c r="O15" s="144">
        <v>0</v>
      </c>
      <c r="P15" s="145">
        <f t="shared" si="25"/>
        <v>3</v>
      </c>
      <c r="Q15" s="295" t="str">
        <f t="shared" si="26"/>
        <v>n/a</v>
      </c>
      <c r="R15" s="146">
        <v>3</v>
      </c>
      <c r="S15" s="147">
        <v>0</v>
      </c>
      <c r="T15" s="148">
        <f t="shared" si="27"/>
        <v>3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82</v>
      </c>
      <c r="H18" s="70">
        <f t="shared" si="11"/>
        <v>2</v>
      </c>
      <c r="I18" s="71">
        <f t="shared" si="12"/>
        <v>2.4390243902439025E-2</v>
      </c>
      <c r="J18" s="72">
        <f>J19+J24+J22</f>
        <v>57</v>
      </c>
      <c r="K18" s="73">
        <f>K19+K24+K22</f>
        <v>53</v>
      </c>
      <c r="L18" s="74">
        <f t="shared" si="13"/>
        <v>4</v>
      </c>
      <c r="M18" s="75">
        <f t="shared" si="14"/>
        <v>7.5471698113207544E-2</v>
      </c>
      <c r="N18" s="76">
        <f>N19+N24+N22</f>
        <v>57</v>
      </c>
      <c r="O18" s="77">
        <f>O19+O24+O22</f>
        <v>51</v>
      </c>
      <c r="P18" s="78">
        <f t="shared" si="15"/>
        <v>6</v>
      </c>
      <c r="Q18" s="292">
        <f t="shared" si="16"/>
        <v>0.11764705882352941</v>
      </c>
      <c r="R18" s="136">
        <f>R19+R24+R22</f>
        <v>50</v>
      </c>
      <c r="S18" s="138">
        <f>S19+S24+S22</f>
        <v>47</v>
      </c>
      <c r="T18" s="139">
        <f t="shared" si="17"/>
        <v>3</v>
      </c>
      <c r="U18" s="204">
        <f t="shared" si="18"/>
        <v>6.3829787234042548E-2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68</v>
      </c>
      <c r="H19" s="261">
        <f t="shared" si="11"/>
        <v>5</v>
      </c>
      <c r="I19" s="262">
        <f t="shared" si="12"/>
        <v>7.3529411764705885E-2</v>
      </c>
      <c r="J19" s="263">
        <f>SUM(J20:J21)</f>
        <v>51</v>
      </c>
      <c r="K19" s="264">
        <f>SUM(K20:K21)</f>
        <v>44</v>
      </c>
      <c r="L19" s="265">
        <f t="shared" si="13"/>
        <v>7</v>
      </c>
      <c r="M19" s="266">
        <f t="shared" si="14"/>
        <v>0.15909090909090909</v>
      </c>
      <c r="N19" s="103">
        <f>SUM(N20:N21)</f>
        <v>51</v>
      </c>
      <c r="O19" s="104">
        <f>SUM(O20:O21)</f>
        <v>42</v>
      </c>
      <c r="P19" s="105">
        <f t="shared" si="15"/>
        <v>9</v>
      </c>
      <c r="Q19" s="293">
        <f t="shared" si="16"/>
        <v>0.21428571428571427</v>
      </c>
      <c r="R19" s="137">
        <f>SUM(R20:R21)</f>
        <v>45</v>
      </c>
      <c r="S19" s="140">
        <f>SUM(S20:S21)</f>
        <v>40</v>
      </c>
      <c r="T19" s="141">
        <f t="shared" si="17"/>
        <v>5</v>
      </c>
      <c r="U19" s="205">
        <f t="shared" si="18"/>
        <v>0.125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68</v>
      </c>
      <c r="H20" s="124">
        <f>IF(ISERROR(F20-G20),"n/a",F20-G20)</f>
        <v>5</v>
      </c>
      <c r="I20" s="125">
        <f>IF(ISERROR(H20/G20),"n/a",(H20/G20))</f>
        <v>7.3529411764705885E-2</v>
      </c>
      <c r="J20" s="126">
        <v>51</v>
      </c>
      <c r="K20" s="127">
        <v>44</v>
      </c>
      <c r="L20" s="128">
        <f>IF(ISERROR(J20-K20),"n/a",J20-K20)</f>
        <v>7</v>
      </c>
      <c r="M20" s="129">
        <f>IF(ISERROR(L20/K20),"n/a",(L20/K20))</f>
        <v>0.15909090909090909</v>
      </c>
      <c r="N20" s="284">
        <v>51</v>
      </c>
      <c r="O20" s="285">
        <v>42</v>
      </c>
      <c r="P20" s="286">
        <f t="shared" ref="P20:P21" si="29">IF(ISERROR(N20-O20),"n/a",N20-O20)</f>
        <v>9</v>
      </c>
      <c r="Q20" s="296">
        <f t="shared" ref="Q20:Q21" si="30">IF(ISERROR(P20/O20),"n/a",(P20/O20))</f>
        <v>0.21428571428571427</v>
      </c>
      <c r="R20" s="287">
        <v>45</v>
      </c>
      <c r="S20" s="288">
        <v>40</v>
      </c>
      <c r="T20" s="289">
        <f t="shared" ref="T20:T21" si="31">IF(ISERROR(R20-S20),"n/a",R20-S20)</f>
        <v>5</v>
      </c>
      <c r="U20" s="290">
        <f t="shared" ref="U20:U21" si="32">IF(ISERROR(T20/S20),"n/a",(T20/S20))</f>
        <v>0.125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9</v>
      </c>
      <c r="L22" s="112">
        <f>IF(ISERROR(J22-K22),"n/a",J22-K22)</f>
        <v>-3</v>
      </c>
      <c r="M22" s="113">
        <f>IF(ISERROR(L22/K22),"n/a",(L22/K22))</f>
        <v>-0.33333333333333331</v>
      </c>
      <c r="N22" s="198">
        <f>N23</f>
        <v>6</v>
      </c>
      <c r="O22" s="199">
        <f>O23</f>
        <v>9</v>
      </c>
      <c r="P22" s="114">
        <f>IF(ISERROR(N22-O22),"n/a",N22-O22)</f>
        <v>-3</v>
      </c>
      <c r="Q22" s="294">
        <f>IF(ISERROR(P22/O22),"n/a",(P22/O22))</f>
        <v>-0.33333333333333331</v>
      </c>
      <c r="R22" s="200">
        <f>R23</f>
        <v>5</v>
      </c>
      <c r="S22" s="201">
        <f>S23</f>
        <v>7</v>
      </c>
      <c r="T22" s="142">
        <f>IF(ISERROR(R22-S22),"n/a",R22-S22)</f>
        <v>-2</v>
      </c>
      <c r="U22" s="206">
        <f>IF(ISERROR(T22/S22),"n/a",(T22/S22))</f>
        <v>-0.2857142857142857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9</v>
      </c>
      <c r="L23" s="128">
        <f>IF(ISERROR(J23-K23),"n/a",J23-K23)</f>
        <v>-3</v>
      </c>
      <c r="M23" s="129">
        <f>IF(ISERROR(L23/K23),"n/a",(L23/K23))</f>
        <v>-0.33333333333333331</v>
      </c>
      <c r="N23" s="143">
        <v>6</v>
      </c>
      <c r="O23" s="144">
        <v>9</v>
      </c>
      <c r="P23" s="145">
        <f>IF(ISERROR(N23-O23),"n/a",N23-O23)</f>
        <v>-3</v>
      </c>
      <c r="Q23" s="295">
        <f>IF(ISERROR(P23/O23),"n/a",(P23/O23))</f>
        <v>-0.33333333333333331</v>
      </c>
      <c r="R23" s="146">
        <v>5</v>
      </c>
      <c r="S23" s="147">
        <v>7</v>
      </c>
      <c r="T23" s="148">
        <f>IF(ISERROR(R23-S23),"n/a",R23-S23)</f>
        <v>-2</v>
      </c>
      <c r="U23" s="207">
        <f>IF(ISERROR(T23/S23),"n/a",(T23/S23))</f>
        <v>-0.2857142857142857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401</v>
      </c>
      <c r="G26" s="69">
        <f>G27+G34</f>
        <v>375</v>
      </c>
      <c r="H26" s="70">
        <f t="shared" ref="H26:H33" si="35">IF(ISERROR(F26-G26),"n/a",F26-G26)</f>
        <v>26</v>
      </c>
      <c r="I26" s="71">
        <f t="shared" ref="I26:I33" si="36">IF(ISERROR(H26/G26),"n/a",(H26/G26))</f>
        <v>6.933333333333333E-2</v>
      </c>
      <c r="J26" s="72">
        <f>J27+J34</f>
        <v>259</v>
      </c>
      <c r="K26" s="73">
        <f>K27+K34</f>
        <v>230</v>
      </c>
      <c r="L26" s="74">
        <f t="shared" ref="L26:L33" si="37">IF(ISERROR(J26-K26),"n/a",J26-K26)</f>
        <v>29</v>
      </c>
      <c r="M26" s="75">
        <f t="shared" ref="M26:M33" si="38">IF(ISERROR(L26/K26),"n/a",(L26/K26))</f>
        <v>0.12608695652173912</v>
      </c>
      <c r="N26" s="76">
        <f>N27+N34</f>
        <v>239</v>
      </c>
      <c r="O26" s="77">
        <f>O27+O34</f>
        <v>204</v>
      </c>
      <c r="P26" s="78">
        <f t="shared" ref="P26:P33" si="39">IF(ISERROR(N26-O26),"n/a",N26-O26)</f>
        <v>35</v>
      </c>
      <c r="Q26" s="292">
        <f t="shared" ref="Q26:Q33" si="40">IF(ISERROR(P26/O26),"n/a",(P26/O26))</f>
        <v>0.17156862745098039</v>
      </c>
      <c r="R26" s="136">
        <f>R27+R34</f>
        <v>206</v>
      </c>
      <c r="S26" s="138">
        <f>S27+S34</f>
        <v>178</v>
      </c>
      <c r="T26" s="139">
        <f t="shared" ref="T26:T33" si="41">IF(ISERROR(R26-S26),"n/a",R26-S26)</f>
        <v>28</v>
      </c>
      <c r="U26" s="204">
        <f t="shared" ref="U26:U33" si="42">IF(ISERROR(T26/S26),"n/a",(T26/S26))</f>
        <v>0.15730337078651685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2</v>
      </c>
      <c r="H27" s="70">
        <f t="shared" si="35"/>
        <v>22</v>
      </c>
      <c r="I27" s="71">
        <f t="shared" si="36"/>
        <v>11</v>
      </c>
      <c r="J27" s="72">
        <f>J28+J32+J30</f>
        <v>12</v>
      </c>
      <c r="K27" s="73">
        <f>K28+K32+K30</f>
        <v>1</v>
      </c>
      <c r="L27" s="74">
        <f t="shared" si="37"/>
        <v>11</v>
      </c>
      <c r="M27" s="75">
        <f t="shared" si="38"/>
        <v>11</v>
      </c>
      <c r="N27" s="76">
        <f>N28+N32+N30</f>
        <v>10</v>
      </c>
      <c r="O27" s="77">
        <f>O28+O32+O30</f>
        <v>1</v>
      </c>
      <c r="P27" s="78">
        <f t="shared" si="39"/>
        <v>9</v>
      </c>
      <c r="Q27" s="292">
        <f t="shared" si="40"/>
        <v>9</v>
      </c>
      <c r="R27" s="136">
        <f>R28+R32+R30</f>
        <v>9</v>
      </c>
      <c r="S27" s="138">
        <f>S28+S32+S30</f>
        <v>1</v>
      </c>
      <c r="T27" s="139">
        <f t="shared" si="41"/>
        <v>8</v>
      </c>
      <c r="U27" s="204">
        <f t="shared" si="42"/>
        <v>8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2</v>
      </c>
      <c r="H28" s="110">
        <f t="shared" ref="H28" si="45">IF(ISERROR(F28-G28),"n/a",F28-G28)</f>
        <v>1</v>
      </c>
      <c r="I28" s="111">
        <f t="shared" ref="I28" si="46">IF(ISERROR(H28/G28),"n/a",(H28/G28))</f>
        <v>0.5</v>
      </c>
      <c r="J28" s="196">
        <f>J29</f>
        <v>1</v>
      </c>
      <c r="K28" s="197">
        <f>K29</f>
        <v>1</v>
      </c>
      <c r="L28" s="112">
        <f t="shared" ref="L28" si="47">IF(ISERROR(J28-K28),"n/a",J28-K28)</f>
        <v>0</v>
      </c>
      <c r="M28" s="113">
        <f t="shared" ref="M28" si="48">IF(ISERROR(L28/K28),"n/a",(L28/K28))</f>
        <v>0</v>
      </c>
      <c r="N28" s="198">
        <f>N29</f>
        <v>1</v>
      </c>
      <c r="O28" s="199">
        <f>O29</f>
        <v>1</v>
      </c>
      <c r="P28" s="114">
        <f t="shared" ref="P28" si="49">IF(ISERROR(N28-O28),"n/a",N28-O28)</f>
        <v>0</v>
      </c>
      <c r="Q28" s="294">
        <f t="shared" ref="Q28" si="50">IF(ISERROR(P28/O28),"n/a",(P28/O28))</f>
        <v>0</v>
      </c>
      <c r="R28" s="200">
        <f>R29</f>
        <v>1</v>
      </c>
      <c r="S28" s="201">
        <f>S29</f>
        <v>1</v>
      </c>
      <c r="T28" s="142">
        <f t="shared" ref="T28" si="51">IF(ISERROR(R28-S28),"n/a",R28-S28)</f>
        <v>0</v>
      </c>
      <c r="U28" s="206">
        <f t="shared" ref="U28" si="52">IF(ISERROR(T28/S28),"n/a",(T28/S28))</f>
        <v>0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2</v>
      </c>
      <c r="H29" s="274">
        <f t="shared" ref="H29" si="55">IF(ISERROR(F29-G29),"n/a",F29-G29)</f>
        <v>1</v>
      </c>
      <c r="I29" s="275">
        <f t="shared" ref="I29" si="56">IF(ISERROR(H29/G29),"n/a",(H29/G29))</f>
        <v>0.5</v>
      </c>
      <c r="J29" s="276">
        <v>1</v>
      </c>
      <c r="K29" s="277">
        <v>1</v>
      </c>
      <c r="L29" s="278">
        <f t="shared" ref="L29" si="57">IF(ISERROR(J29-K29),"n/a",J29-K29)</f>
        <v>0</v>
      </c>
      <c r="M29" s="279">
        <f t="shared" ref="M29" si="58">IF(ISERROR(L29/K29),"n/a",(L29/K29))</f>
        <v>0</v>
      </c>
      <c r="N29" s="309">
        <v>1</v>
      </c>
      <c r="O29" s="322">
        <v>1</v>
      </c>
      <c r="P29" s="323">
        <f t="shared" ref="P29" si="59">IF(ISERROR(N29-O29),"n/a",N29-O29)</f>
        <v>0</v>
      </c>
      <c r="Q29" s="324">
        <f t="shared" ref="Q29" si="60">IF(ISERROR(P29/O29),"n/a",(P29/O29))</f>
        <v>0</v>
      </c>
      <c r="R29" s="310">
        <v>1</v>
      </c>
      <c r="S29" s="325">
        <v>1</v>
      </c>
      <c r="T29" s="326">
        <f t="shared" ref="T29" si="61">IF(ISERROR(R29-S29),"n/a",R29-S29)</f>
        <v>0</v>
      </c>
      <c r="U29" s="327">
        <f t="shared" ref="U29" si="62">IF(ISERROR(T29/S29),"n/a",(T29/S29))</f>
        <v>0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11</v>
      </c>
      <c r="K30" s="197">
        <f>K31</f>
        <v>0</v>
      </c>
      <c r="L30" s="112">
        <f t="shared" si="37"/>
        <v>11</v>
      </c>
      <c r="M30" s="113" t="str">
        <f t="shared" si="38"/>
        <v>n/a</v>
      </c>
      <c r="N30" s="198">
        <f>N31</f>
        <v>9</v>
      </c>
      <c r="O30" s="199">
        <f>O31</f>
        <v>0</v>
      </c>
      <c r="P30" s="114">
        <f t="shared" si="39"/>
        <v>9</v>
      </c>
      <c r="Q30" s="294" t="str">
        <f t="shared" si="40"/>
        <v>n/a</v>
      </c>
      <c r="R30" s="200">
        <f>R31</f>
        <v>8</v>
      </c>
      <c r="S30" s="201">
        <f>S31</f>
        <v>0</v>
      </c>
      <c r="T30" s="142">
        <f t="shared" si="41"/>
        <v>8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11</v>
      </c>
      <c r="K31" s="127">
        <v>0</v>
      </c>
      <c r="L31" s="128">
        <f t="shared" si="37"/>
        <v>11</v>
      </c>
      <c r="M31" s="129" t="str">
        <f t="shared" si="38"/>
        <v>n/a</v>
      </c>
      <c r="N31" s="143">
        <v>9</v>
      </c>
      <c r="O31" s="144">
        <v>0</v>
      </c>
      <c r="P31" s="145">
        <f t="shared" si="39"/>
        <v>9</v>
      </c>
      <c r="Q31" s="295" t="str">
        <f t="shared" si="40"/>
        <v>n/a</v>
      </c>
      <c r="R31" s="146">
        <v>8</v>
      </c>
      <c r="S31" s="147">
        <v>0</v>
      </c>
      <c r="T31" s="148">
        <f t="shared" si="41"/>
        <v>8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377</v>
      </c>
      <c r="G34" s="69">
        <f>G35+G40+G38</f>
        <v>373</v>
      </c>
      <c r="H34" s="70">
        <f t="shared" ref="H34" si="65">IF(ISERROR(F34-G34),"n/a",F34-G34)</f>
        <v>4</v>
      </c>
      <c r="I34" s="71">
        <f t="shared" ref="I34" si="66">IF(ISERROR(H34/G34),"n/a",(H34/G34))</f>
        <v>1.0723860589812333E-2</v>
      </c>
      <c r="J34" s="72">
        <f>J35+J40+J38</f>
        <v>247</v>
      </c>
      <c r="K34" s="73">
        <f>K35+K40+K38</f>
        <v>229</v>
      </c>
      <c r="L34" s="74">
        <f t="shared" ref="L34" si="67">IF(ISERROR(J34-K34),"n/a",J34-K34)</f>
        <v>18</v>
      </c>
      <c r="M34" s="75">
        <f t="shared" ref="M34" si="68">IF(ISERROR(L34/K34),"n/a",(L34/K34))</f>
        <v>7.8602620087336247E-2</v>
      </c>
      <c r="N34" s="76">
        <f>N35+N40+N38</f>
        <v>229</v>
      </c>
      <c r="O34" s="77">
        <f>O35+O40+O38</f>
        <v>203</v>
      </c>
      <c r="P34" s="78">
        <f t="shared" ref="P34" si="69">IF(ISERROR(N34-O34),"n/a",N34-O34)</f>
        <v>26</v>
      </c>
      <c r="Q34" s="292">
        <f t="shared" ref="Q34" si="70">IF(ISERROR(P34/O34),"n/a",(P34/O34))</f>
        <v>0.12807881773399016</v>
      </c>
      <c r="R34" s="136">
        <f>R35+R40+R38</f>
        <v>197</v>
      </c>
      <c r="S34" s="138">
        <f>S35+S40+S38</f>
        <v>177</v>
      </c>
      <c r="T34" s="139">
        <f t="shared" ref="T34" si="71">IF(ISERROR(R34-S34),"n/a",R34-S34)</f>
        <v>20</v>
      </c>
      <c r="U34" s="204">
        <f t="shared" ref="U34" si="72">IF(ISERROR(T34/S34),"n/a",(T34/S34))</f>
        <v>0.11299435028248588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346</v>
      </c>
      <c r="G35" s="250">
        <f>SUM(G36:G37)</f>
        <v>338</v>
      </c>
      <c r="H35" s="251">
        <f t="shared" ref="H35:H41" si="75">IF(ISERROR(F35-G35),"n/a",F35-G35)</f>
        <v>8</v>
      </c>
      <c r="I35" s="252">
        <f t="shared" ref="I35:I41" si="76">IF(ISERROR(H35/G35),"n/a",(H35/G35))</f>
        <v>2.3668639053254437E-2</v>
      </c>
      <c r="J35" s="253">
        <f>SUM(J36:J37)</f>
        <v>232</v>
      </c>
      <c r="K35" s="254">
        <f>SUM(K36:K37)</f>
        <v>207</v>
      </c>
      <c r="L35" s="255">
        <f t="shared" ref="L35:L40" si="77">IF(ISERROR(J35-K35),"n/a",J35-K35)</f>
        <v>25</v>
      </c>
      <c r="M35" s="256">
        <f t="shared" ref="M35:M41" si="78">IF(ISERROR(L35/K35),"n/a",(L35/K35))</f>
        <v>0.12077294685990338</v>
      </c>
      <c r="N35" s="103">
        <f>SUM(N36:N37)</f>
        <v>215</v>
      </c>
      <c r="O35" s="104">
        <f>SUM(O36:O37)</f>
        <v>184</v>
      </c>
      <c r="P35" s="105">
        <f t="shared" ref="P35:P41" si="79">IF(ISERROR(N35-O35),"n/a",N35-O35)</f>
        <v>31</v>
      </c>
      <c r="Q35" s="293">
        <f t="shared" ref="Q35:Q41" si="80">IF(ISERROR(P35/O35),"n/a",(P35/O35))</f>
        <v>0.16847826086956522</v>
      </c>
      <c r="R35" s="137">
        <f>SUM(R36:R37)</f>
        <v>187</v>
      </c>
      <c r="S35" s="140">
        <f>SUM(S36:S37)</f>
        <v>161</v>
      </c>
      <c r="T35" s="141">
        <f t="shared" ref="T35:T41" si="81">IF(ISERROR(R35-S35),"n/a",R35-S35)</f>
        <v>26</v>
      </c>
      <c r="U35" s="205">
        <f t="shared" ref="U35:U41" si="82">IF(ISERROR(T35/S35),"n/a",(T35/S35))</f>
        <v>0.16149068322981366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346</v>
      </c>
      <c r="G36" s="273">
        <v>338</v>
      </c>
      <c r="H36" s="274">
        <f>IF(ISERROR(F36-G36),"n/a",F36-G36)</f>
        <v>8</v>
      </c>
      <c r="I36" s="275">
        <f>IF(ISERROR(H36/G36),"n/a",(H36/G36))</f>
        <v>2.3668639053254437E-2</v>
      </c>
      <c r="J36" s="276">
        <v>232</v>
      </c>
      <c r="K36" s="277">
        <v>207</v>
      </c>
      <c r="L36" s="278">
        <f>IF(ISERROR(J36-K36),"n/a",J36-K36)</f>
        <v>25</v>
      </c>
      <c r="M36" s="279">
        <f>IF(ISERROR(L36/K36),"n/a",(L36/K36))</f>
        <v>0.12077294685990338</v>
      </c>
      <c r="N36" s="284">
        <v>215</v>
      </c>
      <c r="O36" s="285">
        <v>184</v>
      </c>
      <c r="P36" s="286">
        <f t="shared" ref="P36:P37" si="83">IF(ISERROR(N36-O36),"n/a",N36-O36)</f>
        <v>31</v>
      </c>
      <c r="Q36" s="296">
        <f t="shared" ref="Q36:Q37" si="84">IF(ISERROR(P36/O36),"n/a",(P36/O36))</f>
        <v>0.16847826086956522</v>
      </c>
      <c r="R36" s="287">
        <v>187</v>
      </c>
      <c r="S36" s="288">
        <v>161</v>
      </c>
      <c r="T36" s="289">
        <f t="shared" ref="T36:T37" si="85">IF(ISERROR(R36-S36),"n/a",R36-S36)</f>
        <v>26</v>
      </c>
      <c r="U36" s="290">
        <f t="shared" ref="U36:U37" si="86">IF(ISERROR(T36/S36),"n/a",(T36/S36))</f>
        <v>0.16149068322981366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28</v>
      </c>
      <c r="G38" s="195">
        <f>G39</f>
        <v>32</v>
      </c>
      <c r="H38" s="110">
        <f>IF(ISERROR(F38-G38),"n/a",F38-G38)</f>
        <v>-4</v>
      </c>
      <c r="I38" s="111">
        <f>IF(ISERROR(H38/G38),"n/a",(H38/G38))</f>
        <v>-0.125</v>
      </c>
      <c r="J38" s="196">
        <f>J39</f>
        <v>15</v>
      </c>
      <c r="K38" s="197">
        <f>K39</f>
        <v>19</v>
      </c>
      <c r="L38" s="112">
        <f>IF(ISERROR(J38-K38),"n/a",J38-K38)</f>
        <v>-4</v>
      </c>
      <c r="M38" s="113">
        <f>IF(ISERROR(L38/K38),"n/a",(L38/K38))</f>
        <v>-0.21052631578947367</v>
      </c>
      <c r="N38" s="198">
        <f>N39</f>
        <v>14</v>
      </c>
      <c r="O38" s="199">
        <f>O39</f>
        <v>18</v>
      </c>
      <c r="P38" s="114">
        <f>IF(ISERROR(N38-O38),"n/a",N38-O38)</f>
        <v>-4</v>
      </c>
      <c r="Q38" s="294">
        <f>IF(ISERROR(P38/O38),"n/a",(P38/O38))</f>
        <v>-0.22222222222222221</v>
      </c>
      <c r="R38" s="200">
        <f>R39</f>
        <v>10</v>
      </c>
      <c r="S38" s="201">
        <f>S39</f>
        <v>16</v>
      </c>
      <c r="T38" s="142">
        <f>IF(ISERROR(R38-S38),"n/a",R38-S38)</f>
        <v>-6</v>
      </c>
      <c r="U38" s="206">
        <f>IF(ISERROR(T38/S38),"n/a",(T38/S38))</f>
        <v>-0.375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28</v>
      </c>
      <c r="G39" s="123">
        <v>32</v>
      </c>
      <c r="H39" s="124">
        <f>IF(ISERROR(F39-G39),"n/a",F39-G39)</f>
        <v>-4</v>
      </c>
      <c r="I39" s="125">
        <f>IF(ISERROR(H39/G39),"n/a",(H39/G39))</f>
        <v>-0.125</v>
      </c>
      <c r="J39" s="126">
        <v>15</v>
      </c>
      <c r="K39" s="127">
        <v>19</v>
      </c>
      <c r="L39" s="128">
        <f>IF(ISERROR(J39-K39),"n/a",J39-K39)</f>
        <v>-4</v>
      </c>
      <c r="M39" s="129">
        <f>IF(ISERROR(L39/K39),"n/a",(L39/K39))</f>
        <v>-0.21052631578947367</v>
      </c>
      <c r="N39" s="143">
        <v>14</v>
      </c>
      <c r="O39" s="144">
        <v>18</v>
      </c>
      <c r="P39" s="145">
        <f>IF(ISERROR(N39-O39),"n/a",N39-O39)</f>
        <v>-4</v>
      </c>
      <c r="Q39" s="295">
        <f>IF(ISERROR(P39/O39),"n/a",(P39/O39))</f>
        <v>-0.22222222222222221</v>
      </c>
      <c r="R39" s="146">
        <v>10</v>
      </c>
      <c r="S39" s="147">
        <v>16</v>
      </c>
      <c r="T39" s="148">
        <f>IF(ISERROR(R39-S39),"n/a",R39-S39)</f>
        <v>-6</v>
      </c>
      <c r="U39" s="207">
        <f>IF(ISERROR(T39/S39),"n/a",(T39/S39))</f>
        <v>-0.375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1</v>
      </c>
      <c r="P40" s="114">
        <f t="shared" si="79"/>
        <v>-1</v>
      </c>
      <c r="Q40" s="294">
        <f t="shared" si="80"/>
        <v>-1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1</v>
      </c>
      <c r="P41" s="145">
        <f t="shared" si="79"/>
        <v>-1</v>
      </c>
      <c r="Q41" s="295">
        <f t="shared" si="80"/>
        <v>-1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97</v>
      </c>
      <c r="G42" s="69">
        <f>G43+G50</f>
        <v>105</v>
      </c>
      <c r="H42" s="70">
        <f t="shared" ref="H42:H57" si="89">IF(ISERROR(F42-G42),"n/a",F42-G42)</f>
        <v>-8</v>
      </c>
      <c r="I42" s="71">
        <f t="shared" ref="I42:I57" si="90">IF(ISERROR(H42/G42),"n/a",(H42/G42))</f>
        <v>-7.6190476190476197E-2</v>
      </c>
      <c r="J42" s="72">
        <f>J43+J50</f>
        <v>67</v>
      </c>
      <c r="K42" s="73">
        <f>K43+K50</f>
        <v>71</v>
      </c>
      <c r="L42" s="74">
        <f t="shared" ref="L42:L56" si="91">IF(ISERROR(J42-K42),"n/a",J42-K42)</f>
        <v>-4</v>
      </c>
      <c r="M42" s="75">
        <f t="shared" ref="M42:M57" si="92">IF(ISERROR(L42/K42),"n/a",(L42/K42))</f>
        <v>-5.6338028169014086E-2</v>
      </c>
      <c r="N42" s="76">
        <f>N43+N50</f>
        <v>60</v>
      </c>
      <c r="O42" s="77">
        <f>O43+O50</f>
        <v>68</v>
      </c>
      <c r="P42" s="78">
        <f t="shared" ref="P42:P57" si="93">IF(ISERROR(N42-O42),"n/a",N42-O42)</f>
        <v>-8</v>
      </c>
      <c r="Q42" s="292">
        <f t="shared" ref="Q42:Q57" si="94">IF(ISERROR(P42/O42),"n/a",(P42/O42))</f>
        <v>-0.11764705882352941</v>
      </c>
      <c r="R42" s="136">
        <f>R43+R50</f>
        <v>52</v>
      </c>
      <c r="S42" s="138">
        <f>S43+S50</f>
        <v>60</v>
      </c>
      <c r="T42" s="139">
        <f t="shared" ref="T42:T57" si="95">IF(ISERROR(R42-S42),"n/a",R42-S42)</f>
        <v>-8</v>
      </c>
      <c r="U42" s="204">
        <f t="shared" ref="U42:U57" si="96">IF(ISERROR(T42/S42),"n/a",(T42/S42))</f>
        <v>-0.13333333333333333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3</v>
      </c>
      <c r="H43" s="70">
        <f t="shared" si="89"/>
        <v>3</v>
      </c>
      <c r="I43" s="71">
        <f t="shared" si="90"/>
        <v>1</v>
      </c>
      <c r="J43" s="72">
        <f>J44+J48+J46</f>
        <v>3</v>
      </c>
      <c r="K43" s="73">
        <f>K44+K48+K46</f>
        <v>2</v>
      </c>
      <c r="L43" s="74">
        <f t="shared" si="91"/>
        <v>1</v>
      </c>
      <c r="M43" s="75">
        <f t="shared" si="92"/>
        <v>0.5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2</v>
      </c>
      <c r="S43" s="138">
        <f>S44+S48+S46</f>
        <v>2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3</v>
      </c>
      <c r="H44" s="97">
        <f t="shared" si="89"/>
        <v>-3</v>
      </c>
      <c r="I44" s="98">
        <f t="shared" si="90"/>
        <v>-1</v>
      </c>
      <c r="J44" s="99">
        <f>J45</f>
        <v>0</v>
      </c>
      <c r="K44" s="101">
        <f>K45</f>
        <v>2</v>
      </c>
      <c r="L44" s="101">
        <f t="shared" si="91"/>
        <v>-2</v>
      </c>
      <c r="M44" s="102">
        <f t="shared" si="92"/>
        <v>-1</v>
      </c>
      <c r="N44" s="103">
        <f>N45</f>
        <v>0</v>
      </c>
      <c r="O44" s="286">
        <f>O45</f>
        <v>2</v>
      </c>
      <c r="P44" s="105">
        <f t="shared" si="93"/>
        <v>-2</v>
      </c>
      <c r="Q44" s="293">
        <f t="shared" si="94"/>
        <v>-1</v>
      </c>
      <c r="R44" s="137">
        <f>R45</f>
        <v>0</v>
      </c>
      <c r="S44" s="141">
        <f>S45</f>
        <v>2</v>
      </c>
      <c r="T44" s="141">
        <f t="shared" si="95"/>
        <v>-2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3</v>
      </c>
      <c r="H45" s="304">
        <f t="shared" ref="H45" si="99">IF(ISERROR(F45-G45),"n/a",F45-G45)</f>
        <v>-3</v>
      </c>
      <c r="I45" s="305">
        <f t="shared" ref="I45" si="100">IF(ISERROR(H45/G45),"n/a",(H45/G45))</f>
        <v>-1</v>
      </c>
      <c r="J45" s="276">
        <v>0</v>
      </c>
      <c r="K45" s="306">
        <v>2</v>
      </c>
      <c r="L45" s="306">
        <f t="shared" ref="L45" si="101">IF(ISERROR(J45-K45),"n/a",J45-K45)</f>
        <v>-2</v>
      </c>
      <c r="M45" s="307">
        <f t="shared" ref="M45" si="102">IF(ISERROR(L45/K45),"n/a",(L45/K45))</f>
        <v>-1</v>
      </c>
      <c r="N45" s="309">
        <v>0</v>
      </c>
      <c r="O45" s="286">
        <v>2</v>
      </c>
      <c r="P45" s="286">
        <f t="shared" ref="P45" si="103">IF(ISERROR(N45-O45),"n/a",N45-O45)</f>
        <v>-2</v>
      </c>
      <c r="Q45" s="296">
        <f t="shared" ref="Q45" si="104">IF(ISERROR(P45/O45),"n/a",(P45/O45))</f>
        <v>-1</v>
      </c>
      <c r="R45" s="310">
        <v>0</v>
      </c>
      <c r="S45" s="289">
        <v>2</v>
      </c>
      <c r="T45" s="289">
        <f t="shared" ref="T45" si="105">IF(ISERROR(R45-S45),"n/a",R45-S45)</f>
        <v>-2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2</v>
      </c>
      <c r="O46" s="199">
        <f>O47</f>
        <v>0</v>
      </c>
      <c r="P46" s="114">
        <f>IF(ISERROR(N46-O46),"n/a",N46-O46)</f>
        <v>2</v>
      </c>
      <c r="Q46" s="294" t="str">
        <f>IF(ISERROR(P46/O46),"n/a",(P46/O46))</f>
        <v>n/a</v>
      </c>
      <c r="R46" s="200">
        <f>R47</f>
        <v>2</v>
      </c>
      <c r="S46" s="201">
        <f>S47</f>
        <v>0</v>
      </c>
      <c r="T46" s="142">
        <f>IF(ISERROR(R46-S46),"n/a",R46-S46)</f>
        <v>2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2</v>
      </c>
      <c r="O47" s="144">
        <v>0</v>
      </c>
      <c r="P47" s="145">
        <f>IF(ISERROR(N47-O47),"n/a",N47-O47)</f>
        <v>2</v>
      </c>
      <c r="Q47" s="295" t="str">
        <f>IF(ISERROR(P47/O47),"n/a",(P47/O47))</f>
        <v>n/a</v>
      </c>
      <c r="R47" s="146">
        <v>2</v>
      </c>
      <c r="S47" s="147">
        <v>0</v>
      </c>
      <c r="T47" s="148">
        <f>IF(ISERROR(R47-S47),"n/a",R47-S47)</f>
        <v>2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91</v>
      </c>
      <c r="G50" s="69">
        <f>G51+G56+G54</f>
        <v>102</v>
      </c>
      <c r="H50" s="70">
        <f t="shared" si="89"/>
        <v>-11</v>
      </c>
      <c r="I50" s="71">
        <f t="shared" si="90"/>
        <v>-0.10784313725490197</v>
      </c>
      <c r="J50" s="72">
        <f>J51+J56+J54</f>
        <v>64</v>
      </c>
      <c r="K50" s="73">
        <f>K51+K56+K54</f>
        <v>69</v>
      </c>
      <c r="L50" s="74">
        <f t="shared" si="91"/>
        <v>-5</v>
      </c>
      <c r="M50" s="75">
        <f t="shared" si="92"/>
        <v>-7.2463768115942032E-2</v>
      </c>
      <c r="N50" s="76">
        <f>N51+N56+N54</f>
        <v>58</v>
      </c>
      <c r="O50" s="77">
        <f>O51+O56+O54</f>
        <v>66</v>
      </c>
      <c r="P50" s="78">
        <f t="shared" si="93"/>
        <v>-8</v>
      </c>
      <c r="Q50" s="292">
        <f t="shared" si="94"/>
        <v>-0.12121212121212122</v>
      </c>
      <c r="R50" s="136">
        <f>R51+R56+R54</f>
        <v>50</v>
      </c>
      <c r="S50" s="138">
        <f>S51+S56+S54</f>
        <v>58</v>
      </c>
      <c r="T50" s="139">
        <f t="shared" si="95"/>
        <v>-8</v>
      </c>
      <c r="U50" s="204">
        <f t="shared" si="96"/>
        <v>-0.13793103448275862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86</v>
      </c>
      <c r="G51" s="96">
        <f>SUM(G52:G53)</f>
        <v>96</v>
      </c>
      <c r="H51" s="97">
        <f t="shared" si="89"/>
        <v>-10</v>
      </c>
      <c r="I51" s="98">
        <f t="shared" si="90"/>
        <v>-0.10416666666666667</v>
      </c>
      <c r="J51" s="99">
        <f>SUM(J52:J53)</f>
        <v>63</v>
      </c>
      <c r="K51" s="100">
        <f>SUM(K52:K53)</f>
        <v>65</v>
      </c>
      <c r="L51" s="101">
        <f t="shared" si="91"/>
        <v>-2</v>
      </c>
      <c r="M51" s="102">
        <f t="shared" si="92"/>
        <v>-3.0769230769230771E-2</v>
      </c>
      <c r="N51" s="103">
        <f>SUM(N52:N53)</f>
        <v>57</v>
      </c>
      <c r="O51" s="104">
        <f>SUM(O52:O53)</f>
        <v>62</v>
      </c>
      <c r="P51" s="105">
        <f t="shared" si="93"/>
        <v>-5</v>
      </c>
      <c r="Q51" s="293">
        <f t="shared" si="94"/>
        <v>-8.0645161290322578E-2</v>
      </c>
      <c r="R51" s="137">
        <f>SUM(R52:R53)</f>
        <v>50</v>
      </c>
      <c r="S51" s="140">
        <f>SUM(S52:S53)</f>
        <v>54</v>
      </c>
      <c r="T51" s="141">
        <f t="shared" si="95"/>
        <v>-4</v>
      </c>
      <c r="U51" s="205">
        <f t="shared" si="96"/>
        <v>-7.407407407407407E-2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86</v>
      </c>
      <c r="G52" s="273">
        <v>96</v>
      </c>
      <c r="H52" s="274">
        <f>IF(ISERROR(F52-G52),"n/a",F52-G52)</f>
        <v>-10</v>
      </c>
      <c r="I52" s="275">
        <f>IF(ISERROR(H52/G52),"n/a",(H52/G52))</f>
        <v>-0.10416666666666667</v>
      </c>
      <c r="J52" s="276">
        <v>63</v>
      </c>
      <c r="K52" s="277">
        <v>65</v>
      </c>
      <c r="L52" s="278">
        <f>IF(ISERROR(J52-K52),"n/a",J52-K52)</f>
        <v>-2</v>
      </c>
      <c r="M52" s="279">
        <f>IF(ISERROR(L52/K52),"n/a",(L52/K52))</f>
        <v>-3.0769230769230771E-2</v>
      </c>
      <c r="N52" s="284">
        <v>57</v>
      </c>
      <c r="O52" s="285">
        <v>62</v>
      </c>
      <c r="P52" s="286">
        <f t="shared" ref="P52:P53" si="107">IF(ISERROR(N52-O52),"n/a",N52-O52)</f>
        <v>-5</v>
      </c>
      <c r="Q52" s="296">
        <f t="shared" ref="Q52:Q53" si="108">IF(ISERROR(P52/O52),"n/a",(P52/O52))</f>
        <v>-8.0645161290322578E-2</v>
      </c>
      <c r="R52" s="287">
        <v>50</v>
      </c>
      <c r="S52" s="288">
        <v>54</v>
      </c>
      <c r="T52" s="289">
        <f t="shared" ref="T52:T53" si="109">IF(ISERROR(R52-S52),"n/a",R52-S52)</f>
        <v>-4</v>
      </c>
      <c r="U52" s="290">
        <f t="shared" ref="U52:U53" si="110">IF(ISERROR(T52/S52),"n/a",(T52/S52))</f>
        <v>-7.407407407407407E-2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1</v>
      </c>
      <c r="K54" s="197">
        <f>K55</f>
        <v>3</v>
      </c>
      <c r="L54" s="112">
        <f>IF(ISERROR(J54-K54),"n/a",J54-K54)</f>
        <v>-2</v>
      </c>
      <c r="M54" s="113">
        <f>IF(ISERROR(L54/K54),"n/a",(L54/K54))</f>
        <v>-0.66666666666666663</v>
      </c>
      <c r="N54" s="198">
        <f>N55</f>
        <v>1</v>
      </c>
      <c r="O54" s="199">
        <f>O55</f>
        <v>3</v>
      </c>
      <c r="P54" s="114">
        <f>IF(ISERROR(N54-O54),"n/a",N54-O54)</f>
        <v>-2</v>
      </c>
      <c r="Q54" s="294">
        <f>IF(ISERROR(P54/O54),"n/a",(P54/O54))</f>
        <v>-0.66666666666666663</v>
      </c>
      <c r="R54" s="200">
        <f>R55</f>
        <v>0</v>
      </c>
      <c r="S54" s="201">
        <f>S55</f>
        <v>3</v>
      </c>
      <c r="T54" s="142">
        <f>IF(ISERROR(R54-S54),"n/a",R54-S54)</f>
        <v>-3</v>
      </c>
      <c r="U54" s="206">
        <f>IF(ISERROR(T54/S54),"n/a",(T54/S54))</f>
        <v>-1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1</v>
      </c>
      <c r="K55" s="127">
        <v>3</v>
      </c>
      <c r="L55" s="128">
        <f>IF(ISERROR(J55-K55),"n/a",J55-K55)</f>
        <v>-2</v>
      </c>
      <c r="M55" s="129">
        <f>IF(ISERROR(L55/K55),"n/a",(L55/K55))</f>
        <v>-0.66666666666666663</v>
      </c>
      <c r="N55" s="143">
        <v>1</v>
      </c>
      <c r="O55" s="144">
        <v>3</v>
      </c>
      <c r="P55" s="145">
        <f>IF(ISERROR(N55-O55),"n/a",N55-O55)</f>
        <v>-2</v>
      </c>
      <c r="Q55" s="295">
        <f>IF(ISERROR(P55/O55),"n/a",(P55/O55))</f>
        <v>-0.66666666666666663</v>
      </c>
      <c r="R55" s="146">
        <v>0</v>
      </c>
      <c r="S55" s="147">
        <v>3</v>
      </c>
      <c r="T55" s="148">
        <f>IF(ISERROR(R55-S55),"n/a",R55-S55)</f>
        <v>-3</v>
      </c>
      <c r="U55" s="207">
        <f>IF(ISERROR(T55/S55),"n/a",(T55/S55))</f>
        <v>-1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17</v>
      </c>
      <c r="H58" s="70">
        <f t="shared" ref="H58:H61" si="113">IF(ISERROR(F58-G58),"n/a",F58-G58)</f>
        <v>1</v>
      </c>
      <c r="I58" s="71">
        <f t="shared" ref="I58:I61" si="114">IF(ISERROR(H58/G58),"n/a",(H58/G58))</f>
        <v>5.8823529411764705E-2</v>
      </c>
      <c r="J58" s="72">
        <f>J59+J66</f>
        <v>14</v>
      </c>
      <c r="K58" s="73">
        <f>K59+K66</f>
        <v>13</v>
      </c>
      <c r="L58" s="74">
        <f t="shared" ref="L58:L61" si="115">IF(ISERROR(J58-K58),"n/a",J58-K58)</f>
        <v>1</v>
      </c>
      <c r="M58" s="75">
        <f t="shared" ref="M58:M61" si="116">IF(ISERROR(L58/K58),"n/a",(L58/K58))</f>
        <v>7.6923076923076927E-2</v>
      </c>
      <c r="N58" s="76">
        <f>N59+N66</f>
        <v>14</v>
      </c>
      <c r="O58" s="77">
        <f>O59+O66</f>
        <v>13</v>
      </c>
      <c r="P58" s="78">
        <f t="shared" ref="P58:P61" si="117">IF(ISERROR(N58-O58),"n/a",N58-O58)</f>
        <v>1</v>
      </c>
      <c r="Q58" s="292">
        <f t="shared" ref="Q58:Q61" si="118">IF(ISERROR(P58/O58),"n/a",(P58/O58))</f>
        <v>7.6923076923076927E-2</v>
      </c>
      <c r="R58" s="136">
        <f>R59+R66</f>
        <v>11</v>
      </c>
      <c r="S58" s="138">
        <f>S59+S66</f>
        <v>11</v>
      </c>
      <c r="T58" s="139">
        <f t="shared" ref="T58:T61" si="119">IF(ISERROR(R58-S58),"n/a",R58-S58)</f>
        <v>0</v>
      </c>
      <c r="U58" s="204">
        <f t="shared" ref="U58:U61" si="120">IF(ISERROR(T58/S58),"n/a",(T58/S58))</f>
        <v>0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17</v>
      </c>
      <c r="H66" s="70">
        <f t="shared" si="123"/>
        <v>1</v>
      </c>
      <c r="I66" s="71">
        <f t="shared" si="124"/>
        <v>5.8823529411764705E-2</v>
      </c>
      <c r="J66" s="72">
        <f>J67+J72+J70</f>
        <v>14</v>
      </c>
      <c r="K66" s="73">
        <f>K67+K72+K70</f>
        <v>13</v>
      </c>
      <c r="L66" s="74">
        <f t="shared" si="125"/>
        <v>1</v>
      </c>
      <c r="M66" s="75">
        <f t="shared" si="126"/>
        <v>7.6923076923076927E-2</v>
      </c>
      <c r="N66" s="76">
        <f>N67+N72+N70</f>
        <v>14</v>
      </c>
      <c r="O66" s="77">
        <f>O67+O72+O70</f>
        <v>13</v>
      </c>
      <c r="P66" s="78">
        <f t="shared" si="127"/>
        <v>1</v>
      </c>
      <c r="Q66" s="292">
        <f t="shared" si="128"/>
        <v>7.6923076923076927E-2</v>
      </c>
      <c r="R66" s="136">
        <f>R67+R72+R70</f>
        <v>11</v>
      </c>
      <c r="S66" s="138">
        <f>S67+S72+S70</f>
        <v>11</v>
      </c>
      <c r="T66" s="139">
        <f t="shared" si="129"/>
        <v>0</v>
      </c>
      <c r="U66" s="204">
        <f t="shared" si="130"/>
        <v>0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16</v>
      </c>
      <c r="H67" s="97">
        <f t="shared" si="123"/>
        <v>2</v>
      </c>
      <c r="I67" s="98">
        <f t="shared" si="124"/>
        <v>0.125</v>
      </c>
      <c r="J67" s="99">
        <f>SUM(J68:J69)</f>
        <v>14</v>
      </c>
      <c r="K67" s="100">
        <f>SUM(K68:K69)</f>
        <v>12</v>
      </c>
      <c r="L67" s="101">
        <f t="shared" si="125"/>
        <v>2</v>
      </c>
      <c r="M67" s="102">
        <f t="shared" si="126"/>
        <v>0.16666666666666666</v>
      </c>
      <c r="N67" s="103">
        <f>SUM(N68:N69)</f>
        <v>14</v>
      </c>
      <c r="O67" s="104">
        <f>SUM(O68:O69)</f>
        <v>12</v>
      </c>
      <c r="P67" s="105">
        <f t="shared" si="127"/>
        <v>2</v>
      </c>
      <c r="Q67" s="293">
        <f t="shared" si="128"/>
        <v>0.16666666666666666</v>
      </c>
      <c r="R67" s="137">
        <f>SUM(R68:R69)</f>
        <v>11</v>
      </c>
      <c r="S67" s="140">
        <f>SUM(S68:S69)</f>
        <v>10</v>
      </c>
      <c r="T67" s="141">
        <f t="shared" si="129"/>
        <v>1</v>
      </c>
      <c r="U67" s="205">
        <f t="shared" si="130"/>
        <v>0.1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16</v>
      </c>
      <c r="H68" s="274">
        <f>IF(ISERROR(F68-G68),"n/a",F68-G68)</f>
        <v>2</v>
      </c>
      <c r="I68" s="275">
        <f>IF(ISERROR(H68/G68),"n/a",(H68/G68))</f>
        <v>0.125</v>
      </c>
      <c r="J68" s="276">
        <v>14</v>
      </c>
      <c r="K68" s="277">
        <v>12</v>
      </c>
      <c r="L68" s="278">
        <f>IF(ISERROR(J68-K68),"n/a",J68-K68)</f>
        <v>2</v>
      </c>
      <c r="M68" s="279">
        <f>IF(ISERROR(L68/K68),"n/a",(L68/K68))</f>
        <v>0.16666666666666666</v>
      </c>
      <c r="N68" s="284">
        <v>14</v>
      </c>
      <c r="O68" s="285">
        <v>12</v>
      </c>
      <c r="P68" s="286">
        <f t="shared" si="127"/>
        <v>2</v>
      </c>
      <c r="Q68" s="296">
        <f t="shared" si="128"/>
        <v>0.16666666666666666</v>
      </c>
      <c r="R68" s="287">
        <v>11</v>
      </c>
      <c r="S68" s="288">
        <v>10</v>
      </c>
      <c r="T68" s="289">
        <f t="shared" si="129"/>
        <v>1</v>
      </c>
      <c r="U68" s="290">
        <f t="shared" si="130"/>
        <v>0.1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113</v>
      </c>
      <c r="G74" s="69">
        <f>SUM(G75:G75)</f>
        <v>99</v>
      </c>
      <c r="H74" s="70">
        <f>IF(ISERROR(F74-G74),"n/a",F74-G74)</f>
        <v>14</v>
      </c>
      <c r="I74" s="71">
        <f>IF(ISERROR(H74/G74),"n/a",(H74/G74))</f>
        <v>0.14141414141414141</v>
      </c>
      <c r="J74" s="72">
        <f>SUM(J75:J75)</f>
        <v>87</v>
      </c>
      <c r="K74" s="73">
        <f>SUM(K75:K75)</f>
        <v>65</v>
      </c>
      <c r="L74" s="74">
        <f>IF(ISERROR(J74-K74),"n/a",J74-K74)</f>
        <v>22</v>
      </c>
      <c r="M74" s="75">
        <f>IF(ISERROR(L74/K74),"n/a",(L74/K74))</f>
        <v>0.33846153846153848</v>
      </c>
      <c r="N74" s="76">
        <f>SUM(N75:N75)</f>
        <v>86</v>
      </c>
      <c r="O74" s="77">
        <f>SUM(O75:O75)</f>
        <v>62</v>
      </c>
      <c r="P74" s="78">
        <f>IF(ISERROR(N74-O74),"n/a",N74-O74)</f>
        <v>24</v>
      </c>
      <c r="Q74" s="292">
        <f>IF(ISERROR(P74/O74),"n/a",(P74/O74))</f>
        <v>0.38709677419354838</v>
      </c>
      <c r="R74" s="136">
        <f>SUM(R75:R75)</f>
        <v>81</v>
      </c>
      <c r="S74" s="138">
        <f>SUM(S75:S75)</f>
        <v>59</v>
      </c>
      <c r="T74" s="139">
        <f>IF(ISERROR(R74-S74),"n/a",R74-S74)</f>
        <v>22</v>
      </c>
      <c r="U74" s="204">
        <f>IF(ISERROR(T74/S74),"n/a",(T74/S74))</f>
        <v>0.3728813559322034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113</v>
      </c>
      <c r="G75" s="69">
        <f>G76+G81+G79</f>
        <v>99</v>
      </c>
      <c r="H75" s="70">
        <f t="shared" ref="H75:H86" si="143">IF(ISERROR(F75-G75),"n/a",F75-G75)</f>
        <v>14</v>
      </c>
      <c r="I75" s="71">
        <f t="shared" ref="I75:I86" si="144">IF(ISERROR(H75/G75),"n/a",(H75/G75))</f>
        <v>0.14141414141414141</v>
      </c>
      <c r="J75" s="72">
        <f>J76+J81+J79</f>
        <v>87</v>
      </c>
      <c r="K75" s="73">
        <f>K76+K81+K79</f>
        <v>65</v>
      </c>
      <c r="L75" s="74">
        <f t="shared" ref="L75:L86" si="145">IF(ISERROR(J75-K75),"n/a",J75-K75)</f>
        <v>22</v>
      </c>
      <c r="M75" s="75">
        <f t="shared" ref="M75:M86" si="146">IF(ISERROR(L75/K75),"n/a",(L75/K75))</f>
        <v>0.33846153846153848</v>
      </c>
      <c r="N75" s="76">
        <f>N76+N81+N79</f>
        <v>86</v>
      </c>
      <c r="O75" s="77">
        <f>O76+O81+O79</f>
        <v>62</v>
      </c>
      <c r="P75" s="78">
        <f t="shared" ref="P75:P86" si="147">IF(ISERROR(N75-O75),"n/a",N75-O75)</f>
        <v>24</v>
      </c>
      <c r="Q75" s="292">
        <f t="shared" ref="Q75:Q86" si="148">IF(ISERROR(P75/O75),"n/a",(P75/O75))</f>
        <v>0.38709677419354838</v>
      </c>
      <c r="R75" s="136">
        <f>R76+R81+R79</f>
        <v>81</v>
      </c>
      <c r="S75" s="138">
        <f>S76+S81+S79</f>
        <v>59</v>
      </c>
      <c r="T75" s="139">
        <f t="shared" ref="T75:T86" si="149">IF(ISERROR(R75-S75),"n/a",R75-S75)</f>
        <v>22</v>
      </c>
      <c r="U75" s="204">
        <f t="shared" ref="U75:U86" si="150">IF(ISERROR(T75/S75),"n/a",(T75/S75))</f>
        <v>0.3728813559322034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90</v>
      </c>
      <c r="H76" s="97">
        <f t="shared" si="143"/>
        <v>9</v>
      </c>
      <c r="I76" s="98">
        <f t="shared" si="144"/>
        <v>0.1</v>
      </c>
      <c r="J76" s="99">
        <f>SUM(J77:J78)</f>
        <v>76</v>
      </c>
      <c r="K76" s="100">
        <f>SUM(K77:K78)</f>
        <v>62</v>
      </c>
      <c r="L76" s="101">
        <f t="shared" si="145"/>
        <v>14</v>
      </c>
      <c r="M76" s="102">
        <f t="shared" si="146"/>
        <v>0.22580645161290322</v>
      </c>
      <c r="N76" s="103">
        <f>SUM(N77:N78)</f>
        <v>75</v>
      </c>
      <c r="O76" s="104">
        <f>SUM(O77:O78)</f>
        <v>59</v>
      </c>
      <c r="P76" s="105">
        <f t="shared" si="147"/>
        <v>16</v>
      </c>
      <c r="Q76" s="293">
        <f t="shared" si="148"/>
        <v>0.2711864406779661</v>
      </c>
      <c r="R76" s="137">
        <f>SUM(R77:R78)</f>
        <v>70</v>
      </c>
      <c r="S76" s="140">
        <f>SUM(S77:S78)</f>
        <v>57</v>
      </c>
      <c r="T76" s="141">
        <f t="shared" si="149"/>
        <v>13</v>
      </c>
      <c r="U76" s="205">
        <f t="shared" si="150"/>
        <v>0.22807017543859648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90</v>
      </c>
      <c r="H77" s="274">
        <f>IF(ISERROR(F77-G77),"n/a",F77-G77)</f>
        <v>9</v>
      </c>
      <c r="I77" s="275">
        <f>IF(ISERROR(H77/G77),"n/a",(H77/G77))</f>
        <v>0.1</v>
      </c>
      <c r="J77" s="276">
        <v>76</v>
      </c>
      <c r="K77" s="277">
        <v>62</v>
      </c>
      <c r="L77" s="278">
        <f>IF(ISERROR(J77-K77),"n/a",J77-K77)</f>
        <v>14</v>
      </c>
      <c r="M77" s="279">
        <f>IF(ISERROR(L77/K77),"n/a",(L77/K77))</f>
        <v>0.22580645161290322</v>
      </c>
      <c r="N77" s="284">
        <v>75</v>
      </c>
      <c r="O77" s="285">
        <v>59</v>
      </c>
      <c r="P77" s="286">
        <f t="shared" ref="P77:P78" si="151">IF(ISERROR(N77-O77),"n/a",N77-O77)</f>
        <v>16</v>
      </c>
      <c r="Q77" s="296">
        <f t="shared" ref="Q77:Q78" si="152">IF(ISERROR(P77/O77),"n/a",(P77/O77))</f>
        <v>0.2711864406779661</v>
      </c>
      <c r="R77" s="287">
        <v>70</v>
      </c>
      <c r="S77" s="288">
        <v>57</v>
      </c>
      <c r="T77" s="289">
        <f t="shared" ref="T77:T78" si="153">IF(ISERROR(R77-S77),"n/a",R77-S77)</f>
        <v>13</v>
      </c>
      <c r="U77" s="290">
        <f t="shared" ref="U77:U78" si="154">IF(ISERROR(T77/S77),"n/a",(T77/S77))</f>
        <v>0.22807017543859648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13</v>
      </c>
      <c r="G79" s="195">
        <f>G80</f>
        <v>8</v>
      </c>
      <c r="H79" s="110">
        <f>IF(ISERROR(F79-G79),"n/a",F79-G79)</f>
        <v>5</v>
      </c>
      <c r="I79" s="111">
        <f>IF(ISERROR(H79/G79),"n/a",(H79/G79))</f>
        <v>0.625</v>
      </c>
      <c r="J79" s="196">
        <f>J80</f>
        <v>11</v>
      </c>
      <c r="K79" s="197">
        <f>K80</f>
        <v>2</v>
      </c>
      <c r="L79" s="112">
        <f>IF(ISERROR(J79-K79),"n/a",J79-K79)</f>
        <v>9</v>
      </c>
      <c r="M79" s="113">
        <f>IF(ISERROR(L79/K79),"n/a",(L79/K79))</f>
        <v>4.5</v>
      </c>
      <c r="N79" s="198">
        <f>N80</f>
        <v>11</v>
      </c>
      <c r="O79" s="199">
        <f>O80</f>
        <v>2</v>
      </c>
      <c r="P79" s="114">
        <f>IF(ISERROR(N79-O79),"n/a",N79-O79)</f>
        <v>9</v>
      </c>
      <c r="Q79" s="294">
        <f>IF(ISERROR(P79/O79),"n/a",(P79/O79))</f>
        <v>4.5</v>
      </c>
      <c r="R79" s="200">
        <f>R80</f>
        <v>11</v>
      </c>
      <c r="S79" s="201">
        <f>S80</f>
        <v>2</v>
      </c>
      <c r="T79" s="142">
        <f>IF(ISERROR(R79-S79),"n/a",R79-S79)</f>
        <v>9</v>
      </c>
      <c r="U79" s="206">
        <f>IF(ISERROR(T79/S79),"n/a",(T79/S79))</f>
        <v>4.5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13</v>
      </c>
      <c r="G80" s="123">
        <v>8</v>
      </c>
      <c r="H80" s="124">
        <f>IF(ISERROR(F80-G80),"n/a",F80-G80)</f>
        <v>5</v>
      </c>
      <c r="I80" s="125">
        <f>IF(ISERROR(H80/G80),"n/a",(H80/G80))</f>
        <v>0.625</v>
      </c>
      <c r="J80" s="126">
        <v>11</v>
      </c>
      <c r="K80" s="127">
        <v>2</v>
      </c>
      <c r="L80" s="128">
        <f>IF(ISERROR(J80-K80),"n/a",J80-K80)</f>
        <v>9</v>
      </c>
      <c r="M80" s="129">
        <f>IF(ISERROR(L80/K80),"n/a",(L80/K80))</f>
        <v>4.5</v>
      </c>
      <c r="N80" s="143">
        <v>11</v>
      </c>
      <c r="O80" s="144">
        <v>2</v>
      </c>
      <c r="P80" s="145">
        <f>IF(ISERROR(N80-O80),"n/a",N80-O80)</f>
        <v>9</v>
      </c>
      <c r="Q80" s="295">
        <f>IF(ISERROR(P80/O80),"n/a",(P80/O80))</f>
        <v>4.5</v>
      </c>
      <c r="R80" s="146">
        <v>11</v>
      </c>
      <c r="S80" s="147">
        <v>2</v>
      </c>
      <c r="T80" s="148">
        <f>IF(ISERROR(R80-S80),"n/a",R80-S80)</f>
        <v>9</v>
      </c>
      <c r="U80" s="207">
        <f>IF(ISERROR(T80/S80),"n/a",(T80/S80))</f>
        <v>4.5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10</v>
      </c>
      <c r="O83" s="77">
        <f>O84+O91</f>
        <v>2</v>
      </c>
      <c r="P83" s="78">
        <f t="shared" si="147"/>
        <v>8</v>
      </c>
      <c r="Q83" s="292">
        <f t="shared" si="148"/>
        <v>4</v>
      </c>
      <c r="R83" s="136">
        <f>R84+R91</f>
        <v>6</v>
      </c>
      <c r="S83" s="138">
        <f>S84+S91</f>
        <v>2</v>
      </c>
      <c r="T83" s="139">
        <f t="shared" si="149"/>
        <v>4</v>
      </c>
      <c r="U83" s="204">
        <f t="shared" si="150"/>
        <v>2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10</v>
      </c>
      <c r="O91" s="77">
        <f>O92+O97+O95</f>
        <v>2</v>
      </c>
      <c r="P91" s="78">
        <f t="shared" si="161"/>
        <v>8</v>
      </c>
      <c r="Q91" s="292">
        <f t="shared" si="162"/>
        <v>4</v>
      </c>
      <c r="R91" s="136">
        <f>R92+R97+R95</f>
        <v>6</v>
      </c>
      <c r="S91" s="138">
        <f>S92+S97+S95</f>
        <v>2</v>
      </c>
      <c r="T91" s="139">
        <f t="shared" si="163"/>
        <v>4</v>
      </c>
      <c r="U91" s="204">
        <f t="shared" si="164"/>
        <v>2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10</v>
      </c>
      <c r="O92" s="104">
        <f>SUM(O93:O94)</f>
        <v>2</v>
      </c>
      <c r="P92" s="105">
        <f t="shared" si="161"/>
        <v>8</v>
      </c>
      <c r="Q92" s="293">
        <f t="shared" si="162"/>
        <v>4</v>
      </c>
      <c r="R92" s="137">
        <f>SUM(R93:R94)</f>
        <v>6</v>
      </c>
      <c r="S92" s="140">
        <f>SUM(S93:S94)</f>
        <v>2</v>
      </c>
      <c r="T92" s="141">
        <f t="shared" si="163"/>
        <v>4</v>
      </c>
      <c r="U92" s="205">
        <f t="shared" si="164"/>
        <v>2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10</v>
      </c>
      <c r="O93" s="285">
        <v>2</v>
      </c>
      <c r="P93" s="286">
        <f t="shared" si="161"/>
        <v>8</v>
      </c>
      <c r="Q93" s="296">
        <f t="shared" si="162"/>
        <v>4</v>
      </c>
      <c r="R93" s="287">
        <v>6</v>
      </c>
      <c r="S93" s="288">
        <v>2</v>
      </c>
      <c r="T93" s="289">
        <f t="shared" si="163"/>
        <v>4</v>
      </c>
      <c r="U93" s="290">
        <f t="shared" si="164"/>
        <v>2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1/15/2021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January 15, 2021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1/15/21</v>
      </c>
      <c r="C8" s="353" t="str">
        <f>Summary!C7</f>
        <v>as of 1/15/20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0.33333333333333331</v>
      </c>
      <c r="C12" s="10">
        <f>IF(ISERROR(Summary!C110/Summary!C48),"n/a",Summary!C110/Summary!C48)</f>
        <v>0.6</v>
      </c>
      <c r="D12" s="12">
        <f>IF(ISERROR(B12-C12),"n/a",B12-C12)</f>
        <v>-0.26666666666666666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0.75</v>
      </c>
      <c r="D13" s="12">
        <f>IF(ISERROR(B13-C13),"n/a",B13-C13)</f>
        <v>0.25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0.4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0.63636363636363635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0.9285714285714286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0.375</v>
      </c>
      <c r="C30" s="10">
        <f>IF(ISERROR(Summary!C109/Summary!C47),"n/a",Summary!C109/Summary!C47)</f>
        <v>0.6</v>
      </c>
      <c r="D30" s="12">
        <f>IF(ISERROR(B30-C30),"n/a",B30-C30)</f>
        <v>-0.22499999999999998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0.625</v>
      </c>
      <c r="C31" s="10">
        <f>IF(ISERROR(Summary!C109/Summary!C66),"n/a",Summary!C109/Summary!C66)</f>
        <v>0.75</v>
      </c>
      <c r="D31" s="12">
        <f>IF(ISERROR(B31-C31),"n/a",B31-C31)</f>
        <v>-0.125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0.93333333333333335</v>
      </c>
      <c r="C32" s="11">
        <f>IF(ISERROR(Summary!C128/Summary!C109), "n/a",Summary!C128/Summary!C109)</f>
        <v>1</v>
      </c>
      <c r="D32" s="13">
        <f>IF(ISERROR(B32-C32),"n/a",B32-C32)</f>
        <v>-6.6666666666666652E-2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1/15/21</v>
      </c>
      <c r="C36" s="353" t="str">
        <f>Summary!C7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0.62710187932739858</v>
      </c>
      <c r="C39" s="10">
        <f>IF(ISERROR(Summary!C56/Summary!C18),"n/a",Summary!C56/Summary!C18)</f>
        <v>0.66885245901639345</v>
      </c>
      <c r="D39" s="12">
        <f>IF(ISERROR(B39-C39),"n/a",B39-C39)</f>
        <v>-4.1750579688994871E-2</v>
      </c>
    </row>
    <row r="40" spans="1:4" ht="15" x14ac:dyDescent="0.2">
      <c r="A40" s="14" t="s">
        <v>14</v>
      </c>
      <c r="B40" s="10">
        <f>IF(ISERROR(Summary!B75/Summary!B56),"n/a",Summary!B75/Summary!B56)</f>
        <v>0.79652996845425872</v>
      </c>
      <c r="C40" s="10">
        <f>IF(ISERROR(Summary!C75/Summary!C56),"n/a",Summary!C75/Summary!C56)</f>
        <v>0.79084967320261434</v>
      </c>
      <c r="D40" s="12">
        <f>IF(ISERROR(B40-C40),"n/a",B40-C40)</f>
        <v>5.6802952516443739E-3</v>
      </c>
    </row>
    <row r="41" spans="1:4" ht="15" x14ac:dyDescent="0.2">
      <c r="A41" s="14" t="s">
        <v>15</v>
      </c>
      <c r="B41" s="10">
        <f>IF(ISERROR(Summary!B118/Summary!B56),"n/a",Summary!B118/Summary!B56)</f>
        <v>0.66561514195583593</v>
      </c>
      <c r="C41" s="10">
        <f>IF(ISERROR(Summary!C118/Summary!C56),"n/a",Summary!C118/Summary!C56)</f>
        <v>0.58986928104575165</v>
      </c>
      <c r="D41" s="12">
        <f>IF(ISERROR(B41-C41),"n/a",B41-C41)</f>
        <v>7.5745860910084284E-2</v>
      </c>
    </row>
    <row r="42" spans="1:4" ht="15" x14ac:dyDescent="0.2">
      <c r="A42" s="14" t="s">
        <v>16</v>
      </c>
      <c r="B42" s="10">
        <f>IF(ISERROR(Summary!B118/Summary!B75),"n/a",Summary!B118/Summary!B75)</f>
        <v>0.83564356435643561</v>
      </c>
      <c r="C42" s="10">
        <f>IF(ISERROR(Summary!C118/Summary!C75),"n/a",Summary!C118/Summary!C75)</f>
        <v>0.74586776859504134</v>
      </c>
      <c r="D42" s="12">
        <f>IF(ISERROR(B42-C42),"n/a",B42-C42)</f>
        <v>8.9775795761394273E-2</v>
      </c>
    </row>
    <row r="43" spans="1:4" ht="15" x14ac:dyDescent="0.2">
      <c r="A43" s="14" t="s">
        <v>17</v>
      </c>
      <c r="B43" s="10">
        <f>IF(ISERROR(Summary!B137/Summary!B118), "n/a",Summary!B137/Summary!B118)</f>
        <v>0.87440758293838861</v>
      </c>
      <c r="C43" s="10">
        <f>IF(ISERROR(Summary!C137/Summary!C118), "n/a",Summary!C137/Summary!C118)</f>
        <v>0.89750692520775621</v>
      </c>
      <c r="D43" s="12">
        <f>IF(ISERROR(B43-C43),"n/a",B43-C43)</f>
        <v>-2.3099342269367606E-2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0.6</v>
      </c>
      <c r="D53" s="12">
        <f>IF(ISERROR(B53-C53),"n/a",B53-C53)</f>
        <v>-0.6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0.6</v>
      </c>
      <c r="D54" s="12">
        <f>IF(ISERROR(B54-C54),"n/a",B54-C54)</f>
        <v>-0.6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0.33333333333333331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0.60377358490566035</v>
      </c>
      <c r="C59" s="10">
        <f>IF(ISERROR(Summary!C121/Summary!C59),"n/a",Summary!C121/Summary!C59)</f>
        <v>0.55000000000000004</v>
      </c>
      <c r="D59" s="12">
        <f>IF(ISERROR(B59-C59),"n/a",B59-C59)</f>
        <v>5.377358490566031E-2</v>
      </c>
    </row>
    <row r="60" spans="1:4" ht="15" x14ac:dyDescent="0.2">
      <c r="A60" s="14" t="s">
        <v>16</v>
      </c>
      <c r="B60" s="10">
        <f>IF(ISERROR(Summary!B121/Summary!B78),"n/a",Summary!B121/Summary!B78)</f>
        <v>0.78048780487804881</v>
      </c>
      <c r="C60" s="10">
        <f>IF(ISERROR(Summary!C121/Summary!C78),"n/a",Summary!C121/Summary!C78)</f>
        <v>0.71739130434782605</v>
      </c>
      <c r="D60" s="12">
        <f>IF(ISERROR(B60-C60),"n/a",B60-C60)</f>
        <v>6.3096500530222754E-2</v>
      </c>
    </row>
    <row r="61" spans="1:4" ht="15" x14ac:dyDescent="0.2">
      <c r="A61" s="14" t="s">
        <v>17</v>
      </c>
      <c r="B61" s="10">
        <f>IF(ISERROR(Summary!B140/Summary!B121), "n/a",Summary!B140/Summary!B121)</f>
        <v>0.8125</v>
      </c>
      <c r="C61" s="10">
        <f>IF(ISERROR(Summary!C140/Summary!C121), "n/a",Summary!C140/Summary!C121)</f>
        <v>0.87878787878787878</v>
      </c>
      <c r="D61" s="12">
        <f>IF(ISERROR(B61-C61),"n/a",B61-C61)</f>
        <v>-6.6287878787878785E-2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0.63296903460837883</v>
      </c>
      <c r="C63" s="10">
        <f>IF(ISERROR(Summary!C54/Summary!C16),"n/a",Summary!C54/Summary!C16)</f>
        <v>0.67162698412698407</v>
      </c>
      <c r="D63" s="12">
        <f>IF(ISERROR(B63-C63),"n/a",B63-C63)</f>
        <v>-3.8657949518605239E-2</v>
      </c>
    </row>
    <row r="64" spans="1:4" ht="15" x14ac:dyDescent="0.2">
      <c r="A64" s="14" t="s">
        <v>14</v>
      </c>
      <c r="B64" s="10">
        <f>IF(ISERROR(Summary!B73/Summary!B54),"n/a",Summary!B73/Summary!B54)</f>
        <v>0.78848920863309357</v>
      </c>
      <c r="C64" s="10">
        <f>IF(ISERROR(Summary!C73/Summary!C54),"n/a",Summary!C73/Summary!C54)</f>
        <v>0.79025110782865582</v>
      </c>
      <c r="D64" s="12">
        <f>IF(ISERROR(B64-C64),"n/a",B64-C64)</f>
        <v>-1.7618991955622443E-3</v>
      </c>
    </row>
    <row r="65" spans="1:4" ht="15" x14ac:dyDescent="0.2">
      <c r="A65" s="14" t="s">
        <v>15</v>
      </c>
      <c r="B65" s="10">
        <f>IF(ISERROR(Summary!B116/Summary!B54),"n/a",Summary!B116/Summary!B54)</f>
        <v>0.65323741007194247</v>
      </c>
      <c r="C65" s="10">
        <f>IF(ISERROR(Summary!C116/Summary!C54),"n/a",Summary!C116/Summary!C54)</f>
        <v>0.58641063515509606</v>
      </c>
      <c r="D65" s="12">
        <f>IF(ISERROR(B65-C65),"n/a",B65-C65)</f>
        <v>6.682677491684641E-2</v>
      </c>
    </row>
    <row r="66" spans="1:4" ht="15" x14ac:dyDescent="0.2">
      <c r="A66" s="14" t="s">
        <v>16</v>
      </c>
      <c r="B66" s="10">
        <f>IF(ISERROR(Summary!B116/Summary!B73),"n/a",Summary!B116/Summary!B73)</f>
        <v>0.82846715328467158</v>
      </c>
      <c r="C66" s="10">
        <f>IF(ISERROR(Summary!C116/Summary!C73),"n/a",Summary!C116/Summary!C73)</f>
        <v>0.74205607476635516</v>
      </c>
      <c r="D66" s="12">
        <f>IF(ISERROR(B66-C66),"n/a",B66-C66)</f>
        <v>8.641107851831642E-2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0.87004405286343611</v>
      </c>
      <c r="C67" s="11">
        <f>IF(ISERROR(Summary!C135/Summary!C116), "n/a",Summary!C135/Summary!C116)</f>
        <v>0.89168765743073053</v>
      </c>
      <c r="D67" s="13">
        <f>IF(ISERROR(B67-C67),"n/a",B67-C67)</f>
        <v>-2.1643604567294417E-2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1/15/2021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January 15, 2021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1/15/21</v>
      </c>
      <c r="C9" s="355" t="str">
        <f>Summary!C7</f>
        <v>as of 1/15/20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0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0.33333333333333331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0.3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0.3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1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1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1/15/21</v>
      </c>
      <c r="C36" s="353" t="str">
        <f>(Summary!C7)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0.47887323943661969</v>
      </c>
      <c r="D39" s="12">
        <f>IF(ISERROR(B39-C39),"n/a",B39-C39)</f>
        <v>-0.11568915983462963</v>
      </c>
    </row>
    <row r="40" spans="1:4" ht="15" x14ac:dyDescent="0.2">
      <c r="A40" s="14" t="s">
        <v>14</v>
      </c>
      <c r="B40" s="10">
        <f>IF(ISERROR(College!J20/College!F20),"n/a",College!J20/College!F20)</f>
        <v>0.69863013698630139</v>
      </c>
      <c r="C40" s="10">
        <f>IF(ISERROR(College!K20/College!G20),"n/a",College!K20/College!G20)</f>
        <v>0.6470588235294118</v>
      </c>
      <c r="D40" s="12">
        <f>IF(ISERROR(B40-C40),"n/a",B40-C40)</f>
        <v>5.1571313456889589E-2</v>
      </c>
    </row>
    <row r="41" spans="1:4" ht="15" x14ac:dyDescent="0.2">
      <c r="A41" s="14" t="s">
        <v>15</v>
      </c>
      <c r="B41" s="10">
        <f>IF(ISERROR(College!N20/College!F20),"n/a",College!N20/College!F20)</f>
        <v>0.69863013698630139</v>
      </c>
      <c r="C41" s="10">
        <f>IF(ISERROR(College!O20/College!G20),"n/a",College!O20/College!G20)</f>
        <v>0.61764705882352944</v>
      </c>
      <c r="D41" s="12">
        <f>IF(ISERROR(B41-C41),"n/a",B41-C41)</f>
        <v>8.0983078162771949E-2</v>
      </c>
    </row>
    <row r="42" spans="1:4" ht="15" x14ac:dyDescent="0.2">
      <c r="A42" s="14" t="s">
        <v>16</v>
      </c>
      <c r="B42" s="10">
        <f>IF(ISERROR(College!N20/College!J20),"n/a",College!N20/College!J20)</f>
        <v>1</v>
      </c>
      <c r="C42" s="10">
        <f>IF(ISERROR(College!O20/College!K20),"n/a",College!O20/College!K20)</f>
        <v>0.95454545454545459</v>
      </c>
      <c r="D42" s="12">
        <f>IF(ISERROR(B42-C42),"n/a",B42-C42)</f>
        <v>4.5454545454545414E-2</v>
      </c>
    </row>
    <row r="43" spans="1:4" ht="15" x14ac:dyDescent="0.2">
      <c r="A43" s="14" t="s">
        <v>17</v>
      </c>
      <c r="B43" s="10">
        <f>IF(ISERROR(College!R20/College!N20), "n/a",College!R20/College!N20)</f>
        <v>0.88235294117647056</v>
      </c>
      <c r="C43" s="10">
        <f>IF(ISERROR(College!S20/College!O20), "n/a",College!S20/College!O20)</f>
        <v>0.95238095238095233</v>
      </c>
      <c r="D43" s="12">
        <f>IF(ISERROR(B43-C43),"n/a",B43-C43)</f>
        <v>-7.0028011204481766E-2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0.6428571428571429</v>
      </c>
      <c r="D58" s="12">
        <f>IF(ISERROR(B58-C58),"n/a",B58-C58)</f>
        <v>-4.2857142857142927E-2</v>
      </c>
    </row>
    <row r="59" spans="1:4" ht="15" x14ac:dyDescent="0.2">
      <c r="A59" s="14" t="s">
        <v>15</v>
      </c>
      <c r="B59" s="10">
        <f>IF(ISERROR(College!N23/College!F23),"n/a",College!N23/College!F23)</f>
        <v>0.6</v>
      </c>
      <c r="C59" s="10">
        <f>IF(ISERROR(College!O23/College!G23),"n/a",College!O23/College!G23)</f>
        <v>0.6428571428571429</v>
      </c>
      <c r="D59" s="12">
        <f>IF(ISERROR(B59-C59),"n/a",B59-C59)</f>
        <v>-4.2857142857142927E-2</v>
      </c>
    </row>
    <row r="60" spans="1:4" ht="15" x14ac:dyDescent="0.2">
      <c r="A60" s="14" t="s">
        <v>16</v>
      </c>
      <c r="B60" s="10">
        <f>IF(ISERROR(College!N23/College!J23),"n/a",College!N23/College!J23)</f>
        <v>1</v>
      </c>
      <c r="C60" s="10">
        <f>IF(ISERROR(College!O23/College!K23),"n/a",College!O23/College!K23)</f>
        <v>1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IF(ISERROR(College!R23/College!N23), "n/a",College!R23/College!N23)</f>
        <v>0.83333333333333337</v>
      </c>
      <c r="C61" s="10">
        <f>IF(ISERROR(College!S23/College!O23), "n/a",College!S23/College!O23)</f>
        <v>0.77777777777777779</v>
      </c>
      <c r="D61" s="12">
        <f>IF(ISERROR(B61-C61),"n/a",B61-C61)</f>
        <v>5.555555555555558E-2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0.50306748466257667</v>
      </c>
      <c r="D63" s="12">
        <f>IF(ISERROR(B63-C63),"n/a",B63-C63)</f>
        <v>-0.12973415132924332</v>
      </c>
    </row>
    <row r="64" spans="1:4" ht="15" x14ac:dyDescent="0.2">
      <c r="A64" s="14" t="s">
        <v>14</v>
      </c>
      <c r="B64" s="10">
        <f>IF(ISERROR(College!J18/College!F18),"n/a",College!J18/College!F18)</f>
        <v>0.6785714285714286</v>
      </c>
      <c r="C64" s="10">
        <f>IF(ISERROR(College!K18/College!G18),"n/a",College!K18/College!G18)</f>
        <v>0.64634146341463417</v>
      </c>
      <c r="D64" s="12">
        <f>IF(ISERROR(B64-C64),"n/a",B64-C64)</f>
        <v>3.2229965156794438E-2</v>
      </c>
    </row>
    <row r="65" spans="1:4" ht="15" x14ac:dyDescent="0.2">
      <c r="A65" s="14" t="s">
        <v>15</v>
      </c>
      <c r="B65" s="10">
        <f>IF(ISERROR(College!N18/College!F18),"n/a",College!N18/College!F18)</f>
        <v>0.6785714285714286</v>
      </c>
      <c r="C65" s="10">
        <f>IF(ISERROR(College!O18/College!G18),"n/a",College!O18/College!G18)</f>
        <v>0.62195121951219512</v>
      </c>
      <c r="D65" s="12">
        <f>IF(ISERROR(B65-C65),"n/a",B65-C65)</f>
        <v>5.6620209059233484E-2</v>
      </c>
    </row>
    <row r="66" spans="1:4" ht="15" x14ac:dyDescent="0.2">
      <c r="A66" s="14" t="s">
        <v>16</v>
      </c>
      <c r="B66" s="10">
        <f>IF(ISERROR(College!N18/College!J18),"n/a",College!N18/College!J18)</f>
        <v>1</v>
      </c>
      <c r="C66" s="10">
        <f>IF(ISERROR(College!O18/College!K18),"n/a",College!O18/College!K18)</f>
        <v>0.96226415094339623</v>
      </c>
      <c r="D66" s="12">
        <f>IF(ISERROR(B66-C66),"n/a",B66-C66)</f>
        <v>3.7735849056603765E-2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0.8771929824561403</v>
      </c>
      <c r="C67" s="11">
        <f>IF(ISERROR(College!S18/College!O18), "n/a",College!S18/College!O18)</f>
        <v>0.92156862745098034</v>
      </c>
      <c r="D67" s="13">
        <f>IF(ISERROR(B67-C67),"n/a",B67-C67)</f>
        <v>-4.4375644994840036E-2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January 15, 2021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1/15/21</v>
      </c>
      <c r="C9" s="355" t="str">
        <f>Summary!C7</f>
        <v>as of 1/15/20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0.5</v>
      </c>
      <c r="D12" s="12">
        <f>IF(ISERROR(B12-C12),"n/a",B12-C12)</f>
        <v>-0.16666666666666669</v>
      </c>
    </row>
    <row r="13" spans="1:19" ht="15" x14ac:dyDescent="0.2">
      <c r="A13" s="14" t="s">
        <v>15</v>
      </c>
      <c r="B13" s="10">
        <f>IF(ISERROR(College!N29/College!F29),"n/a",College!N29/College!F29)</f>
        <v>0.33333333333333331</v>
      </c>
      <c r="C13" s="10">
        <f>IF(ISERROR(College!O29/College!G29),"n/a",College!O29/College!G29)</f>
        <v>0.5</v>
      </c>
      <c r="D13" s="12">
        <f>IF(ISERROR(B13-C13),"n/a",B13-C13)</f>
        <v>-0.16666666666666669</v>
      </c>
    </row>
    <row r="14" spans="1:19" ht="15" x14ac:dyDescent="0.2">
      <c r="A14" s="14" t="s">
        <v>16</v>
      </c>
      <c r="B14" s="10">
        <f>IF(ISERROR(College!N29/College!J29),"n/a",College!N29/College!J29)</f>
        <v>1</v>
      </c>
      <c r="C14" s="10">
        <f>IF(ISERROR(College!O29/College!K29),"n/a",College!O29/College!K29)</f>
        <v>1</v>
      </c>
      <c r="D14" s="12">
        <f>IF(ISERROR(B14-C14),"n/a",B14-C14)</f>
        <v>0</v>
      </c>
    </row>
    <row r="15" spans="1:19" ht="15" x14ac:dyDescent="0.2">
      <c r="A15" s="14" t="s">
        <v>17</v>
      </c>
      <c r="B15" s="10">
        <f>IF(ISERROR(College!R29/College!N29), "n/a",College!R29/College!N29)</f>
        <v>1</v>
      </c>
      <c r="C15" s="10">
        <f>IF(ISERROR(College!S29/College!O29), "n/a",College!S29/College!O29)</f>
        <v>1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0.55000000000000004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0.45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0.81818181818181823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0.88888888888888884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0.5</v>
      </c>
      <c r="D29" s="12">
        <f>IF(ISERROR(B29-C29),"n/a",B29-C29)</f>
        <v>0.32758620689655171</v>
      </c>
    </row>
    <row r="30" spans="1:4" ht="15" x14ac:dyDescent="0.2">
      <c r="A30" s="14" t="s">
        <v>14</v>
      </c>
      <c r="B30" s="10">
        <f>IF(ISERROR(College!J27/College!F27),"n/a",College!J27/College!F27)</f>
        <v>0.5</v>
      </c>
      <c r="C30" s="10">
        <f>IF(ISERROR(College!K27/College!G27),"n/a",College!K27/College!G27)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0.41666666666666669</v>
      </c>
      <c r="C31" s="10">
        <f>IF(ISERROR(College!O27/College!G27),"n/a",College!O27/College!G27)</f>
        <v>0.5</v>
      </c>
      <c r="D31" s="12">
        <f>IF(ISERROR(B31-C31),"n/a",B31-C31)</f>
        <v>-8.3333333333333315E-2</v>
      </c>
    </row>
    <row r="32" spans="1:4" ht="15" x14ac:dyDescent="0.2">
      <c r="A32" s="14" t="s">
        <v>16</v>
      </c>
      <c r="B32" s="10">
        <f>IF(ISERROR(College!N27/College!J27),"n/a",College!N27/College!J27)</f>
        <v>0.83333333333333337</v>
      </c>
      <c r="C32" s="10">
        <f>IF(ISERROR(College!O27/College!K27),"n/a",College!O27/College!K27)</f>
        <v>1</v>
      </c>
      <c r="D32" s="12">
        <f>IF(ISERROR(B32-C32),"n/a",B32-C32)</f>
        <v>-0.16666666666666663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</v>
      </c>
      <c r="C33" s="11">
        <f>IF(ISERROR(College!S27/College!O27), "n/a",College!S27/College!O27)</f>
        <v>1</v>
      </c>
      <c r="D33" s="13">
        <f>IF(ISERROR(B33-C33),"n/a",B33-C33)</f>
        <v>-9.9999999999999978E-2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1/15/21</v>
      </c>
      <c r="C36" s="353" t="str">
        <f>(Summary!C7)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0.73931623931623935</v>
      </c>
      <c r="C39" s="10">
        <f>IF(ISERROR(College!G36/College!C36),"n/a",College!G36/College!C36)</f>
        <v>0.73960612691466088</v>
      </c>
      <c r="D39" s="12">
        <f>IF(ISERROR(B39-C39),"n/a",B39-C39)</f>
        <v>-2.8988759842152323E-4</v>
      </c>
    </row>
    <row r="40" spans="1:4" ht="15" x14ac:dyDescent="0.2">
      <c r="A40" s="14" t="s">
        <v>14</v>
      </c>
      <c r="B40" s="10">
        <f>IF(ISERROR(College!J36/College!F36),"n/a",College!J36/College!F36)</f>
        <v>0.67052023121387283</v>
      </c>
      <c r="C40" s="10">
        <f>IF(ISERROR(College!K36/College!G36),"n/a",College!K36/College!G36)</f>
        <v>0.6124260355029586</v>
      </c>
      <c r="D40" s="12">
        <f>IF(ISERROR(B40-C40),"n/a",B40-C40)</f>
        <v>5.8094195710914232E-2</v>
      </c>
    </row>
    <row r="41" spans="1:4" ht="15" x14ac:dyDescent="0.2">
      <c r="A41" s="14" t="s">
        <v>15</v>
      </c>
      <c r="B41" s="10">
        <f>IF(ISERROR(College!N36/College!F36),"n/a",College!N36/College!F36)</f>
        <v>0.62138728323699421</v>
      </c>
      <c r="C41" s="10">
        <f>IF(ISERROR(College!O36/College!G36),"n/a",College!O36/College!G36)</f>
        <v>0.54437869822485208</v>
      </c>
      <c r="D41" s="12">
        <f>IF(ISERROR(B41-C41),"n/a",B41-C41)</f>
        <v>7.7008585012142139E-2</v>
      </c>
    </row>
    <row r="42" spans="1:4" ht="15" x14ac:dyDescent="0.2">
      <c r="A42" s="14" t="s">
        <v>16</v>
      </c>
      <c r="B42" s="10">
        <f>IF(ISERROR(College!N36/College!J36),"n/a",College!N36/College!J36)</f>
        <v>0.92672413793103448</v>
      </c>
      <c r="C42" s="10">
        <f>IF(ISERROR(College!O36/College!K36),"n/a",College!O36/College!K36)</f>
        <v>0.88888888888888884</v>
      </c>
      <c r="D42" s="12">
        <f>IF(ISERROR(B42-C42),"n/a",B42-C42)</f>
        <v>3.7835249042145636E-2</v>
      </c>
    </row>
    <row r="43" spans="1:4" ht="15" x14ac:dyDescent="0.2">
      <c r="A43" s="14" t="s">
        <v>17</v>
      </c>
      <c r="B43" s="10">
        <f>IF(ISERROR(College!R36/College!N36), "n/a",College!R36/College!N36)</f>
        <v>0.86976744186046506</v>
      </c>
      <c r="C43" s="10">
        <f>IF(ISERROR(College!S36/College!O36), "n/a",College!S36/College!O36)</f>
        <v>0.875</v>
      </c>
      <c r="D43" s="12">
        <f>IF(ISERROR(B43-C43),"n/a",B43-C43)</f>
        <v>-5.2325581395349374E-3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0.33333333333333331</v>
      </c>
      <c r="D53" s="12">
        <f>IF(ISERROR(B53-C53),"n/a",B53-C53)</f>
        <v>-0.33333333333333331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0.33333333333333331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>
        <f>IF(ISERROR(College!S41/College!O41), "n/a",College!S41/College!O41)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0.90322580645161288</v>
      </c>
      <c r="C57" s="10">
        <f>IF(ISERROR(College!G39/College!C39),"n/a",College!G39/College!C39)</f>
        <v>0.86486486486486491</v>
      </c>
      <c r="D57" s="12">
        <f>IF(ISERROR(B57-C57),"n/a",B57-C57)</f>
        <v>3.8360941586747965E-2</v>
      </c>
    </row>
    <row r="58" spans="1:4" ht="15" x14ac:dyDescent="0.2">
      <c r="A58" s="14" t="s">
        <v>14</v>
      </c>
      <c r="B58" s="10">
        <f>IF(ISERROR(College!J39/College!F39),"n/a",College!J39/College!F39)</f>
        <v>0.5357142857142857</v>
      </c>
      <c r="C58" s="10">
        <f>IF(ISERROR(College!K39/College!G39),"n/a",College!K39/College!G39)</f>
        <v>0.59375</v>
      </c>
      <c r="D58" s="12">
        <f>IF(ISERROR(B58-C58),"n/a",B58-C58)</f>
        <v>-5.8035714285714302E-2</v>
      </c>
    </row>
    <row r="59" spans="1:4" ht="15" x14ac:dyDescent="0.2">
      <c r="A59" s="14" t="s">
        <v>15</v>
      </c>
      <c r="B59" s="10">
        <f>IF(ISERROR(College!N39/College!F39),"n/a",College!N39/College!F39)</f>
        <v>0.5</v>
      </c>
      <c r="C59" s="10">
        <f>IF(ISERROR(College!O39/College!G39),"n/a",College!O39/College!G39)</f>
        <v>0.5625</v>
      </c>
      <c r="D59" s="12">
        <f>IF(ISERROR(B59-C59),"n/a",B59-C59)</f>
        <v>-6.25E-2</v>
      </c>
    </row>
    <row r="60" spans="1:4" ht="15" x14ac:dyDescent="0.2">
      <c r="A60" s="14" t="s">
        <v>16</v>
      </c>
      <c r="B60" s="10">
        <f>IF(ISERROR(College!N39/College!J39),"n/a",College!N39/College!J39)</f>
        <v>0.93333333333333335</v>
      </c>
      <c r="C60" s="10">
        <f>IF(ISERROR(College!O39/College!K39),"n/a",College!O39/College!K39)</f>
        <v>0.94736842105263153</v>
      </c>
      <c r="D60" s="12">
        <f>IF(ISERROR(B60-C60),"n/a",B60-C60)</f>
        <v>-1.4035087719298178E-2</v>
      </c>
    </row>
    <row r="61" spans="1:4" ht="15" x14ac:dyDescent="0.2">
      <c r="A61" s="14" t="s">
        <v>17</v>
      </c>
      <c r="B61" s="10">
        <f>IF(ISERROR(College!R39/College!N39), "n/a",College!R39/College!N39)</f>
        <v>0.7142857142857143</v>
      </c>
      <c r="C61" s="10">
        <f>IF(ISERROR(College!S39/College!O39), "n/a",College!S39/College!O39)</f>
        <v>0.88888888888888884</v>
      </c>
      <c r="D61" s="12">
        <f>IF(ISERROR(B61-C61),"n/a",B61-C61)</f>
        <v>-0.17460317460317454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0.74653465346534653</v>
      </c>
      <c r="C63" s="10">
        <f>IF(ISERROR(College!G34/College!C34),"n/a",College!G34/College!C34)</f>
        <v>0.75050301810865194</v>
      </c>
      <c r="D63" s="12">
        <f>IF(ISERROR(B63-C63),"n/a",B63-C63)</f>
        <v>-3.9683646433054109E-3</v>
      </c>
    </row>
    <row r="64" spans="1:4" ht="15" x14ac:dyDescent="0.2">
      <c r="A64" s="14" t="s">
        <v>14</v>
      </c>
      <c r="B64" s="10">
        <f>IF(ISERROR(College!J34/College!F34),"n/a",College!J34/College!F34)</f>
        <v>0.65517241379310343</v>
      </c>
      <c r="C64" s="10">
        <f>IF(ISERROR(College!K34/College!G34),"n/a",College!K34/College!G34)</f>
        <v>0.613941018766756</v>
      </c>
      <c r="D64" s="12">
        <f>IF(ISERROR(B64-C64),"n/a",B64-C64)</f>
        <v>4.1231395026347428E-2</v>
      </c>
    </row>
    <row r="65" spans="1:4" ht="15" x14ac:dyDescent="0.2">
      <c r="A65" s="14" t="s">
        <v>15</v>
      </c>
      <c r="B65" s="10">
        <f>IF(ISERROR(College!N34/College!F34),"n/a",College!N34/College!F34)</f>
        <v>0.60742705570291777</v>
      </c>
      <c r="C65" s="10">
        <f>IF(ISERROR(College!O34/College!G34),"n/a",College!O34/College!G34)</f>
        <v>0.5442359249329759</v>
      </c>
      <c r="D65" s="12">
        <f>IF(ISERROR(B65-C65),"n/a",B65-C65)</f>
        <v>6.3191130769941872E-2</v>
      </c>
    </row>
    <row r="66" spans="1:4" ht="15" x14ac:dyDescent="0.2">
      <c r="A66" s="14" t="s">
        <v>16</v>
      </c>
      <c r="B66" s="10">
        <f>IF(ISERROR(College!N34/College!J34),"n/a",College!N34/College!J34)</f>
        <v>0.92712550607287447</v>
      </c>
      <c r="C66" s="10">
        <f>IF(ISERROR(College!O34/College!K34),"n/a",College!O34/College!K34)</f>
        <v>0.88646288209606983</v>
      </c>
      <c r="D66" s="12">
        <f>IF(ISERROR(B66-C66),"n/a",B66-C66)</f>
        <v>4.0662623976804646E-2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0.86026200873362446</v>
      </c>
      <c r="C67" s="11">
        <f>IF(ISERROR(College!S34/College!O34), "n/a",College!S34/College!O34)</f>
        <v>0.8719211822660099</v>
      </c>
      <c r="D67" s="13">
        <f>IF(ISERROR(B67-C67),"n/a",B67-C67)</f>
        <v>-1.1659173532385436E-2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15,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1/15/21</v>
      </c>
      <c r="C9" s="355" t="str">
        <f>Summary!C7</f>
        <v>as of 1/15/20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3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0.66666666666666663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0.66666666666666663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1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3</v>
      </c>
      <c r="D29" s="12">
        <f>IF(ISERROR(B29-C29),"n/a",B29-C29)</f>
        <v>-2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0.66666666666666663</v>
      </c>
      <c r="D30" s="12">
        <f>IF(ISERROR(B30-C30),"n/a",B30-C30)</f>
        <v>-0.16666666666666663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0.66666666666666663</v>
      </c>
      <c r="D31" s="12">
        <f>IF(ISERROR(B31-C31),"n/a",B31-C31)</f>
        <v>-0.33333333333333331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0.66666666666666663</v>
      </c>
      <c r="C32" s="10">
        <f>IF(ISERROR(College!O43/College!K43),"n/a",College!O43/College!K43)</f>
        <v>1</v>
      </c>
      <c r="D32" s="12">
        <f>IF(ISERROR(B32-C32),"n/a",B32-C32)</f>
        <v>-0.33333333333333337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1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1/15/21</v>
      </c>
      <c r="C36" s="353" t="str">
        <f>(Summary!C7)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0.52760736196319014</v>
      </c>
      <c r="C39" s="10">
        <f>IF(ISERROR(College!G52/College!C52),"n/a",College!G52/College!C52)</f>
        <v>0.68571428571428572</v>
      </c>
      <c r="D39" s="12">
        <f>IF(ISERROR(B39-C39),"n/a",B39-C39)</f>
        <v>-0.15810692375109558</v>
      </c>
    </row>
    <row r="40" spans="1:4" ht="15" x14ac:dyDescent="0.2">
      <c r="A40" s="14" t="s">
        <v>14</v>
      </c>
      <c r="B40" s="10">
        <f>IF(ISERROR(College!J52/College!F52),"n/a",College!J52/College!F52)</f>
        <v>0.73255813953488369</v>
      </c>
      <c r="C40" s="10">
        <f>IF(ISERROR(College!K52/College!G52),"n/a",College!K52/College!G52)</f>
        <v>0.67708333333333337</v>
      </c>
      <c r="D40" s="12">
        <f>IF(ISERROR(B40-C40),"n/a",B40-C40)</f>
        <v>5.547480620155032E-2</v>
      </c>
    </row>
    <row r="41" spans="1:4" ht="15" x14ac:dyDescent="0.2">
      <c r="A41" s="14" t="s">
        <v>15</v>
      </c>
      <c r="B41" s="10">
        <f>IF(ISERROR(College!N52/College!F52),"n/a",College!N52/College!F52)</f>
        <v>0.66279069767441856</v>
      </c>
      <c r="C41" s="10">
        <f>IF(ISERROR(College!O52/College!G52),"n/a",College!O52/College!G52)</f>
        <v>0.64583333333333337</v>
      </c>
      <c r="D41" s="12">
        <f>IF(ISERROR(B41-C41),"n/a",B41-C41)</f>
        <v>1.695736434108519E-2</v>
      </c>
    </row>
    <row r="42" spans="1:4" ht="15" x14ac:dyDescent="0.2">
      <c r="A42" s="14" t="s">
        <v>16</v>
      </c>
      <c r="B42" s="10">
        <f>IF(ISERROR(College!N52/College!J52),"n/a",College!N52/College!J52)</f>
        <v>0.90476190476190477</v>
      </c>
      <c r="C42" s="10">
        <f>IF(ISERROR(College!O52/College!K52),"n/a",College!O52/College!K52)</f>
        <v>0.9538461538461539</v>
      </c>
      <c r="D42" s="12">
        <f>IF(ISERROR(B42-C42),"n/a",B42-C42)</f>
        <v>-4.9084249084249132E-2</v>
      </c>
    </row>
    <row r="43" spans="1:4" ht="15" x14ac:dyDescent="0.2">
      <c r="A43" s="14" t="s">
        <v>17</v>
      </c>
      <c r="B43" s="10">
        <f>IF(ISERROR(College!R52/College!N52), "n/a",College!R52/College!N52)</f>
        <v>0.8771929824561403</v>
      </c>
      <c r="C43" s="10">
        <f>IF(ISERROR(College!S52/College!O52), "n/a",College!S52/College!O52)</f>
        <v>0.87096774193548387</v>
      </c>
      <c r="D43" s="12">
        <f>IF(ISERROR(B43-C43),"n/a",B43-C43)</f>
        <v>6.2252405206564276E-3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0.6</v>
      </c>
      <c r="D58" s="12">
        <f>IF(ISERROR(B58-C58),"n/a",B58-C58)</f>
        <v>-9.9999999999999978E-2</v>
      </c>
    </row>
    <row r="59" spans="1:4" ht="15" x14ac:dyDescent="0.2">
      <c r="A59" s="14" t="s">
        <v>15</v>
      </c>
      <c r="B59" s="10">
        <f>IF(ISERROR(College!N55/College!F55),"n/a",College!N55/College!F55)</f>
        <v>0.5</v>
      </c>
      <c r="C59" s="10">
        <f>IF(ISERROR(College!O55/College!G55),"n/a",College!O55/College!G55)</f>
        <v>0.6</v>
      </c>
      <c r="D59" s="12">
        <f>IF(ISERROR(B59-C59),"n/a",B59-C59)</f>
        <v>-9.9999999999999978E-2</v>
      </c>
    </row>
    <row r="60" spans="1:4" ht="15" x14ac:dyDescent="0.2">
      <c r="A60" s="14" t="s">
        <v>16</v>
      </c>
      <c r="B60" s="10">
        <f>IF(ISERROR(College!N55/College!J55),"n/a",College!N55/College!J55)</f>
        <v>1</v>
      </c>
      <c r="C60" s="10">
        <f>IF(ISERROR(College!O55/College!K55),"n/a",College!O55/College!K55)</f>
        <v>1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>
        <f>IF(ISERROR(College!S55/College!O55), "n/a",College!S55/College!O55)</f>
        <v>1</v>
      </c>
      <c r="D61" s="12">
        <f>IF(ISERROR(B61-C61),"n/a",B61-C61)</f>
        <v>-1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0.53216374269005851</v>
      </c>
      <c r="C63" s="10">
        <f>IF(ISERROR(College!G50/College!C50),"n/a",College!G50/College!C50)</f>
        <v>0.66233766233766234</v>
      </c>
      <c r="D63" s="12">
        <f>IF(ISERROR(B63-C63),"n/a",B63-C63)</f>
        <v>-0.13017391964760383</v>
      </c>
    </row>
    <row r="64" spans="1:4" ht="15" x14ac:dyDescent="0.2">
      <c r="A64" s="14" t="s">
        <v>14</v>
      </c>
      <c r="B64" s="10">
        <f>IF(ISERROR(College!J50/College!F50),"n/a",College!J50/College!F50)</f>
        <v>0.70329670329670335</v>
      </c>
      <c r="C64" s="10">
        <f>IF(ISERROR(College!K50/College!G50),"n/a",College!K50/College!G50)</f>
        <v>0.67647058823529416</v>
      </c>
      <c r="D64" s="12">
        <f>IF(ISERROR(B64-C64),"n/a",B64-C64)</f>
        <v>2.6826115061409195E-2</v>
      </c>
    </row>
    <row r="65" spans="1:4" ht="15" x14ac:dyDescent="0.2">
      <c r="A65" s="14" t="s">
        <v>15</v>
      </c>
      <c r="B65" s="10">
        <f>IF(ISERROR(College!N50/College!F50),"n/a",College!N50/College!F50)</f>
        <v>0.63736263736263732</v>
      </c>
      <c r="C65" s="10">
        <f>IF(ISERROR(College!O50/College!G50),"n/a",College!O50/College!G50)</f>
        <v>0.6470588235294118</v>
      </c>
      <c r="D65" s="12">
        <f>IF(ISERROR(B65-C65),"n/a",B65-C65)</f>
        <v>-9.6961861667744786E-3</v>
      </c>
    </row>
    <row r="66" spans="1:4" ht="15" x14ac:dyDescent="0.2">
      <c r="A66" s="14" t="s">
        <v>16</v>
      </c>
      <c r="B66" s="10">
        <f>IF(ISERROR(College!N50/College!J50),"n/a",College!N50/College!J50)</f>
        <v>0.90625</v>
      </c>
      <c r="C66" s="10">
        <f>IF(ISERROR(College!O50/College!K50),"n/a",College!O50/College!K50)</f>
        <v>0.95652173913043481</v>
      </c>
      <c r="D66" s="12">
        <f>IF(ISERROR(B66-C66),"n/a",B66-C66)</f>
        <v>-5.0271739130434812E-2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0.86206896551724133</v>
      </c>
      <c r="C67" s="11">
        <f>IF(ISERROR(College!S50/College!O50), "n/a",College!S50/College!O50)</f>
        <v>0.87878787878787878</v>
      </c>
      <c r="D67" s="13">
        <f>IF(ISERROR(B67-C67),"n/a",B67-C67)</f>
        <v>-1.6718913270637459E-2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15,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1/15/21</v>
      </c>
      <c r="C9" s="355" t="str">
        <f>Summary!C7</f>
        <v>as of 1/15/20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1/15/21</v>
      </c>
      <c r="C36" s="353" t="str">
        <f>(Summary!C7)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1.1428571428571428</v>
      </c>
      <c r="D39" s="12">
        <f>IF(ISERROR(B39-C39),"n/a",B39-C39)</f>
        <v>-0.39285714285714279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0.75</v>
      </c>
      <c r="D40" s="12">
        <f>IF(ISERROR(B40-C40),"n/a",B40-C40)</f>
        <v>2.777777777777779E-2</v>
      </c>
    </row>
    <row r="41" spans="1:4" ht="15" x14ac:dyDescent="0.2">
      <c r="A41" s="14" t="s">
        <v>15</v>
      </c>
      <c r="B41" s="10">
        <f>IF(ISERROR(College!N68/College!F68),"n/a",College!N68/College!F68)</f>
        <v>0.77777777777777779</v>
      </c>
      <c r="C41" s="10">
        <f>IF(ISERROR(College!O68/College!G68),"n/a",College!O68/College!G68)</f>
        <v>0.75</v>
      </c>
      <c r="D41" s="12">
        <f>IF(ISERROR(B41-C41),"n/a",B41-C41)</f>
        <v>2.777777777777779E-2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0.7857142857142857</v>
      </c>
      <c r="C43" s="10">
        <f>IF(ISERROR(College!S68/College!O68), "n/a",College!S68/College!O68)</f>
        <v>0.83333333333333337</v>
      </c>
      <c r="D43" s="12">
        <f>IF(ISERROR(B43-C43),"n/a",B43-C43)</f>
        <v>-4.7619047619047672E-2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1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1.2142857142857142</v>
      </c>
      <c r="D63" s="12">
        <f>IF(ISERROR(B63-C63),"n/a",B63-C63)</f>
        <v>-0.46428571428571419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0.76470588235294112</v>
      </c>
      <c r="D64" s="12">
        <f>IF(ISERROR(B64-C64),"n/a",B64-C64)</f>
        <v>1.3071895424836666E-2</v>
      </c>
    </row>
    <row r="65" spans="1:4" ht="15" x14ac:dyDescent="0.2">
      <c r="A65" s="14" t="s">
        <v>15</v>
      </c>
      <c r="B65" s="10">
        <f>IF(ISERROR(College!N66/College!F66),"n/a",College!N66/College!F66)</f>
        <v>0.77777777777777779</v>
      </c>
      <c r="C65" s="10">
        <f>IF(ISERROR(College!O66/College!G66),"n/a",College!O66/College!G66)</f>
        <v>0.76470588235294112</v>
      </c>
      <c r="D65" s="12">
        <f>IF(ISERROR(B65-C65),"n/a",B65-C65)</f>
        <v>1.3071895424836666E-2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0.7857142857142857</v>
      </c>
      <c r="C67" s="11">
        <f>IF(ISERROR(College!S66/College!O66), "n/a",College!S66/College!O66)</f>
        <v>0.84615384615384615</v>
      </c>
      <c r="D67" s="13">
        <f>IF(ISERROR(B67-C67),"n/a",B67-C67)</f>
        <v>-6.0439560439560447E-2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15,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1/15/21</v>
      </c>
      <c r="C9" s="353" t="str">
        <f>(Summary!C7)</f>
        <v>as of 1/15/20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0.58823529411764708</v>
      </c>
      <c r="D12" s="12">
        <f>IF(ISERROR(B12-C12),"n/a",B12-C12)</f>
        <v>9.9264705882352922E-2</v>
      </c>
    </row>
    <row r="13" spans="1:4" ht="15" x14ac:dyDescent="0.2">
      <c r="A13" s="14" t="s">
        <v>14</v>
      </c>
      <c r="B13" s="10">
        <f>IF(ISERROR(College!J77/College!F77),"n/a",College!J77/College!F77)</f>
        <v>0.76767676767676762</v>
      </c>
      <c r="C13" s="10">
        <f>IF(ISERROR(College!K77/College!G77),"n/a",College!K77/College!G77)</f>
        <v>0.68888888888888888</v>
      </c>
      <c r="D13" s="12">
        <f>IF(ISERROR(B13-C13),"n/a",B13-C13)</f>
        <v>7.878787878787874E-2</v>
      </c>
    </row>
    <row r="14" spans="1:4" ht="15" x14ac:dyDescent="0.2">
      <c r="A14" s="14" t="s">
        <v>15</v>
      </c>
      <c r="B14" s="10">
        <f>IF(ISERROR(College!N77/College!F77),"n/a",College!N77/College!F77)</f>
        <v>0.75757575757575757</v>
      </c>
      <c r="C14" s="10">
        <f>IF(ISERROR(College!O77/College!G77),"n/a",College!O77/College!G77)</f>
        <v>0.65555555555555556</v>
      </c>
      <c r="D14" s="12">
        <f>IF(ISERROR(B14-C14),"n/a",B14-C14)</f>
        <v>0.10202020202020201</v>
      </c>
    </row>
    <row r="15" spans="1:4" ht="15" x14ac:dyDescent="0.2">
      <c r="A15" s="14" t="s">
        <v>16</v>
      </c>
      <c r="B15" s="10">
        <f>IF(ISERROR(College!N77/College!J77),"n/a",College!N77/College!J77)</f>
        <v>0.98684210526315785</v>
      </c>
      <c r="C15" s="10">
        <f>IF(ISERROR(College!O77/College!K77),"n/a",College!O77/College!K77)</f>
        <v>0.95161290322580649</v>
      </c>
      <c r="D15" s="12">
        <f>IF(ISERROR(B15-C15),"n/a",B15-C15)</f>
        <v>3.5229202037351359E-2</v>
      </c>
    </row>
    <row r="16" spans="1:4" ht="15" x14ac:dyDescent="0.2">
      <c r="A16" s="14" t="s">
        <v>17</v>
      </c>
      <c r="B16" s="10">
        <f>IF(ISERROR(College!R77/College!N77), "n/a",College!R77/College!N77)</f>
        <v>0.93333333333333335</v>
      </c>
      <c r="C16" s="10">
        <f>IF(ISERROR(College!S77/College!O77), "n/a",College!S77/College!O77)</f>
        <v>0.96610169491525422</v>
      </c>
      <c r="D16" s="12">
        <f>IF(ISERROR(B16-C16),"n/a",B16-C16)</f>
        <v>-3.2768361581920868E-2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1</v>
      </c>
      <c r="D26" s="12">
        <f>IF(ISERROR(B26-C26),"n/a",B26-C26)</f>
        <v>-1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0.8125</v>
      </c>
      <c r="C30" s="10">
        <f>IF(ISERROR(College!G80/College!C80),"n/a",College!G80/College!C80)</f>
        <v>0.5714285714285714</v>
      </c>
      <c r="D30" s="12">
        <f>IF(ISERROR(B30-C30),"n/a",B30-C30)</f>
        <v>0.2410714285714286</v>
      </c>
    </row>
    <row r="31" spans="1:4" ht="15" x14ac:dyDescent="0.2">
      <c r="A31" s="14" t="s">
        <v>14</v>
      </c>
      <c r="B31" s="10">
        <f>IF(ISERROR(College!J80/College!F80),"n/a",College!J80/College!F80)</f>
        <v>0.84615384615384615</v>
      </c>
      <c r="C31" s="10">
        <f>IF(ISERROR(College!K80/College!G80),"n/a",College!K80/College!G80)</f>
        <v>0.25</v>
      </c>
      <c r="D31" s="12">
        <f>IF(ISERROR(B31-C31),"n/a",B31-C31)</f>
        <v>0.59615384615384615</v>
      </c>
    </row>
    <row r="32" spans="1:4" ht="15" x14ac:dyDescent="0.2">
      <c r="A32" s="14" t="s">
        <v>15</v>
      </c>
      <c r="B32" s="10">
        <f>IF(ISERROR(College!N80/College!F80),"n/a",College!N80/College!F80)</f>
        <v>0.84615384615384615</v>
      </c>
      <c r="C32" s="10">
        <f>IF(ISERROR(College!O80/College!G80),"n/a",College!O80/College!G80)</f>
        <v>0.25</v>
      </c>
      <c r="D32" s="12">
        <f>IF(ISERROR(B32-C32),"n/a",B32-C32)</f>
        <v>0.59615384615384615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1</v>
      </c>
      <c r="D34" s="12">
        <f>IF(ISERROR(B34-C34),"n/a",B34-C34)</f>
        <v>0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0.69753086419753085</v>
      </c>
      <c r="C36" s="10">
        <f>IF(ISERROR(College!G75/College!C75),"n/a",College!G75/College!C75)</f>
        <v>0.57894736842105265</v>
      </c>
      <c r="D36" s="12">
        <f>IF(ISERROR(B36-C36),"n/a",B36-C36)</f>
        <v>0.1185834957764782</v>
      </c>
    </row>
    <row r="37" spans="1:4" ht="15" x14ac:dyDescent="0.2">
      <c r="A37" s="14" t="s">
        <v>14</v>
      </c>
      <c r="B37" s="10">
        <f>IF(ISERROR(College!J75/College!F75),"n/a",College!J75/College!F75)</f>
        <v>0.76991150442477874</v>
      </c>
      <c r="C37" s="10">
        <f>IF(ISERROR(College!K75/College!G75),"n/a",College!K75/College!G75)</f>
        <v>0.65656565656565657</v>
      </c>
      <c r="D37" s="12">
        <f>IF(ISERROR(B37-C37),"n/a",B37-C37)</f>
        <v>0.11334584785912216</v>
      </c>
    </row>
    <row r="38" spans="1:4" ht="15" x14ac:dyDescent="0.2">
      <c r="A38" s="14" t="s">
        <v>15</v>
      </c>
      <c r="B38" s="10">
        <f>IF(ISERROR(College!N75/College!F75),"n/a",College!N75/College!F75)</f>
        <v>0.76106194690265483</v>
      </c>
      <c r="C38" s="10">
        <f>IF(ISERROR(College!O75/College!G75),"n/a",College!O75/College!G75)</f>
        <v>0.6262626262626263</v>
      </c>
      <c r="D38" s="12">
        <f>IF(ISERROR(B38-C38),"n/a",B38-C38)</f>
        <v>0.13479932064002853</v>
      </c>
    </row>
    <row r="39" spans="1:4" ht="15" x14ac:dyDescent="0.2">
      <c r="A39" s="14" t="s">
        <v>16</v>
      </c>
      <c r="B39" s="10">
        <f>IF(ISERROR(College!N75/College!J75),"n/a",College!N75/College!J75)</f>
        <v>0.9885057471264368</v>
      </c>
      <c r="C39" s="10">
        <f>IF(ISERROR(College!O75/College!K75),"n/a",College!O75/College!K75)</f>
        <v>0.9538461538461539</v>
      </c>
      <c r="D39" s="12">
        <f>IF(ISERROR(B39-C39),"n/a",B39-C39)</f>
        <v>3.4659593280282897E-2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0.94186046511627908</v>
      </c>
      <c r="C40" s="11">
        <f>IF(ISERROR(College!S75/College!O75), "n/a",College!S75/College!O75)</f>
        <v>0.95161290322580649</v>
      </c>
      <c r="D40" s="13">
        <f>IF(ISERROR(B40-C40),"n/a",B40-C40)</f>
        <v>-9.7524381095274171E-3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15,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1/15/21</v>
      </c>
      <c r="C9" s="355" t="str">
        <f>Summary!C7</f>
        <v>as of 1/15/20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1/15/21</v>
      </c>
      <c r="C36" s="353" t="str">
        <f>(Summary!C7)</f>
        <v>as of 1/15/20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0.83333333333333337</v>
      </c>
      <c r="C41" s="10">
        <f>IF(ISERROR(College!O93/College!G93),"n/a",College!O93/College!G93)</f>
        <v>0.5</v>
      </c>
      <c r="D41" s="12">
        <f>IF(ISERROR(B41-C41),"n/a",B41-C41)</f>
        <v>0.33333333333333337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0.6</v>
      </c>
      <c r="C43" s="10">
        <f>IF(ISERROR(College!S93/College!O93), "n/a",College!S93/College!O93)</f>
        <v>1</v>
      </c>
      <c r="D43" s="12">
        <f>IF(ISERROR(B43-C43),"n/a",B43-C43)</f>
        <v>-0.4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0.83333333333333337</v>
      </c>
      <c r="C65" s="10">
        <f>IF(ISERROR(College!O91/College!G91),"n/a",College!O91/College!G91)</f>
        <v>0.5</v>
      </c>
      <c r="D65" s="12">
        <f>IF(ISERROR(B65-C65),"n/a",B65-C65)</f>
        <v>0.33333333333333337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</v>
      </c>
      <c r="C67" s="11">
        <f>IF(ISERROR(College!S91/College!O91), "n/a",College!S91/College!O91)</f>
        <v>1</v>
      </c>
      <c r="D67" s="13">
        <f>IF(ISERROR(B67-C67),"n/a",B67-C67)</f>
        <v>-0.4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1/15/2021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a7bfdcf-1463-48ab-aff7-245b8ac76c12"/>
    <ds:schemaRef ds:uri="7b0d7e73-53c3-49f5-853f-2cb02a030650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2021-01-15T16:00:29Z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