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 activeTab="9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<sst xmlns="http://schemas.openxmlformats.org/spreadsheetml/2006/main" count="945" uniqueCount="88">
  <si>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</si>
  <si>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</si>
  <si>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</si>
  <si>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</si>
  <si>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</si>
  <si>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</si>
  <si>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</si>
  <si>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</si>
  <si>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</si>
  <si>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</si>
  <si>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</si>
  <si>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</si>
  <si>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</si>
  <si>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</si>
  <si>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</si>
  <si>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</si>
  <si>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</si>
  <si>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</si>
  <si>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</si>
  <si>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</si>
  <si>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</si>
  <si>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</si>
  <si>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</si>
  <si>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</si>
  <si>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</si>
  <si>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</si>
  <si>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</si>
  <si>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</si>
  <si>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</si>
  <si>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</si>
  <si>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</si>
  <si>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</si>
  <si>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</si>
  <si>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</si>
  <si>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</si>
  <si>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</si>
  <si>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</si>
  <si>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</si>
  <si>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</si>
  <si>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</si>
  <si>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</si>
  <si>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</si>
  <si>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</si>
  <si>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</si>
  <si>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</si>
  <si>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</si>
  <si>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</si>
  <si>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</si>
  <si>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</si>
  <si>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</si>
  <si>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</si>
  <si>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</si>
  <si>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</si>
  <si>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</si>
  <si>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</si>
  <si>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</si>
  <si>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</si>
  <si>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</si>
  <si>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</si>
  <si>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</si>
  <si>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</si>
  <si>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</si>
  <si>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</si>
  <si>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</si>
  <si>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</si>
  <si>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</si>
  <si>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</si>
  <si>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</si>
  <si>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</si>
  <si>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</si>
  <si>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</si>
  <si>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</si>
  <si>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</si>
  <si>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</si>
  <si>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</si>
  <si>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</si>
  <si>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</si>
  <si>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</si>
  <si>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</si>
  <si>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</si>
  <si>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</si>
  <si>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</si>
  <si>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</si>
  <si>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November 27, 2020</t>
  </si>
  <si>
    <t>as of 11/27/20</t>
  </si>
  <si>
    <t>as of 11/27/19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</si>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</sst>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1099</v>
      </c>
      <c r="C16" s="84">
        <f>(C17+C23+C20)</f>
        <v>1008</v>
      </c>
      <c r="D16" s="84">
        <f t="shared" si="0"/>
        <v>91</v>
      </c>
      <c r="E16" s="156">
        <f t="shared" si="1"/>
        <v>9.0277777777777776E-2</v>
      </c>
    </row>
    <row r="17" spans="1:5" x14ac:dyDescent="0.2">
      <c r="A17" s="157" t="s">
        <v>31</v>
      </c>
      <c r="B17" s="210">
        <f>SUM(B18:B19)</f>
        <v>1012</v>
      </c>
      <c r="C17" s="210">
        <f>SUM(C18:C19)</f>
        <v>915</v>
      </c>
      <c r="D17" s="7">
        <f t="shared" ref="D17:D23" si="4">IF(ISERROR(B17-C17),"n/a",B17-C17)</f>
        <v>97</v>
      </c>
      <c r="E17" s="158">
        <f t="shared" ref="E17:E24" si="5">IF(ISERROR(D17/C17),"n/a",(D17/C17))</f>
        <v>0.10601092896174863</v>
      </c>
    </row>
    <row r="18" spans="1:5" x14ac:dyDescent="0.2">
      <c r="A18" s="159" t="s">
        <v>32</v>
      </c>
      <c r="B18" s="280">
        <v>1012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1144</v>
      </c>
      <c r="C25" s="84">
        <f>(C9+C16)</f>
        <v>1013</v>
      </c>
      <c r="D25" s="84">
        <f>IF(ISERROR(B25-C25),"n/a",B25-C25)</f>
        <v>131</v>
      </c>
      <c r="E25" s="156">
        <f>IF(ISERROR(D25/C25),"n/a",(D25/C25))</f>
        <v>0.12931885488647582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1</v>
      </c>
      <c r="D35" s="84">
        <f t="shared" si="6"/>
        <v>1</v>
      </c>
      <c r="E35" s="156">
        <f t="shared" si="7"/>
        <v>1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1</v>
      </c>
      <c r="D36" s="7">
        <f t="shared" si="6"/>
        <v>1</v>
      </c>
      <c r="E36" s="158">
        <f t="shared" si="7"/>
        <v>1</v>
      </c>
    </row>
    <row r="37" spans="1:5" x14ac:dyDescent="0.2">
      <c r="A37" s="159" t="s">
        <v>32</v>
      </c>
      <c r="B37" s="280">
        <v>2</v>
      </c>
      <c r="C37" s="281">
        <v>1</v>
      </c>
      <c r="D37" s="282">
        <f t="shared" si="6"/>
        <v>1</v>
      </c>
      <c r="E37" s="283">
        <f t="shared" si="7"/>
        <v>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2</v>
      </c>
      <c r="C44" s="84">
        <f>(C28+C35)</f>
        <v>1</v>
      </c>
      <c r="D44" s="84">
        <f t="shared" si="6"/>
        <v>1</v>
      </c>
      <c r="E44" s="156">
        <f t="shared" si="7"/>
        <v>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693</v>
      </c>
      <c r="C54" s="84">
        <f>(C55+C61+C58)</f>
        <v>677</v>
      </c>
      <c r="D54" s="84">
        <f t="shared" ref="D54:D63" si="14">IF(ISERROR(B54-C54),"n/a",B54-C54)</f>
        <v>16</v>
      </c>
      <c r="E54" s="156">
        <f t="shared" ref="E54:E63" si="15">IF(ISERROR(D54/C54),"n/a",(D54/C54))</f>
        <v>2.3633677991137372E-2</v>
      </c>
    </row>
    <row r="55" spans="1:5" x14ac:dyDescent="0.2">
      <c r="A55" s="157" t="s">
        <v>31</v>
      </c>
      <c r="B55" s="210">
        <f>SUM(B56:B57)</f>
        <v>632</v>
      </c>
      <c r="C55" s="210">
        <f>SUM(C56:C57)</f>
        <v>612</v>
      </c>
      <c r="D55" s="7">
        <f t="shared" si="14"/>
        <v>20</v>
      </c>
      <c r="E55" s="158">
        <f t="shared" si="15"/>
        <v>3.2679738562091505E-2</v>
      </c>
    </row>
    <row r="56" spans="1:5" x14ac:dyDescent="0.2">
      <c r="A56" s="159" t="s">
        <v>32</v>
      </c>
      <c r="B56" s="280">
        <v>632</v>
      </c>
      <c r="C56" s="280">
        <v>612</v>
      </c>
      <c r="D56" s="282">
        <f t="shared" si="14"/>
        <v>20</v>
      </c>
      <c r="E56" s="283">
        <f t="shared" si="15"/>
        <v>3.2679738562091505E-2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733</v>
      </c>
      <c r="C63" s="84">
        <f>(C47+C54)</f>
        <v>682</v>
      </c>
      <c r="D63" s="84">
        <f t="shared" si="14"/>
        <v>51</v>
      </c>
      <c r="E63" s="156">
        <f t="shared" si="15"/>
        <v>7.4780058651026396E-2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546</v>
      </c>
      <c r="C73" s="84">
        <f>(C74+C80+C77)</f>
        <v>533</v>
      </c>
      <c r="D73" s="84">
        <f t="shared" si="16"/>
        <v>13</v>
      </c>
      <c r="E73" s="156">
        <f t="shared" si="17"/>
        <v>2.4390243902439025E-2</v>
      </c>
    </row>
    <row r="74" spans="1:5" x14ac:dyDescent="0.2">
      <c r="A74" s="157" t="s">
        <v>31</v>
      </c>
      <c r="B74" s="210">
        <f>SUM(B75:B76)</f>
        <v>503</v>
      </c>
      <c r="C74" s="210">
        <f>SUM(C75:C76)</f>
        <v>482</v>
      </c>
      <c r="D74" s="7">
        <f t="shared" si="16"/>
        <v>21</v>
      </c>
      <c r="E74" s="158">
        <f t="shared" si="17"/>
        <v>4.3568464730290454E-2</v>
      </c>
    </row>
    <row r="75" spans="1:5" x14ac:dyDescent="0.2">
      <c r="A75" s="159" t="s">
        <v>32</v>
      </c>
      <c r="B75" s="280">
        <v>503</v>
      </c>
      <c r="C75" s="280">
        <v>482</v>
      </c>
      <c r="D75" s="282">
        <f t="shared" si="16"/>
        <v>21</v>
      </c>
      <c r="E75" s="283">
        <f t="shared" si="17"/>
        <v>4.3568464730290454E-2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570</v>
      </c>
      <c r="C82" s="84">
        <f>(C66+C73)</f>
        <v>537</v>
      </c>
      <c r="D82" s="84">
        <f t="shared" si="16"/>
        <v>33</v>
      </c>
      <c r="E82" s="156">
        <f t="shared" si="17"/>
        <v>6.1452513966480445E-2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21</v>
      </c>
      <c r="C85" s="84">
        <f>(C86+C90+C88)</f>
        <v>3</v>
      </c>
      <c r="D85" s="84">
        <f t="shared" ref="D85:D101" si="20">IF(ISERROR(B85-C85),"n/a",B85-C85)</f>
        <v>18</v>
      </c>
      <c r="E85" s="156">
        <f t="shared" ref="E85:E101" si="21">IF(ISERROR(D85/C85),"n/a",(D85/C85))</f>
        <v>6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19</v>
      </c>
      <c r="C88" s="28">
        <f>C89</f>
        <v>0</v>
      </c>
      <c r="D88" s="7">
        <f>IF(ISERROR(B88-C88),"n/a",B88-C88)</f>
        <v>19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19</v>
      </c>
      <c r="C89" s="211">
        <v>0</v>
      </c>
      <c r="D89" s="6">
        <f>IF(ISERROR(B89-C89),"n/a",B89-C89)</f>
        <v>19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536</v>
      </c>
      <c r="C92" s="84">
        <f>(C93+C99+C96)</f>
        <v>458</v>
      </c>
      <c r="D92" s="84">
        <f t="shared" si="20"/>
        <v>78</v>
      </c>
      <c r="E92" s="156">
        <f t="shared" si="21"/>
        <v>0.1703056768558952</v>
      </c>
    </row>
    <row r="93" spans="1:5" x14ac:dyDescent="0.2">
      <c r="A93" s="157" t="s">
        <v>31</v>
      </c>
      <c r="B93" s="28">
        <f>SUM(B94:B95)</f>
        <v>495</v>
      </c>
      <c r="C93" s="28">
        <f>SUM(C94:C95)</f>
        <v>419</v>
      </c>
      <c r="D93" s="7">
        <f t="shared" si="20"/>
        <v>76</v>
      </c>
      <c r="E93" s="158">
        <f t="shared" si="21"/>
        <v>0.18138424821002386</v>
      </c>
    </row>
    <row r="94" spans="1:5" x14ac:dyDescent="0.2">
      <c r="A94" s="159" t="s">
        <v>32</v>
      </c>
      <c r="B94" s="281">
        <v>495</v>
      </c>
      <c r="C94" s="280">
        <v>419</v>
      </c>
      <c r="D94" s="282">
        <f t="shared" si="20"/>
        <v>76</v>
      </c>
      <c r="E94" s="283">
        <f t="shared" si="21"/>
        <v>0.18138424821002386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39</v>
      </c>
      <c r="C96" s="28">
        <f>C97+C98</f>
        <v>34</v>
      </c>
      <c r="D96" s="7">
        <f>IF(ISERROR(B96-C96),"n/a",B96-C96)</f>
        <v>5</v>
      </c>
      <c r="E96" s="158">
        <f>IF(ISERROR(D96/C96),"n/a",(D96/C96))</f>
        <v>0.14705882352941177</v>
      </c>
    </row>
    <row r="97" spans="1:6" x14ac:dyDescent="0.2">
      <c r="A97" s="159" t="s">
        <v>32</v>
      </c>
      <c r="B97" s="211">
        <v>39</v>
      </c>
      <c r="C97" s="211">
        <v>34</v>
      </c>
      <c r="D97" s="6">
        <f>IF(ISERROR(B97-C97),"n/a",B97-C97)</f>
        <v>5</v>
      </c>
      <c r="E97" s="160">
        <f>IF(ISERROR(D97/C97),"n/a",(D97/C97))</f>
        <v>0.14705882352941177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5</v>
      </c>
      <c r="D99" s="7">
        <f t="shared" si="20"/>
        <v>-3</v>
      </c>
      <c r="E99" s="158">
        <f t="shared" si="21"/>
        <v>-0.6</v>
      </c>
    </row>
    <row r="100" spans="1:6" x14ac:dyDescent="0.2">
      <c r="A100" s="159" t="s">
        <v>32</v>
      </c>
      <c r="B100" s="211">
        <v>2</v>
      </c>
      <c r="C100" s="211">
        <v>5</v>
      </c>
      <c r="D100" s="6">
        <f t="shared" si="20"/>
        <v>-3</v>
      </c>
      <c r="E100" s="160">
        <f t="shared" si="21"/>
        <v>-0.6</v>
      </c>
    </row>
    <row r="101" spans="1:6" x14ac:dyDescent="0.2">
      <c r="A101" s="338" t="s">
        <v>5</v>
      </c>
      <c r="B101" s="339">
        <f>(B85+B92)</f>
        <v>557</v>
      </c>
      <c r="C101" s="339">
        <f>(C85+C92)</f>
        <v>461</v>
      </c>
      <c r="D101" s="339">
        <f t="shared" si="20"/>
        <v>96</v>
      </c>
      <c r="E101" s="340">
        <f t="shared" si="21"/>
        <v>0.20824295010845986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17</v>
      </c>
      <c r="C104" s="29">
        <v>0</v>
      </c>
      <c r="D104" s="6">
        <f>IF(ISERROR(B104-C104),"n/a",B104-C104)</f>
        <v>17</v>
      </c>
      <c r="E104" s="177" t="str">
        <f>IF(ISERROR(D104/C104),"n/a",(D104/C104))</f>
        <v>n/a</v>
      </c>
    </row>
    <row r="105" spans="1:6" x14ac:dyDescent="0.2">
      <c r="A105" s="178" t="s">
        <v>8</v>
      </c>
      <c r="B105" s="29">
        <v>78</v>
      </c>
      <c r="C105" s="29">
        <v>65</v>
      </c>
      <c r="D105" s="6">
        <f>IF(ISERROR(B105-C105),"n/a",B105-C105)</f>
        <v>13</v>
      </c>
      <c r="E105" s="177">
        <f>IF(ISERROR(D105/C105),"n/a",(D105/C105))</f>
        <v>0.2</v>
      </c>
    </row>
    <row r="106" spans="1:6" x14ac:dyDescent="0.2">
      <c r="A106" s="179" t="s">
        <v>5</v>
      </c>
      <c r="B106" s="28">
        <f>SUM(B104:B105)</f>
        <v>95</v>
      </c>
      <c r="C106" s="28">
        <f>SUM(C104:C105)</f>
        <v>65</v>
      </c>
      <c r="D106" s="7">
        <f>IF(ISERROR(B106-C106),"n/a",B106-C106)</f>
        <v>30</v>
      </c>
      <c r="E106" s="180">
        <f>IF(ISERROR(D106/C106),"n/a",(D106/C106))</f>
        <v>0.46153846153846156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3</v>
      </c>
      <c r="C109" s="84">
        <f>(C110+C114+C112)</f>
        <v>3</v>
      </c>
      <c r="D109" s="84">
        <f t="shared" ref="D109:D125" si="24">IF(ISERROR(B109-C109),"n/a",B109-C109)</f>
        <v>0</v>
      </c>
      <c r="E109" s="156">
        <f t="shared" ref="E109:E125" si="25">IF(ISERROR(D109/C109),"n/a",(D109/C109))</f>
        <v>0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3</v>
      </c>
      <c r="D110" s="7">
        <f t="shared" si="24"/>
        <v>-3</v>
      </c>
      <c r="E110" s="158">
        <f t="shared" si="25"/>
        <v>-1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3</v>
      </c>
      <c r="D111" s="282">
        <f t="shared" ref="D111" si="26">IF(ISERROR(B111-C111),"n/a",B111-C111)</f>
        <v>-3</v>
      </c>
      <c r="E111" s="283">
        <f t="shared" ref="E111" si="27">IF(ISERROR(D111/C111),"n/a",(D111/C111))</f>
        <v>-1</v>
      </c>
      <c r="F111" s="165"/>
    </row>
    <row r="112" spans="1:6" hidden="1" x14ac:dyDescent="0.2">
      <c r="A112" s="157" t="s">
        <v>30</v>
      </c>
      <c r="B112" s="28">
        <f>B113</f>
        <v>3</v>
      </c>
      <c r="C112" s="28">
        <f>C113</f>
        <v>0</v>
      </c>
      <c r="D112" s="7">
        <f>IF(ISERROR(B112-C112),"n/a",B112-C112)</f>
        <v>3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3</v>
      </c>
      <c r="C113" s="29">
        <v>0</v>
      </c>
      <c r="D113" s="6">
        <f>IF(ISERROR(B113-C113),"n/a",B113-C113)</f>
        <v>3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6</v>
      </c>
      <c r="D116" s="84">
        <f t="shared" si="24"/>
        <v>-6</v>
      </c>
      <c r="E116" s="156">
        <f t="shared" si="25"/>
        <v>-1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1</v>
      </c>
      <c r="D117" s="7">
        <f t="shared" si="24"/>
        <v>-1</v>
      </c>
      <c r="E117" s="160">
        <f t="shared" si="25"/>
        <v>-1</v>
      </c>
      <c r="F117" s="164"/>
    </row>
    <row r="118" spans="1:6" hidden="1" x14ac:dyDescent="0.2">
      <c r="A118" s="159" t="s">
        <v>32</v>
      </c>
      <c r="B118" s="281">
        <v>0</v>
      </c>
      <c r="C118" s="281">
        <v>1</v>
      </c>
      <c r="D118" s="282">
        <f t="shared" ref="D118:D119" si="28">IF(ISERROR(B118-C118),"n/a",B118-C118)</f>
        <v>-1</v>
      </c>
      <c r="E118" s="160">
        <f t="shared" ref="E118:E119" si="29">IF(ISERROR(D118/C118),"n/a",(D118/C118))</f>
        <v>-1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5</v>
      </c>
      <c r="D120" s="7">
        <f>IF(ISERROR(B120-C120),"n/a",B120-C120)</f>
        <v>-5</v>
      </c>
      <c r="E120" s="158">
        <f>IF(ISERROR(D120/C120),"n/a",(D120/C120))</f>
        <v>-1</v>
      </c>
      <c r="F120" s="164"/>
    </row>
    <row r="121" spans="1:6" hidden="1" x14ac:dyDescent="0.2">
      <c r="A121" s="159" t="s">
        <v>32</v>
      </c>
      <c r="B121" s="29">
        <v>0</v>
      </c>
      <c r="C121" s="29">
        <v>5</v>
      </c>
      <c r="D121" s="6">
        <f>IF(ISERROR(B121-C121),"n/a",B121-C121)</f>
        <v>-5</v>
      </c>
      <c r="E121" s="160">
        <f>IF(ISERROR(D121/C121),"n/a",(D121/C121))</f>
        <v>-1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3</v>
      </c>
      <c r="C125" s="84">
        <f>(C109+C116)</f>
        <v>9</v>
      </c>
      <c r="D125" s="84">
        <f t="shared" si="24"/>
        <v>-6</v>
      </c>
      <c r="E125" s="156">
        <f t="shared" si="25"/>
        <v>-0.66666666666666663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11/30/2020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tabSelected="1"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November 27,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19</v>
      </c>
      <c r="I16" s="341">
        <f t="shared" si="6"/>
        <v>0</v>
      </c>
      <c r="J16" s="341">
        <f t="shared" si="6"/>
        <v>3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21</v>
      </c>
      <c r="I19" s="363">
        <f t="shared" si="10"/>
        <v>3</v>
      </c>
      <c r="J19" s="363">
        <f t="shared" si="10"/>
        <v>3</v>
      </c>
      <c r="K19" s="363">
        <f t="shared" si="10"/>
        <v>3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24</v>
      </c>
      <c r="E24" s="341">
        <f t="shared" si="12"/>
        <v>38</v>
      </c>
      <c r="F24" s="341">
        <f t="shared" si="12"/>
        <v>21</v>
      </c>
      <c r="G24" s="341">
        <f t="shared" si="12"/>
        <v>31</v>
      </c>
      <c r="H24" s="341">
        <f t="shared" si="12"/>
        <v>21</v>
      </c>
      <c r="I24" s="341">
        <f t="shared" si="12"/>
        <v>22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90</v>
      </c>
      <c r="H26" s="341">
        <f t="shared" si="14"/>
        <v>91</v>
      </c>
      <c r="I26" s="341">
        <f t="shared" si="14"/>
        <v>79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493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262</v>
      </c>
      <c r="I28" s="341">
        <f t="shared" si="16"/>
        <v>229</v>
      </c>
      <c r="J28" s="341">
        <f t="shared" si="16"/>
        <v>0</v>
      </c>
      <c r="K28" s="341">
        <f t="shared" si="16"/>
        <v>1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26</v>
      </c>
      <c r="I29" s="341">
        <f t="shared" si="17"/>
        <v>16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71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39</v>
      </c>
      <c r="I30" s="341">
        <f t="shared" si="18"/>
        <v>36</v>
      </c>
      <c r="J30" s="341">
        <f t="shared" si="18"/>
        <v>0</v>
      </c>
      <c r="K30" s="341">
        <f t="shared" si="18"/>
        <v>5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154</v>
      </c>
      <c r="D32" s="341">
        <f t="shared" si="20"/>
        <v>121</v>
      </c>
      <c r="E32" s="341">
        <f t="shared" si="20"/>
        <v>95</v>
      </c>
      <c r="F32" s="341">
        <f t="shared" si="20"/>
        <v>95</v>
      </c>
      <c r="G32" s="341">
        <f t="shared" si="20"/>
        <v>77</v>
      </c>
      <c r="H32" s="341">
        <f t="shared" si="20"/>
        <v>92</v>
      </c>
      <c r="I32" s="341">
        <f t="shared" si="20"/>
        <v>68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1099</v>
      </c>
      <c r="C33" s="363">
        <f t="shared" ref="C33:M33" si="21">SUM(C24:C32)</f>
        <v>1008</v>
      </c>
      <c r="D33" s="363">
        <f t="shared" si="21"/>
        <v>693</v>
      </c>
      <c r="E33" s="363">
        <f t="shared" si="21"/>
        <v>677</v>
      </c>
      <c r="F33" s="363">
        <f t="shared" si="21"/>
        <v>546</v>
      </c>
      <c r="G33" s="363">
        <f t="shared" si="21"/>
        <v>533</v>
      </c>
      <c r="H33" s="363">
        <f t="shared" si="21"/>
        <v>536</v>
      </c>
      <c r="I33" s="363">
        <f t="shared" si="21"/>
        <v>458</v>
      </c>
      <c r="J33" s="363">
        <f t="shared" si="21"/>
        <v>0</v>
      </c>
      <c r="K33" s="363">
        <f t="shared" si="21"/>
        <v>6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1144</v>
      </c>
      <c r="C35" s="361">
        <f t="shared" si="22"/>
        <v>1013</v>
      </c>
      <c r="D35" s="361">
        <f t="shared" si="22"/>
        <v>733</v>
      </c>
      <c r="E35" s="361">
        <f t="shared" si="22"/>
        <v>682</v>
      </c>
      <c r="F35" s="361">
        <f t="shared" si="22"/>
        <v>570</v>
      </c>
      <c r="G35" s="361">
        <f t="shared" si="22"/>
        <v>537</v>
      </c>
      <c r="H35" s="361">
        <f t="shared" si="22"/>
        <v>557</v>
      </c>
      <c r="I35" s="361">
        <f t="shared" si="22"/>
        <v>461</v>
      </c>
      <c r="J35" s="361">
        <f t="shared" si="22"/>
        <v>3</v>
      </c>
      <c r="K35" s="361">
        <f t="shared" si="22"/>
        <v>9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4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17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24</v>
      </c>
      <c r="I61" s="341">
        <v>19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7</v>
      </c>
      <c r="I63" s="341">
        <v>11</v>
      </c>
      <c r="J63" s="341">
        <v>0</v>
      </c>
      <c r="K63" s="341">
        <v>3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13</v>
      </c>
      <c r="F65" s="341">
        <v>9</v>
      </c>
      <c r="G65" s="341">
        <v>10</v>
      </c>
      <c r="H65" s="341">
        <v>8</v>
      </c>
      <c r="I65" s="341">
        <v>10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83</v>
      </c>
      <c r="F66" s="357">
        <f t="shared" si="24"/>
        <v>64</v>
      </c>
      <c r="G66" s="357">
        <f t="shared" si="24"/>
        <v>64</v>
      </c>
      <c r="H66" s="357">
        <f t="shared" si="24"/>
        <v>60</v>
      </c>
      <c r="I66" s="357">
        <f t="shared" si="24"/>
        <v>60</v>
      </c>
      <c r="J66" s="357">
        <f t="shared" si="24"/>
        <v>0</v>
      </c>
      <c r="K66" s="357">
        <f t="shared" si="24"/>
        <v>3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83</v>
      </c>
      <c r="F67" s="359">
        <f t="shared" si="25"/>
        <v>69</v>
      </c>
      <c r="G67" s="359">
        <f t="shared" si="25"/>
        <v>64</v>
      </c>
      <c r="H67" s="359">
        <f t="shared" si="25"/>
        <v>64</v>
      </c>
      <c r="I67" s="359">
        <f t="shared" si="25"/>
        <v>60</v>
      </c>
      <c r="J67" s="359">
        <f t="shared" si="25"/>
        <v>0</v>
      </c>
      <c r="K67" s="359">
        <f t="shared" si="25"/>
        <v>3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2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2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13</v>
      </c>
      <c r="I80" s="341">
        <v>0</v>
      </c>
      <c r="J80" s="341">
        <v>3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3</v>
      </c>
      <c r="F83" s="348">
        <f t="shared" si="26"/>
        <v>16</v>
      </c>
      <c r="G83" s="348">
        <f t="shared" si="26"/>
        <v>3</v>
      </c>
      <c r="H83" s="348">
        <f t="shared" si="26"/>
        <v>14</v>
      </c>
      <c r="I83" s="348">
        <f t="shared" si="26"/>
        <v>2</v>
      </c>
      <c r="J83" s="348">
        <f t="shared" si="26"/>
        <v>3</v>
      </c>
      <c r="K83" s="348">
        <f t="shared" si="26"/>
        <v>2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17</v>
      </c>
      <c r="E88" s="341">
        <v>24</v>
      </c>
      <c r="F88" s="341">
        <v>14</v>
      </c>
      <c r="G88" s="341">
        <v>18</v>
      </c>
      <c r="H88" s="341">
        <v>14</v>
      </c>
      <c r="I88" s="341">
        <v>13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53</v>
      </c>
      <c r="E90" s="341">
        <v>44</v>
      </c>
      <c r="F90" s="341">
        <v>37</v>
      </c>
      <c r="G90" s="341">
        <v>32</v>
      </c>
      <c r="H90" s="341">
        <v>36</v>
      </c>
      <c r="I90" s="341">
        <v>26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184</v>
      </c>
      <c r="E92" s="341">
        <v>200</v>
      </c>
      <c r="F92" s="341">
        <v>149</v>
      </c>
      <c r="G92" s="341">
        <v>155</v>
      </c>
      <c r="H92" s="341">
        <v>148</v>
      </c>
      <c r="I92" s="341">
        <v>135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13</v>
      </c>
      <c r="I93" s="341">
        <v>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27</v>
      </c>
      <c r="E94" s="341">
        <v>35</v>
      </c>
      <c r="F94" s="341">
        <v>18</v>
      </c>
      <c r="G94" s="341">
        <v>26</v>
      </c>
      <c r="H94" s="341">
        <v>18</v>
      </c>
      <c r="I94" s="341">
        <v>21</v>
      </c>
      <c r="J94" s="341">
        <v>0</v>
      </c>
      <c r="K94" s="341">
        <v>2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50</v>
      </c>
      <c r="I96" s="341">
        <v>29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375</v>
      </c>
      <c r="E97" s="348">
        <f t="shared" si="27"/>
        <v>369</v>
      </c>
      <c r="F97" s="348">
        <f t="shared" si="27"/>
        <v>286</v>
      </c>
      <c r="G97" s="348">
        <f t="shared" si="27"/>
        <v>280</v>
      </c>
      <c r="H97" s="348">
        <f t="shared" si="27"/>
        <v>282</v>
      </c>
      <c r="I97" s="348">
        <f t="shared" si="27"/>
        <v>234</v>
      </c>
      <c r="J97" s="348">
        <f t="shared" si="27"/>
        <v>0</v>
      </c>
      <c r="K97" s="348">
        <f t="shared" si="27"/>
        <v>2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399</v>
      </c>
      <c r="E98" s="361">
        <f t="shared" si="28"/>
        <v>372</v>
      </c>
      <c r="F98" s="361">
        <f t="shared" si="28"/>
        <v>302</v>
      </c>
      <c r="G98" s="361">
        <f t="shared" si="28"/>
        <v>283</v>
      </c>
      <c r="H98" s="361">
        <f t="shared" si="28"/>
        <v>296</v>
      </c>
      <c r="I98" s="361">
        <f t="shared" si="28"/>
        <v>236</v>
      </c>
      <c r="J98" s="361">
        <f t="shared" si="28"/>
        <v>3</v>
      </c>
      <c r="K98" s="361">
        <f t="shared" si="28"/>
        <v>4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0</v>
      </c>
      <c r="K114" s="348">
        <f t="shared" si="29"/>
        <v>1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3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33</v>
      </c>
      <c r="E123" s="341">
        <v>48</v>
      </c>
      <c r="F123" s="341">
        <v>26</v>
      </c>
      <c r="G123" s="341">
        <v>41</v>
      </c>
      <c r="H123" s="341">
        <v>26</v>
      </c>
      <c r="I123" s="341">
        <v>36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1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19</v>
      </c>
      <c r="I127" s="341">
        <v>17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92</v>
      </c>
      <c r="E128" s="348">
        <f t="shared" si="30"/>
        <v>101</v>
      </c>
      <c r="F128" s="348">
        <f t="shared" si="30"/>
        <v>75</v>
      </c>
      <c r="G128" s="348">
        <f t="shared" si="30"/>
        <v>88</v>
      </c>
      <c r="H128" s="348">
        <f t="shared" si="30"/>
        <v>75</v>
      </c>
      <c r="I128" s="348">
        <f t="shared" si="30"/>
        <v>76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98</v>
      </c>
      <c r="E129" s="361">
        <f t="shared" si="31"/>
        <v>103</v>
      </c>
      <c r="F129" s="361">
        <f t="shared" si="31"/>
        <v>78</v>
      </c>
      <c r="G129" s="361">
        <f t="shared" si="31"/>
        <v>89</v>
      </c>
      <c r="H129" s="361">
        <f t="shared" si="31"/>
        <v>78</v>
      </c>
      <c r="I129" s="361">
        <f t="shared" si="31"/>
        <v>77</v>
      </c>
      <c r="J129" s="361">
        <f t="shared" si="31"/>
        <v>0</v>
      </c>
      <c r="K129" s="361">
        <f t="shared" si="31"/>
        <v>1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2</v>
      </c>
      <c r="F150" s="341">
        <v>0</v>
      </c>
      <c r="G150" s="341">
        <v>2</v>
      </c>
      <c r="H150" s="341">
        <v>0</v>
      </c>
      <c r="I150" s="341">
        <v>2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0</v>
      </c>
      <c r="K154" s="341">
        <v>1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25</v>
      </c>
      <c r="C159" s="348">
        <f t="shared" si="33"/>
        <v>14</v>
      </c>
      <c r="D159" s="348">
        <f t="shared" si="33"/>
        <v>19</v>
      </c>
      <c r="E159" s="348">
        <f t="shared" si="33"/>
        <v>18</v>
      </c>
      <c r="F159" s="348">
        <f t="shared" si="33"/>
        <v>14</v>
      </c>
      <c r="G159" s="348">
        <f t="shared" si="33"/>
        <v>16</v>
      </c>
      <c r="H159" s="348">
        <f t="shared" si="33"/>
        <v>14</v>
      </c>
      <c r="I159" s="348">
        <f t="shared" si="33"/>
        <v>15</v>
      </c>
      <c r="J159" s="348">
        <f t="shared" si="33"/>
        <v>0</v>
      </c>
      <c r="K159" s="348">
        <f t="shared" si="33"/>
        <v>1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25</v>
      </c>
      <c r="C160" s="361">
        <f t="shared" ref="C160:M160" si="34">SUM(C145,C159)</f>
        <v>14</v>
      </c>
      <c r="D160" s="361">
        <f t="shared" si="34"/>
        <v>19</v>
      </c>
      <c r="E160" s="361">
        <f t="shared" si="34"/>
        <v>18</v>
      </c>
      <c r="F160" s="361">
        <f t="shared" si="34"/>
        <v>14</v>
      </c>
      <c r="G160" s="361">
        <f t="shared" si="34"/>
        <v>16</v>
      </c>
      <c r="H160" s="361">
        <f t="shared" si="34"/>
        <v>14</v>
      </c>
      <c r="I160" s="361">
        <f t="shared" si="34"/>
        <v>15</v>
      </c>
      <c r="J160" s="361">
        <f t="shared" si="34"/>
        <v>0</v>
      </c>
      <c r="K160" s="361">
        <f t="shared" si="34"/>
        <v>1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28</v>
      </c>
      <c r="F169" s="341">
        <v>22</v>
      </c>
      <c r="G169" s="341">
        <v>23</v>
      </c>
      <c r="H169" s="341">
        <v>22</v>
      </c>
      <c r="I169" s="341">
        <v>20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40</v>
      </c>
      <c r="F171" s="341">
        <v>49</v>
      </c>
      <c r="G171" s="341">
        <v>31</v>
      </c>
      <c r="H171" s="341">
        <v>48</v>
      </c>
      <c r="I171" s="341">
        <v>30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5</v>
      </c>
      <c r="H173" s="341">
        <v>12</v>
      </c>
      <c r="I173" s="341">
        <v>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11</v>
      </c>
      <c r="I175" s="341">
        <v>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112</v>
      </c>
      <c r="E176" s="363">
        <f t="shared" si="35"/>
        <v>102</v>
      </c>
      <c r="F176" s="363">
        <f t="shared" si="35"/>
        <v>98</v>
      </c>
      <c r="G176" s="363">
        <f t="shared" si="35"/>
        <v>82</v>
      </c>
      <c r="H176" s="363">
        <f t="shared" si="35"/>
        <v>96</v>
      </c>
      <c r="I176" s="363">
        <f t="shared" si="35"/>
        <v>71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1</v>
      </c>
      <c r="E199" s="341">
        <v>0</v>
      </c>
      <c r="F199" s="341">
        <v>1</v>
      </c>
      <c r="G199" s="341">
        <v>0</v>
      </c>
      <c r="H199" s="341">
        <v>1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11</v>
      </c>
      <c r="E206" s="348">
        <f t="shared" si="37"/>
        <v>4</v>
      </c>
      <c r="F206" s="348">
        <f t="shared" si="37"/>
        <v>9</v>
      </c>
      <c r="G206" s="348">
        <f t="shared" si="37"/>
        <v>3</v>
      </c>
      <c r="H206" s="348">
        <f t="shared" si="37"/>
        <v>9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11</v>
      </c>
      <c r="E207" s="361">
        <f t="shared" si="38"/>
        <v>4</v>
      </c>
      <c r="F207" s="361">
        <f t="shared" si="38"/>
        <v>9</v>
      </c>
      <c r="G207" s="361">
        <f t="shared" si="38"/>
        <v>3</v>
      </c>
      <c r="H207" s="361">
        <f t="shared" si="38"/>
        <v>9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11/30/2020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November 27,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11/27/20</v>
      </c>
      <c r="C8" s="42" t="str">
        <f>Summary!C7</f>
        <v>as of 11/27/19</v>
      </c>
      <c r="D8" s="380"/>
      <c r="E8" s="382"/>
      <c r="F8" s="44" t="str">
        <f>B8</f>
        <v>as of 11/27/20</v>
      </c>
      <c r="G8" s="46" t="str">
        <f>C8</f>
        <v>as of 11/27/19</v>
      </c>
      <c r="H8" s="384"/>
      <c r="I8" s="386"/>
      <c r="J8" s="48" t="str">
        <f>F8</f>
        <v>as of 11/27/20</v>
      </c>
      <c r="K8" s="50" t="str">
        <f>G8</f>
        <v>as of 11/27/19</v>
      </c>
      <c r="L8" s="396"/>
      <c r="M8" s="398"/>
      <c r="N8" s="52" t="str">
        <f>J8</f>
        <v>as of 11/27/20</v>
      </c>
      <c r="O8" s="54" t="str">
        <f>K8</f>
        <v>as of 11/27/19</v>
      </c>
      <c r="P8" s="414"/>
      <c r="Q8" s="416"/>
      <c r="R8" s="133" t="str">
        <f>N8</f>
        <v>as of 11/27/20</v>
      </c>
      <c r="S8" s="134" t="str">
        <f>O8</f>
        <v>as of 11/27/19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1144</v>
      </c>
      <c r="C9" s="55">
        <f>C26+C74+C42+C10+C58+C83+C99</f>
        <v>1013</v>
      </c>
      <c r="D9" s="55">
        <f t="shared" ref="D9" si="0">IF(ISERROR(B9-C9),"n/a",B9-C9)</f>
        <v>131</v>
      </c>
      <c r="E9" s="56">
        <f t="shared" ref="E9" si="1">IF(ISERROR(D9/C9),"n/a",(D9/C9))</f>
        <v>0.12931885488647582</v>
      </c>
      <c r="F9" s="59">
        <f>F26+F74+F42+F10+F58+F83+F99</f>
        <v>733</v>
      </c>
      <c r="G9" s="59">
        <f>G26+G74+G42+G10+G58+G83+G99</f>
        <v>682</v>
      </c>
      <c r="H9" s="373">
        <f>IF(ISERROR(F9-G9),"n/a",F9-G9)</f>
        <v>51</v>
      </c>
      <c r="I9" s="60">
        <f t="shared" ref="I9" si="2">IF(ISERROR(H9/G9),"n/a",(H9/G9))</f>
        <v>7.4780058651026396E-2</v>
      </c>
      <c r="J9" s="57">
        <f>J26+J74+J42+J10+J58+J83+J99</f>
        <v>557</v>
      </c>
      <c r="K9" s="57">
        <f>K26+K74+K42+K10+K58+K83+K99</f>
        <v>461</v>
      </c>
      <c r="L9" s="58">
        <f t="shared" ref="L9" si="3">IF(ISERROR(J9-K9),"n/a",J9-K9)</f>
        <v>96</v>
      </c>
      <c r="M9" s="61">
        <f t="shared" ref="M9" si="4">IF(ISERROR(L9/K9),"n/a",(L9/K9))</f>
        <v>0.20824295010845986</v>
      </c>
      <c r="N9" s="62">
        <f>N26+N74+N42+N10+N58+N83+N99</f>
        <v>3</v>
      </c>
      <c r="O9" s="62">
        <f>O26+O74+O42+O10+O58+O83+O99</f>
        <v>9</v>
      </c>
      <c r="P9" s="374">
        <f t="shared" ref="P9" si="5">IF(ISERROR(N9-O9),"n/a",N9-O9)</f>
        <v>-6</v>
      </c>
      <c r="Q9" s="291">
        <f t="shared" ref="Q9" si="6">IF(ISERROR(P9/O9),"n/a",(P9/O9))</f>
        <v>-0.66666666666666663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83</v>
      </c>
      <c r="H10" s="70">
        <f t="shared" ref="H10:H24" si="11">IF(ISERROR(F10-G10),"n/a",F10-G10)</f>
        <v>11</v>
      </c>
      <c r="I10" s="71">
        <f t="shared" ref="I10:I25" si="12">IF(ISERROR(H10/G10),"n/a",(H10/G10))</f>
        <v>0.13253012048192772</v>
      </c>
      <c r="J10" s="72">
        <f>J11+J18</f>
        <v>64</v>
      </c>
      <c r="K10" s="73">
        <f>K11+K18</f>
        <v>60</v>
      </c>
      <c r="L10" s="74">
        <f t="shared" ref="L10:L24" si="13">IF(ISERROR(J10-K10),"n/a",J10-K10)</f>
        <v>4</v>
      </c>
      <c r="M10" s="75">
        <f t="shared" ref="M10:M25" si="14">IF(ISERROR(L10/K10),"n/a",(L10/K10))</f>
        <v>6.6666666666666666E-2</v>
      </c>
      <c r="N10" s="76">
        <f>N11+N18</f>
        <v>0</v>
      </c>
      <c r="O10" s="77">
        <f>O11+O18</f>
        <v>3</v>
      </c>
      <c r="P10" s="78">
        <f t="shared" ref="P10:P25" si="15">IF(ISERROR(N10-O10),"n/a",N10-O10)</f>
        <v>-3</v>
      </c>
      <c r="Q10" s="292">
        <f t="shared" ref="Q10:Q25" si="16">IF(ISERROR(P10/O10),"n/a",(P10/O10))</f>
        <v>-1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4</v>
      </c>
      <c r="K11" s="73">
        <f>K12+K16+K14</f>
        <v>0</v>
      </c>
      <c r="L11" s="74">
        <f t="shared" si="13"/>
        <v>4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83</v>
      </c>
      <c r="H18" s="70">
        <f t="shared" si="11"/>
        <v>1</v>
      </c>
      <c r="I18" s="71">
        <f t="shared" si="12"/>
        <v>1.2048192771084338E-2</v>
      </c>
      <c r="J18" s="72">
        <f>J19+J24+J22</f>
        <v>60</v>
      </c>
      <c r="K18" s="73">
        <f>K19+K24+K22</f>
        <v>60</v>
      </c>
      <c r="L18" s="74">
        <f t="shared" si="13"/>
        <v>0</v>
      </c>
      <c r="M18" s="75">
        <f t="shared" si="14"/>
        <v>0</v>
      </c>
      <c r="N18" s="76">
        <f>N19+N24+N22</f>
        <v>0</v>
      </c>
      <c r="O18" s="77">
        <f>O19+O24+O22</f>
        <v>3</v>
      </c>
      <c r="P18" s="78">
        <f t="shared" si="15"/>
        <v>-3</v>
      </c>
      <c r="Q18" s="292">
        <f t="shared" si="16"/>
        <v>-1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69</v>
      </c>
      <c r="H19" s="261">
        <f t="shared" si="11"/>
        <v>4</v>
      </c>
      <c r="I19" s="262">
        <f t="shared" si="12"/>
        <v>5.7971014492753624E-2</v>
      </c>
      <c r="J19" s="263">
        <f>SUM(J20:J21)</f>
        <v>52</v>
      </c>
      <c r="K19" s="264">
        <f>SUM(K20:K21)</f>
        <v>49</v>
      </c>
      <c r="L19" s="265">
        <f t="shared" si="13"/>
        <v>3</v>
      </c>
      <c r="M19" s="266">
        <f t="shared" si="14"/>
        <v>6.1224489795918366E-2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69</v>
      </c>
      <c r="H20" s="124">
        <f>IF(ISERROR(F20-G20),"n/a",F20-G20)</f>
        <v>4</v>
      </c>
      <c r="I20" s="125">
        <f>IF(ISERROR(H20/G20),"n/a",(H20/G20))</f>
        <v>5.7971014492753624E-2</v>
      </c>
      <c r="J20" s="126">
        <v>52</v>
      </c>
      <c r="K20" s="127">
        <v>49</v>
      </c>
      <c r="L20" s="128">
        <f>IF(ISERROR(J20-K20),"n/a",J20-K20)</f>
        <v>3</v>
      </c>
      <c r="M20" s="129">
        <f>IF(ISERROR(L20/K20),"n/a",(L20/K20))</f>
        <v>6.1224489795918366E-2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7</v>
      </c>
      <c r="K22" s="197">
        <f>K23</f>
        <v>11</v>
      </c>
      <c r="L22" s="112">
        <f>IF(ISERROR(J22-K22),"n/a",J22-K22)</f>
        <v>-4</v>
      </c>
      <c r="M22" s="113">
        <f>IF(ISERROR(L22/K22),"n/a",(L22/K22))</f>
        <v>-0.36363636363636365</v>
      </c>
      <c r="N22" s="198">
        <f>N23</f>
        <v>0</v>
      </c>
      <c r="O22" s="199">
        <f>O23</f>
        <v>3</v>
      </c>
      <c r="P22" s="114">
        <f>IF(ISERROR(N22-O22),"n/a",N22-O22)</f>
        <v>-3</v>
      </c>
      <c r="Q22" s="294">
        <f>IF(ISERROR(P22/O22),"n/a",(P22/O22))</f>
        <v>-1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7</v>
      </c>
      <c r="K23" s="127">
        <v>11</v>
      </c>
      <c r="L23" s="128">
        <f>IF(ISERROR(J23-K23),"n/a",J23-K23)</f>
        <v>-4</v>
      </c>
      <c r="M23" s="129">
        <f>IF(ISERROR(L23/K23),"n/a",(L23/K23))</f>
        <v>-0.36363636363636365</v>
      </c>
      <c r="N23" s="143">
        <v>0</v>
      </c>
      <c r="O23" s="144">
        <v>3</v>
      </c>
      <c r="P23" s="145">
        <f>IF(ISERROR(N23-O23),"n/a",N23-O23)</f>
        <v>-3</v>
      </c>
      <c r="Q23" s="295">
        <f>IF(ISERROR(P23/O23),"n/a",(P23/O23))</f>
        <v>-1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1</v>
      </c>
      <c r="K24" s="197">
        <f>K25</f>
        <v>0</v>
      </c>
      <c r="L24" s="112">
        <f t="shared" si="13"/>
        <v>1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1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399</v>
      </c>
      <c r="G26" s="69">
        <f>G27+G34</f>
        <v>372</v>
      </c>
      <c r="H26" s="70">
        <f t="shared" ref="H26:H33" si="35">IF(ISERROR(F26-G26),"n/a",F26-G26)</f>
        <v>27</v>
      </c>
      <c r="I26" s="71">
        <f t="shared" ref="I26:I33" si="36">IF(ISERROR(H26/G26),"n/a",(H26/G26))</f>
        <v>7.2580645161290328E-2</v>
      </c>
      <c r="J26" s="72">
        <f>J27+J34</f>
        <v>296</v>
      </c>
      <c r="K26" s="73">
        <f>K27+K34</f>
        <v>236</v>
      </c>
      <c r="L26" s="74">
        <f t="shared" ref="L26:L33" si="37">IF(ISERROR(J26-K26),"n/a",J26-K26)</f>
        <v>60</v>
      </c>
      <c r="M26" s="75">
        <f t="shared" ref="M26:M33" si="38">IF(ISERROR(L26/K26),"n/a",(L26/K26))</f>
        <v>0.25423728813559321</v>
      </c>
      <c r="N26" s="76">
        <f>N27+N34</f>
        <v>3</v>
      </c>
      <c r="O26" s="77">
        <f>O27+O34</f>
        <v>4</v>
      </c>
      <c r="P26" s="78">
        <f t="shared" ref="P26:P33" si="39">IF(ISERROR(N26-O26),"n/a",N26-O26)</f>
        <v>-1</v>
      </c>
      <c r="Q26" s="292">
        <f t="shared" ref="Q26:Q33" si="40">IF(ISERROR(P26/O26),"n/a",(P26/O26))</f>
        <v>-0.25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3</v>
      </c>
      <c r="H27" s="70">
        <f t="shared" si="35"/>
        <v>21</v>
      </c>
      <c r="I27" s="71">
        <f t="shared" si="36"/>
        <v>7</v>
      </c>
      <c r="J27" s="72">
        <f>J28+J32+J30</f>
        <v>14</v>
      </c>
      <c r="K27" s="73">
        <f>K28+K32+K30</f>
        <v>2</v>
      </c>
      <c r="L27" s="74">
        <f t="shared" si="37"/>
        <v>12</v>
      </c>
      <c r="M27" s="75">
        <f t="shared" si="38"/>
        <v>6</v>
      </c>
      <c r="N27" s="76">
        <f>N28+N32+N30</f>
        <v>3</v>
      </c>
      <c r="O27" s="77">
        <f>O28+O32+O30</f>
        <v>2</v>
      </c>
      <c r="P27" s="78">
        <f t="shared" si="39"/>
        <v>1</v>
      </c>
      <c r="Q27" s="292">
        <f t="shared" si="40"/>
        <v>0.5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3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1</v>
      </c>
      <c r="K28" s="197">
        <f>K29</f>
        <v>2</v>
      </c>
      <c r="L28" s="112">
        <f t="shared" ref="L28" si="47">IF(ISERROR(J28-K28),"n/a",J28-K28)</f>
        <v>-1</v>
      </c>
      <c r="M28" s="113">
        <f t="shared" ref="M28" si="48">IF(ISERROR(L28/K28),"n/a",(L28/K28))</f>
        <v>-0.5</v>
      </c>
      <c r="N28" s="198">
        <f>N29</f>
        <v>0</v>
      </c>
      <c r="O28" s="199">
        <f>O29</f>
        <v>2</v>
      </c>
      <c r="P28" s="114">
        <f t="shared" ref="P28" si="49">IF(ISERROR(N28-O28),"n/a",N28-O28)</f>
        <v>-2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3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1</v>
      </c>
      <c r="K29" s="277">
        <v>2</v>
      </c>
      <c r="L29" s="278">
        <f t="shared" ref="L29" si="57">IF(ISERROR(J29-K29),"n/a",J29-K29)</f>
        <v>-1</v>
      </c>
      <c r="M29" s="279">
        <f t="shared" ref="M29" si="58">IF(ISERROR(L29/K29),"n/a",(L29/K29))</f>
        <v>-0.5</v>
      </c>
      <c r="N29" s="309">
        <v>0</v>
      </c>
      <c r="O29" s="322">
        <v>2</v>
      </c>
      <c r="P29" s="323">
        <f t="shared" ref="P29" si="59">IF(ISERROR(N29-O29),"n/a",N29-O29)</f>
        <v>-2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13</v>
      </c>
      <c r="K30" s="197">
        <f>K31</f>
        <v>0</v>
      </c>
      <c r="L30" s="112">
        <f t="shared" si="37"/>
        <v>13</v>
      </c>
      <c r="M30" s="113" t="str">
        <f t="shared" si="38"/>
        <v>n/a</v>
      </c>
      <c r="N30" s="198">
        <f>N31</f>
        <v>3</v>
      </c>
      <c r="O30" s="199">
        <f>O31</f>
        <v>0</v>
      </c>
      <c r="P30" s="114">
        <f t="shared" si="39"/>
        <v>3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13</v>
      </c>
      <c r="K31" s="127">
        <v>0</v>
      </c>
      <c r="L31" s="128">
        <f t="shared" si="37"/>
        <v>13</v>
      </c>
      <c r="M31" s="129" t="str">
        <f t="shared" si="38"/>
        <v>n/a</v>
      </c>
      <c r="N31" s="143">
        <v>3</v>
      </c>
      <c r="O31" s="144">
        <v>0</v>
      </c>
      <c r="P31" s="145">
        <f t="shared" si="39"/>
        <v>3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375</v>
      </c>
      <c r="G34" s="69">
        <f>G35+G40+G38</f>
        <v>369</v>
      </c>
      <c r="H34" s="70">
        <f t="shared" ref="H34" si="65">IF(ISERROR(F34-G34),"n/a",F34-G34)</f>
        <v>6</v>
      </c>
      <c r="I34" s="71">
        <f t="shared" ref="I34" si="66">IF(ISERROR(H34/G34),"n/a",(H34/G34))</f>
        <v>1.6260162601626018E-2</v>
      </c>
      <c r="J34" s="72">
        <f>J35+J40+J38</f>
        <v>282</v>
      </c>
      <c r="K34" s="73">
        <f>K35+K40+K38</f>
        <v>234</v>
      </c>
      <c r="L34" s="74">
        <f t="shared" ref="L34" si="67">IF(ISERROR(J34-K34),"n/a",J34-K34)</f>
        <v>48</v>
      </c>
      <c r="M34" s="75">
        <f t="shared" ref="M34" si="68">IF(ISERROR(L34/K34),"n/a",(L34/K34))</f>
        <v>0.20512820512820512</v>
      </c>
      <c r="N34" s="76">
        <f>N35+N40+N38</f>
        <v>0</v>
      </c>
      <c r="O34" s="77">
        <f>O35+O40+O38</f>
        <v>2</v>
      </c>
      <c r="P34" s="78">
        <f t="shared" ref="P34" si="69">IF(ISERROR(N34-O34),"n/a",N34-O34)</f>
        <v>-2</v>
      </c>
      <c r="Q34" s="292">
        <f t="shared" ref="Q34" si="70">IF(ISERROR(P34/O34),"n/a",(P34/O34))</f>
        <v>-1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345</v>
      </c>
      <c r="G35" s="250">
        <f>SUM(G36:G37)</f>
        <v>334</v>
      </c>
      <c r="H35" s="251">
        <f t="shared" ref="H35:H41" si="75">IF(ISERROR(F35-G35),"n/a",F35-G35)</f>
        <v>11</v>
      </c>
      <c r="I35" s="252">
        <f t="shared" ref="I35:I41" si="76">IF(ISERROR(H35/G35),"n/a",(H35/G35))</f>
        <v>3.2934131736526949E-2</v>
      </c>
      <c r="J35" s="253">
        <f>SUM(J36:J37)</f>
        <v>264</v>
      </c>
      <c r="K35" s="254">
        <f>SUM(K36:K37)</f>
        <v>212</v>
      </c>
      <c r="L35" s="255">
        <f t="shared" ref="L35:L40" si="77">IF(ISERROR(J35-K35),"n/a",J35-K35)</f>
        <v>52</v>
      </c>
      <c r="M35" s="256">
        <f t="shared" ref="M35:M41" si="78">IF(ISERROR(L35/K35),"n/a",(L35/K35))</f>
        <v>0.24528301886792453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345</v>
      </c>
      <c r="G36" s="273">
        <v>334</v>
      </c>
      <c r="H36" s="274">
        <f>IF(ISERROR(F36-G36),"n/a",F36-G36)</f>
        <v>11</v>
      </c>
      <c r="I36" s="275">
        <f>IF(ISERROR(H36/G36),"n/a",(H36/G36))</f>
        <v>3.2934131736526949E-2</v>
      </c>
      <c r="J36" s="276">
        <v>264</v>
      </c>
      <c r="K36" s="277">
        <v>212</v>
      </c>
      <c r="L36" s="278">
        <f>IF(ISERROR(J36-K36),"n/a",J36-K36)</f>
        <v>52</v>
      </c>
      <c r="M36" s="279">
        <f>IF(ISERROR(L36/K36),"n/a",(L36/K36))</f>
        <v>0.24528301886792453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27</v>
      </c>
      <c r="G38" s="195">
        <f>G39</f>
        <v>32</v>
      </c>
      <c r="H38" s="110">
        <f>IF(ISERROR(F38-G38),"n/a",F38-G38)</f>
        <v>-5</v>
      </c>
      <c r="I38" s="111">
        <f>IF(ISERROR(H38/G38),"n/a",(H38/G38))</f>
        <v>-0.15625</v>
      </c>
      <c r="J38" s="196">
        <f>J39</f>
        <v>18</v>
      </c>
      <c r="K38" s="197">
        <f>K39</f>
        <v>19</v>
      </c>
      <c r="L38" s="112">
        <f>IF(ISERROR(J38-K38),"n/a",J38-K38)</f>
        <v>-1</v>
      </c>
      <c r="M38" s="113">
        <f>IF(ISERROR(L38/K38),"n/a",(L38/K38))</f>
        <v>-5.2631578947368418E-2</v>
      </c>
      <c r="N38" s="198">
        <f>N39</f>
        <v>0</v>
      </c>
      <c r="O38" s="199">
        <f>O39</f>
        <v>2</v>
      </c>
      <c r="P38" s="114">
        <f>IF(ISERROR(N38-O38),"n/a",N38-O38)</f>
        <v>-2</v>
      </c>
      <c r="Q38" s="294">
        <f>IF(ISERROR(P38/O38),"n/a",(P38/O38))</f>
        <v>-1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27</v>
      </c>
      <c r="G39" s="123">
        <v>32</v>
      </c>
      <c r="H39" s="124">
        <f>IF(ISERROR(F39-G39),"n/a",F39-G39)</f>
        <v>-5</v>
      </c>
      <c r="I39" s="125">
        <f>IF(ISERROR(H39/G39),"n/a",(H39/G39))</f>
        <v>-0.15625</v>
      </c>
      <c r="J39" s="126">
        <v>18</v>
      </c>
      <c r="K39" s="127">
        <v>19</v>
      </c>
      <c r="L39" s="128">
        <f>IF(ISERROR(J39-K39),"n/a",J39-K39)</f>
        <v>-1</v>
      </c>
      <c r="M39" s="129">
        <f>IF(ISERROR(L39/K39),"n/a",(L39/K39))</f>
        <v>-5.2631578947368418E-2</v>
      </c>
      <c r="N39" s="143">
        <v>0</v>
      </c>
      <c r="O39" s="144">
        <v>2</v>
      </c>
      <c r="P39" s="145">
        <f>IF(ISERROR(N39-O39),"n/a",N39-O39)</f>
        <v>-2</v>
      </c>
      <c r="Q39" s="295">
        <f>IF(ISERROR(P39/O39),"n/a",(P39/O39))</f>
        <v>-1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98</v>
      </c>
      <c r="G42" s="69">
        <f>G43+G50</f>
        <v>103</v>
      </c>
      <c r="H42" s="70">
        <f t="shared" ref="H42:H57" si="89">IF(ISERROR(F42-G42),"n/a",F42-G42)</f>
        <v>-5</v>
      </c>
      <c r="I42" s="71">
        <f t="shared" ref="I42:I57" si="90">IF(ISERROR(H42/G42),"n/a",(H42/G42))</f>
        <v>-4.8543689320388349E-2</v>
      </c>
      <c r="J42" s="72">
        <f>J43+J50</f>
        <v>78</v>
      </c>
      <c r="K42" s="73">
        <f>K43+K50</f>
        <v>77</v>
      </c>
      <c r="L42" s="74">
        <f t="shared" ref="L42:L56" si="91">IF(ISERROR(J42-K42),"n/a",J42-K42)</f>
        <v>1</v>
      </c>
      <c r="M42" s="75">
        <f t="shared" ref="M42:M57" si="92">IF(ISERROR(L42/K42),"n/a",(L42/K42))</f>
        <v>1.2987012987012988E-2</v>
      </c>
      <c r="N42" s="76">
        <f>N43+N50</f>
        <v>0</v>
      </c>
      <c r="O42" s="77">
        <f>O43+O50</f>
        <v>1</v>
      </c>
      <c r="P42" s="78">
        <f t="shared" ref="P42:P57" si="93">IF(ISERROR(N42-O42),"n/a",N42-O42)</f>
        <v>-1</v>
      </c>
      <c r="Q42" s="292">
        <f t="shared" ref="Q42:Q57" si="94">IF(ISERROR(P42/O42),"n/a",(P42/O42))</f>
        <v>-1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1</v>
      </c>
      <c r="P43" s="78">
        <f t="shared" si="93"/>
        <v>-1</v>
      </c>
      <c r="Q43" s="292">
        <f t="shared" si="94"/>
        <v>-1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1</v>
      </c>
      <c r="P44" s="105">
        <f t="shared" si="93"/>
        <v>-1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1</v>
      </c>
      <c r="P45" s="286">
        <f t="shared" ref="P45" si="103">IF(ISERROR(N45-O45),"n/a",N45-O45)</f>
        <v>-1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92</v>
      </c>
      <c r="G50" s="69">
        <f>G51+G56+G54</f>
        <v>101</v>
      </c>
      <c r="H50" s="70">
        <f t="shared" si="89"/>
        <v>-9</v>
      </c>
      <c r="I50" s="71">
        <f t="shared" si="90"/>
        <v>-8.9108910891089105E-2</v>
      </c>
      <c r="J50" s="72">
        <f>J51+J56+J54</f>
        <v>75</v>
      </c>
      <c r="K50" s="73">
        <f>K51+K56+K54</f>
        <v>76</v>
      </c>
      <c r="L50" s="74">
        <f t="shared" si="91"/>
        <v>-1</v>
      </c>
      <c r="M50" s="75">
        <f t="shared" si="92"/>
        <v>-1.3157894736842105E-2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87</v>
      </c>
      <c r="G51" s="96">
        <f>SUM(G52:G53)</f>
        <v>95</v>
      </c>
      <c r="H51" s="97">
        <f t="shared" si="89"/>
        <v>-8</v>
      </c>
      <c r="I51" s="98">
        <f t="shared" si="90"/>
        <v>-8.4210526315789472E-2</v>
      </c>
      <c r="J51" s="99">
        <f>SUM(J52:J53)</f>
        <v>72</v>
      </c>
      <c r="K51" s="100">
        <f>SUM(K52:K53)</f>
        <v>74</v>
      </c>
      <c r="L51" s="101">
        <f t="shared" si="91"/>
        <v>-2</v>
      </c>
      <c r="M51" s="102">
        <f t="shared" si="92"/>
        <v>-2.7027027027027029E-2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87</v>
      </c>
      <c r="G52" s="273">
        <v>95</v>
      </c>
      <c r="H52" s="274">
        <f>IF(ISERROR(F52-G52),"n/a",F52-G52)</f>
        <v>-8</v>
      </c>
      <c r="I52" s="275">
        <f>IF(ISERROR(H52/G52),"n/a",(H52/G52))</f>
        <v>-8.4210526315789472E-2</v>
      </c>
      <c r="J52" s="276">
        <v>72</v>
      </c>
      <c r="K52" s="277">
        <v>74</v>
      </c>
      <c r="L52" s="278">
        <f>IF(ISERROR(J52-K52),"n/a",J52-K52)</f>
        <v>-2</v>
      </c>
      <c r="M52" s="279">
        <f>IF(ISERROR(L52/K52),"n/a",(L52/K52))</f>
        <v>-2.7027027027027029E-2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1</v>
      </c>
      <c r="L54" s="112">
        <f>IF(ISERROR(J54-K54),"n/a",J54-K54)</f>
        <v>1</v>
      </c>
      <c r="M54" s="113">
        <f>IF(ISERROR(L54/K54),"n/a",(L54/K54))</f>
        <v>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1</v>
      </c>
      <c r="L55" s="128">
        <f>IF(ISERROR(J55-K55),"n/a",J55-K55)</f>
        <v>1</v>
      </c>
      <c r="M55" s="129">
        <f>IF(ISERROR(L55/K55),"n/a",(L55/K55))</f>
        <v>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25</v>
      </c>
      <c r="C58" s="65">
        <f>C59+C66</f>
        <v>14</v>
      </c>
      <c r="D58" s="66">
        <f t="shared" ref="D58:D61" si="111">IF(ISERROR(B58-C58),"n/a",B58-C58)</f>
        <v>11</v>
      </c>
      <c r="E58" s="67">
        <f t="shared" ref="E58:E61" si="112">IF(ISERROR(D58/C58),"n/a",(D58/C58))</f>
        <v>0.7857142857142857</v>
      </c>
      <c r="F58" s="68">
        <f>F59+F66</f>
        <v>19</v>
      </c>
      <c r="G58" s="69">
        <f>G59+G66</f>
        <v>18</v>
      </c>
      <c r="H58" s="70">
        <f t="shared" ref="H58:H61" si="113">IF(ISERROR(F58-G58),"n/a",F58-G58)</f>
        <v>1</v>
      </c>
      <c r="I58" s="71">
        <f t="shared" ref="I58:I61" si="114">IF(ISERROR(H58/G58),"n/a",(H58/G58))</f>
        <v>5.5555555555555552E-2</v>
      </c>
      <c r="J58" s="72">
        <f>J59+J66</f>
        <v>14</v>
      </c>
      <c r="K58" s="73">
        <f>K59+K66</f>
        <v>15</v>
      </c>
      <c r="L58" s="74">
        <f t="shared" ref="L58:L61" si="115">IF(ISERROR(J58-K58),"n/a",J58-K58)</f>
        <v>-1</v>
      </c>
      <c r="M58" s="75">
        <f t="shared" ref="M58:M61" si="116">IF(ISERROR(L58/K58),"n/a",(L58/K58))</f>
        <v>-6.6666666666666666E-2</v>
      </c>
      <c r="N58" s="76">
        <f>N59+N66</f>
        <v>0</v>
      </c>
      <c r="O58" s="77">
        <f>O59+O66</f>
        <v>1</v>
      </c>
      <c r="P58" s="78">
        <f t="shared" ref="P58:P61" si="117">IF(ISERROR(N58-O58),"n/a",N58-O58)</f>
        <v>-1</v>
      </c>
      <c r="Q58" s="292">
        <f t="shared" ref="Q58:Q61" si="118">IF(ISERROR(P58/O58),"n/a",(P58/O58))</f>
        <v>-1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25</v>
      </c>
      <c r="C66" s="65">
        <f>C67+C72+C70</f>
        <v>14</v>
      </c>
      <c r="D66" s="66">
        <f t="shared" si="121"/>
        <v>11</v>
      </c>
      <c r="E66" s="67">
        <f t="shared" si="122"/>
        <v>0.7857142857142857</v>
      </c>
      <c r="F66" s="68">
        <f>F67+F72+F70</f>
        <v>19</v>
      </c>
      <c r="G66" s="69">
        <f>G67+G72+G70</f>
        <v>18</v>
      </c>
      <c r="H66" s="70">
        <f t="shared" si="123"/>
        <v>1</v>
      </c>
      <c r="I66" s="71">
        <f t="shared" si="124"/>
        <v>5.5555555555555552E-2</v>
      </c>
      <c r="J66" s="72">
        <f>J67+J72+J70</f>
        <v>14</v>
      </c>
      <c r="K66" s="73">
        <f>K67+K72+K70</f>
        <v>15</v>
      </c>
      <c r="L66" s="74">
        <f t="shared" si="125"/>
        <v>-1</v>
      </c>
      <c r="M66" s="75">
        <f t="shared" si="126"/>
        <v>-6.6666666666666666E-2</v>
      </c>
      <c r="N66" s="76">
        <f>N67+N72+N70</f>
        <v>0</v>
      </c>
      <c r="O66" s="77">
        <f>O67+O72+O70</f>
        <v>1</v>
      </c>
      <c r="P66" s="78">
        <f t="shared" si="127"/>
        <v>-1</v>
      </c>
      <c r="Q66" s="292">
        <f t="shared" si="128"/>
        <v>-1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25</v>
      </c>
      <c r="C67" s="92">
        <f>SUM(C68:C69)</f>
        <v>14</v>
      </c>
      <c r="D67" s="93">
        <f t="shared" si="121"/>
        <v>11</v>
      </c>
      <c r="E67" s="94">
        <f t="shared" si="122"/>
        <v>0.7857142857142857</v>
      </c>
      <c r="F67" s="95">
        <f>SUM(F68:F69)</f>
        <v>19</v>
      </c>
      <c r="G67" s="96">
        <f>SUM(G68:G69)</f>
        <v>17</v>
      </c>
      <c r="H67" s="97">
        <f t="shared" si="123"/>
        <v>2</v>
      </c>
      <c r="I67" s="98">
        <f t="shared" si="124"/>
        <v>0.11764705882352941</v>
      </c>
      <c r="J67" s="99">
        <f>SUM(J68:J69)</f>
        <v>14</v>
      </c>
      <c r="K67" s="100">
        <f>SUM(K68:K69)</f>
        <v>14</v>
      </c>
      <c r="L67" s="101">
        <f t="shared" si="125"/>
        <v>0</v>
      </c>
      <c r="M67" s="102">
        <f t="shared" si="126"/>
        <v>0</v>
      </c>
      <c r="N67" s="103">
        <f>SUM(N68:N69)</f>
        <v>0</v>
      </c>
      <c r="O67" s="104">
        <f>SUM(O68:O69)</f>
        <v>1</v>
      </c>
      <c r="P67" s="105">
        <f t="shared" si="127"/>
        <v>-1</v>
      </c>
      <c r="Q67" s="293">
        <f t="shared" si="128"/>
        <v>-1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25</v>
      </c>
      <c r="C68" s="269">
        <v>14</v>
      </c>
      <c r="D68" s="270">
        <f>IF(ISERROR(B68-C68),"n/a",B68-C68)</f>
        <v>11</v>
      </c>
      <c r="E68" s="271">
        <f>IF(ISERROR(D68/C68),"n/a",(D68/C68))</f>
        <v>0.7857142857142857</v>
      </c>
      <c r="F68" s="272">
        <v>19</v>
      </c>
      <c r="G68" s="273">
        <v>17</v>
      </c>
      <c r="H68" s="274">
        <f>IF(ISERROR(F68-G68),"n/a",F68-G68)</f>
        <v>2</v>
      </c>
      <c r="I68" s="275">
        <f>IF(ISERROR(H68/G68),"n/a",(H68/G68))</f>
        <v>0.11764705882352941</v>
      </c>
      <c r="J68" s="276">
        <v>14</v>
      </c>
      <c r="K68" s="277">
        <v>14</v>
      </c>
      <c r="L68" s="278">
        <f>IF(ISERROR(J68-K68),"n/a",J68-K68)</f>
        <v>0</v>
      </c>
      <c r="M68" s="279">
        <f>IF(ISERROR(L68/K68),"n/a",(L68/K68))</f>
        <v>0</v>
      </c>
      <c r="N68" s="284">
        <v>0</v>
      </c>
      <c r="O68" s="285">
        <v>1</v>
      </c>
      <c r="P68" s="286">
        <f t="shared" si="127"/>
        <v>-1</v>
      </c>
      <c r="Q68" s="296">
        <f t="shared" si="128"/>
        <v>-1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112</v>
      </c>
      <c r="G74" s="69">
        <f>SUM(G75:G75)</f>
        <v>102</v>
      </c>
      <c r="H74" s="70">
        <f>IF(ISERROR(F74-G74),"n/a",F74-G74)</f>
        <v>10</v>
      </c>
      <c r="I74" s="71">
        <f>IF(ISERROR(H74/G74),"n/a",(H74/G74))</f>
        <v>9.8039215686274508E-2</v>
      </c>
      <c r="J74" s="72">
        <f>SUM(J75:J75)</f>
        <v>96</v>
      </c>
      <c r="K74" s="73">
        <f>SUM(K75:K75)</f>
        <v>71</v>
      </c>
      <c r="L74" s="74">
        <f>IF(ISERROR(J74-K74),"n/a",J74-K74)</f>
        <v>25</v>
      </c>
      <c r="M74" s="75">
        <f>IF(ISERROR(L74/K74),"n/a",(L74/K74))</f>
        <v>0.352112676056338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112</v>
      </c>
      <c r="G75" s="69">
        <f>G76+G81+G79</f>
        <v>102</v>
      </c>
      <c r="H75" s="70">
        <f t="shared" ref="H75:H86" si="143">IF(ISERROR(F75-G75),"n/a",F75-G75)</f>
        <v>10</v>
      </c>
      <c r="I75" s="71">
        <f t="shared" ref="I75:I86" si="144">IF(ISERROR(H75/G75),"n/a",(H75/G75))</f>
        <v>9.8039215686274508E-2</v>
      </c>
      <c r="J75" s="72">
        <f>J76+J81+J79</f>
        <v>96</v>
      </c>
      <c r="K75" s="73">
        <f>K76+K81+K79</f>
        <v>71</v>
      </c>
      <c r="L75" s="74">
        <f t="shared" ref="L75:L86" si="145">IF(ISERROR(J75-K75),"n/a",J75-K75)</f>
        <v>25</v>
      </c>
      <c r="M75" s="75">
        <f t="shared" ref="M75:M86" si="146">IF(ISERROR(L75/K75),"n/a",(L75/K75))</f>
        <v>0.352112676056338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97</v>
      </c>
      <c r="G76" s="96">
        <f>SUM(G77:G78)</f>
        <v>93</v>
      </c>
      <c r="H76" s="97">
        <f t="shared" si="143"/>
        <v>4</v>
      </c>
      <c r="I76" s="98">
        <f t="shared" si="144"/>
        <v>4.3010752688172046E-2</v>
      </c>
      <c r="J76" s="99">
        <f>SUM(J77:J78)</f>
        <v>84</v>
      </c>
      <c r="K76" s="100">
        <f>SUM(K77:K78)</f>
        <v>68</v>
      </c>
      <c r="L76" s="101">
        <f t="shared" si="145"/>
        <v>16</v>
      </c>
      <c r="M76" s="102">
        <f t="shared" si="146"/>
        <v>0.23529411764705882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97</v>
      </c>
      <c r="G77" s="273">
        <v>93</v>
      </c>
      <c r="H77" s="274">
        <f>IF(ISERROR(F77-G77),"n/a",F77-G77)</f>
        <v>4</v>
      </c>
      <c r="I77" s="275">
        <f>IF(ISERROR(H77/G77),"n/a",(H77/G77))</f>
        <v>4.3010752688172046E-2</v>
      </c>
      <c r="J77" s="276">
        <v>84</v>
      </c>
      <c r="K77" s="277">
        <v>68</v>
      </c>
      <c r="L77" s="278">
        <f>IF(ISERROR(J77-K77),"n/a",J77-K77)</f>
        <v>16</v>
      </c>
      <c r="M77" s="279">
        <f>IF(ISERROR(L77/K77),"n/a",(L77/K77))</f>
        <v>0.23529411764705882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12</v>
      </c>
      <c r="K79" s="197">
        <f>K80</f>
        <v>2</v>
      </c>
      <c r="L79" s="112">
        <f>IF(ISERROR(J79-K79),"n/a",J79-K79)</f>
        <v>10</v>
      </c>
      <c r="M79" s="113">
        <f>IF(ISERROR(L79/K79),"n/a",(L79/K79))</f>
        <v>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12</v>
      </c>
      <c r="K80" s="127">
        <v>2</v>
      </c>
      <c r="L80" s="128">
        <f>IF(ISERROR(J80-K80),"n/a",J80-K80)</f>
        <v>10</v>
      </c>
      <c r="M80" s="129">
        <f>IF(ISERROR(L80/K80),"n/a",(L80/K80))</f>
        <v>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11</v>
      </c>
      <c r="G83" s="69">
        <f>G84+G91</f>
        <v>4</v>
      </c>
      <c r="H83" s="70">
        <f t="shared" si="143"/>
        <v>7</v>
      </c>
      <c r="I83" s="71">
        <f t="shared" si="144"/>
        <v>1.75</v>
      </c>
      <c r="J83" s="72">
        <f>J84+J91</f>
        <v>9</v>
      </c>
      <c r="K83" s="73">
        <f>K84+K91</f>
        <v>2</v>
      </c>
      <c r="L83" s="74">
        <f t="shared" si="145"/>
        <v>7</v>
      </c>
      <c r="M83" s="75">
        <f t="shared" si="146"/>
        <v>3.5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11</v>
      </c>
      <c r="G91" s="69">
        <f>G92+G97+G95</f>
        <v>4</v>
      </c>
      <c r="H91" s="70">
        <f t="shared" si="157"/>
        <v>7</v>
      </c>
      <c r="I91" s="71">
        <f t="shared" si="158"/>
        <v>1.75</v>
      </c>
      <c r="J91" s="72">
        <f>J92+J97+J95</f>
        <v>9</v>
      </c>
      <c r="K91" s="73">
        <f>K92+K97+K95</f>
        <v>2</v>
      </c>
      <c r="L91" s="74">
        <f t="shared" si="159"/>
        <v>7</v>
      </c>
      <c r="M91" s="75">
        <f t="shared" si="160"/>
        <v>3.5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11</v>
      </c>
      <c r="G92" s="96">
        <f>SUM(G93:G94)</f>
        <v>4</v>
      </c>
      <c r="H92" s="97">
        <f t="shared" si="157"/>
        <v>7</v>
      </c>
      <c r="I92" s="98">
        <f t="shared" si="158"/>
        <v>1.75</v>
      </c>
      <c r="J92" s="99">
        <f>SUM(J93:J94)</f>
        <v>9</v>
      </c>
      <c r="K92" s="100">
        <f>SUM(K93:K94)</f>
        <v>2</v>
      </c>
      <c r="L92" s="101">
        <f t="shared" si="159"/>
        <v>7</v>
      </c>
      <c r="M92" s="102">
        <f t="shared" si="160"/>
        <v>3.5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11</v>
      </c>
      <c r="G93" s="273">
        <v>4</v>
      </c>
      <c r="H93" s="274">
        <v>0</v>
      </c>
      <c r="I93" s="275">
        <f>IF(ISERROR(H93/G93),"n/a",(H93/G93))</f>
        <v>0</v>
      </c>
      <c r="J93" s="276">
        <v>9</v>
      </c>
      <c r="K93" s="277">
        <v>2</v>
      </c>
      <c r="L93" s="278">
        <f>IF(ISERROR(J93-K93),"n/a",J93-K93)</f>
        <v>7</v>
      </c>
      <c r="M93" s="279">
        <f>IF(ISERROR(L93/K93),"n/a",(L93/K93))</f>
        <v>3.5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11/30/2020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November 27,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11/27/20</v>
      </c>
      <c r="C8" s="353" t="str">
        <f>Summary!C7</f>
        <v>as of 11/27/19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0.6</v>
      </c>
      <c r="D12" s="12">
        <f>IF(ISERROR(B12-C12),"n/a",B12-C12)</f>
        <v>-0.6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0.75</v>
      </c>
      <c r="D13" s="12">
        <f>IF(ISERROR(B13-C13),"n/a",B13-C13)</f>
        <v>-0.75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8.5714285714285715E-2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0.13636363636363635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7.4999999999999997E-2</v>
      </c>
      <c r="C30" s="10">
        <f>IF(ISERROR(Summary!C109/Summary!C47),"n/a",Summary!C109/Summary!C47)</f>
        <v>0.6</v>
      </c>
      <c r="D30" s="12">
        <f>IF(ISERROR(B30-C30),"n/a",B30-C30)</f>
        <v>-0.52500000000000002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0.125</v>
      </c>
      <c r="C31" s="10">
        <f>IF(ISERROR(Summary!C109/Summary!C66),"n/a",Summary!C109/Summary!C66)</f>
        <v>0.75</v>
      </c>
      <c r="D31" s="12">
        <f>IF(ISERROR(B31-C31),"n/a",B31-C31)</f>
        <v>-0.625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>
        <f>IF(ISERROR(Summary!C128/Summary!C109), "n/a",Summary!C128/Summary!C109)</f>
        <v>0</v>
      </c>
      <c r="D32" s="13">
        <f>IF(ISERROR(B32-C32),"n/a",B32-C32)</f>
        <v>0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11/27/20</v>
      </c>
      <c r="C36" s="353" t="str">
        <f>Summary!C7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0.62450592885375489</v>
      </c>
      <c r="C39" s="10">
        <f>IF(ISERROR(Summary!C56/Summary!C18),"n/a",Summary!C56/Summary!C18)</f>
        <v>0.66885245901639345</v>
      </c>
      <c r="D39" s="12">
        <f>IF(ISERROR(B39-C39),"n/a",B39-C39)</f>
        <v>-4.4346530162638564E-2</v>
      </c>
    </row>
    <row r="40" spans="1:4" ht="15" x14ac:dyDescent="0.2">
      <c r="A40" s="14" t="s">
        <v>14</v>
      </c>
      <c r="B40" s="10">
        <f>IF(ISERROR(Summary!B75/Summary!B56),"n/a",Summary!B75/Summary!B56)</f>
        <v>0.79588607594936711</v>
      </c>
      <c r="C40" s="10">
        <f>IF(ISERROR(Summary!C75/Summary!C56),"n/a",Summary!C75/Summary!C56)</f>
        <v>0.78758169934640521</v>
      </c>
      <c r="D40" s="12">
        <f>IF(ISERROR(B40-C40),"n/a",B40-C40)</f>
        <v>8.3043766029619048E-3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1.6339869281045752E-3</v>
      </c>
      <c r="D41" s="12">
        <f>IF(ISERROR(B41-C41),"n/a",B41-C41)</f>
        <v>-1.6339869281045752E-3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2.0746887966804979E-3</v>
      </c>
      <c r="D42" s="12">
        <f>IF(ISERROR(B42-C42),"n/a",B42-C42)</f>
        <v>-2.0746887966804979E-3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>
        <f>IF(ISERROR(Summary!C137/Summary!C118), "n/a",Summary!C137/Summary!C118)</f>
        <v>0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8.3333333333333329E-2</v>
      </c>
      <c r="D59" s="12">
        <f>IF(ISERROR(B59-C59),"n/a",B59-C59)</f>
        <v>-8.3333333333333329E-2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0.10869565217391304</v>
      </c>
      <c r="D60" s="12">
        <f>IF(ISERROR(B60-C60),"n/a",B60-C60)</f>
        <v>-0.10869565217391304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>
        <f>IF(ISERROR(Summary!C140/Summary!C121), "n/a",Summary!C140/Summary!C121)</f>
        <v>0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0.63057324840764328</v>
      </c>
      <c r="C63" s="10">
        <f>IF(ISERROR(Summary!C54/Summary!C16),"n/a",Summary!C54/Summary!C16)</f>
        <v>0.67162698412698407</v>
      </c>
      <c r="D63" s="12">
        <f>IF(ISERROR(B63-C63),"n/a",B63-C63)</f>
        <v>-4.1053735719340789E-2</v>
      </c>
    </row>
    <row r="64" spans="1:4" ht="15" x14ac:dyDescent="0.2">
      <c r="A64" s="14" t="s">
        <v>14</v>
      </c>
      <c r="B64" s="10">
        <f>IF(ISERROR(Summary!B73/Summary!B54),"n/a",Summary!B73/Summary!B54)</f>
        <v>0.78787878787878785</v>
      </c>
      <c r="C64" s="10">
        <f>IF(ISERROR(Summary!C73/Summary!C54),"n/a",Summary!C73/Summary!C54)</f>
        <v>0.78729689807976366</v>
      </c>
      <c r="D64" s="12">
        <f>IF(ISERROR(B64-C64),"n/a",B64-C64)</f>
        <v>5.8188979902418225E-4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8.8626292466765146E-3</v>
      </c>
      <c r="D65" s="12">
        <f>IF(ISERROR(B65-C65),"n/a",B65-C65)</f>
        <v>-8.8626292466765146E-3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1.125703564727955E-2</v>
      </c>
      <c r="D66" s="12">
        <f>IF(ISERROR(B66-C66),"n/a",B66-C66)</f>
        <v>-1.125703564727955E-2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>
        <f>IF(ISERROR(Summary!C135/Summary!C116), "n/a",Summary!C135/Summary!C116)</f>
        <v>0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11/30/2020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November 27,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11/27/20</v>
      </c>
      <c r="C9" s="355" t="str">
        <f>Summary!C7</f>
        <v>as of 11/27/19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11/27/20</v>
      </c>
      <c r="C36" s="353" t="str">
        <f>(Summary!C7)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0.4859154929577465</v>
      </c>
      <c r="D39" s="12">
        <f>IF(ISERROR(B39-C39),"n/a",B39-C39)</f>
        <v>-0.12273141335575644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0.71014492753623193</v>
      </c>
      <c r="D40" s="12">
        <f>IF(ISERROR(B40-C40),"n/a",B40-C40)</f>
        <v>2.1838395870557026E-3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1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0.7</v>
      </c>
      <c r="C58" s="10">
        <f>IF(ISERROR(College!K23/College!G23),"n/a",College!K23/College!G23)</f>
        <v>0.7857142857142857</v>
      </c>
      <c r="D58" s="12">
        <f>IF(ISERROR(B58-C58),"n/a",B58-C58)</f>
        <v>-8.5714285714285743E-2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0.21428571428571427</v>
      </c>
      <c r="D59" s="12">
        <f>IF(ISERROR(B59-C59),"n/a",B59-C59)</f>
        <v>-0.21428571428571427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0.27272727272727271</v>
      </c>
      <c r="D60" s="12">
        <f>IF(ISERROR(B60-C60),"n/a",B60-C60)</f>
        <v>-0.27272727272727271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>
        <f>IF(ISERROR(College!S23/College!O23), "n/a",College!S23/College!O23)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0.50920245398773001</v>
      </c>
      <c r="D63" s="12">
        <f>IF(ISERROR(B63-C63),"n/a",B63-C63)</f>
        <v>-0.13586912065439666</v>
      </c>
    </row>
    <row r="64" spans="1:4" ht="15" x14ac:dyDescent="0.2">
      <c r="A64" s="14" t="s">
        <v>14</v>
      </c>
      <c r="B64" s="10">
        <f>IF(ISERROR(College!J18/College!F18),"n/a",College!J18/College!F18)</f>
        <v>0.7142857142857143</v>
      </c>
      <c r="C64" s="10">
        <f>IF(ISERROR(College!K18/College!G18),"n/a",College!K18/College!G18)</f>
        <v>0.72289156626506024</v>
      </c>
      <c r="D64" s="12">
        <f>IF(ISERROR(B64-C64),"n/a",B64-C64)</f>
        <v>-8.6058519793459354E-3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3.614457831325301E-2</v>
      </c>
      <c r="D65" s="12">
        <f>IF(ISERROR(B65-C65),"n/a",B65-C65)</f>
        <v>-3.614457831325301E-2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0.05</v>
      </c>
      <c r="D66" s="12">
        <f>IF(ISERROR(B66-C66),"n/a",B66-C66)</f>
        <v>-0.05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>
        <f>IF(ISERROR(College!S18/College!O18), "n/a",College!S18/College!O18)</f>
        <v>0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November 27,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11/27/20</v>
      </c>
      <c r="C9" s="355" t="str">
        <f>Summary!C7</f>
        <v>as of 11/27/19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0.75</v>
      </c>
      <c r="D11" s="12">
        <f>IF(ISERROR(B11-C11),"n/a",B11-C11)</f>
        <v>0.25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0.66666666666666663</v>
      </c>
      <c r="D12" s="12">
        <f>IF(ISERROR(B12-C12),"n/a",B12-C12)</f>
        <v>-0.33333333333333331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0.66666666666666663</v>
      </c>
      <c r="D13" s="12">
        <f>IF(ISERROR(B13-C13),"n/a",B13-C13)</f>
        <v>-0.66666666666666663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1</v>
      </c>
      <c r="D14" s="12">
        <f>IF(ISERROR(B14-C14),"n/a",B14-C14)</f>
        <v>-1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0.65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0.15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0.23076923076923078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0.75</v>
      </c>
      <c r="D29" s="12">
        <f>IF(ISERROR(B29-C29),"n/a",B29-C29)</f>
        <v>7.7586206896551713E-2</v>
      </c>
    </row>
    <row r="30" spans="1:4" ht="15" x14ac:dyDescent="0.2">
      <c r="A30" s="14" t="s">
        <v>14</v>
      </c>
      <c r="B30" s="10">
        <f>IF(ISERROR(College!J27/College!F27),"n/a",College!J27/College!F27)</f>
        <v>0.58333333333333337</v>
      </c>
      <c r="C30" s="10">
        <f>IF(ISERROR(College!K27/College!G27),"n/a",College!K27/College!G27)</f>
        <v>0.66666666666666663</v>
      </c>
      <c r="D30" s="12">
        <f>IF(ISERROR(B30-C30),"n/a",B30-C30)</f>
        <v>-8.3333333333333259E-2</v>
      </c>
    </row>
    <row r="31" spans="1:4" ht="15" x14ac:dyDescent="0.2">
      <c r="A31" s="14" t="s">
        <v>15</v>
      </c>
      <c r="B31" s="10">
        <f>IF(ISERROR(College!N27/College!F27),"n/a",College!N27/College!F27)</f>
        <v>0.125</v>
      </c>
      <c r="C31" s="10">
        <f>IF(ISERROR(College!O27/College!G27),"n/a",College!O27/College!G27)</f>
        <v>0.66666666666666663</v>
      </c>
      <c r="D31" s="12">
        <f>IF(ISERROR(B31-C31),"n/a",B31-C31)</f>
        <v>-0.54166666666666663</v>
      </c>
    </row>
    <row r="32" spans="1:4" ht="15" x14ac:dyDescent="0.2">
      <c r="A32" s="14" t="s">
        <v>16</v>
      </c>
      <c r="B32" s="10">
        <f>IF(ISERROR(College!N27/College!J27),"n/a",College!N27/College!J27)</f>
        <v>0.21428571428571427</v>
      </c>
      <c r="C32" s="10">
        <f>IF(ISERROR(College!O27/College!K27),"n/a",College!O27/College!K27)</f>
        <v>1</v>
      </c>
      <c r="D32" s="12">
        <f>IF(ISERROR(B32-C32),"n/a",B32-C32)</f>
        <v>-0.7857142857142857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>
        <f>IF(ISERROR(College!S27/College!O27), "n/a",College!S27/College!O27)</f>
        <v>0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11/27/20</v>
      </c>
      <c r="C36" s="353" t="str">
        <f>(Summary!C7)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0.73717948717948723</v>
      </c>
      <c r="C39" s="10">
        <f>IF(ISERROR(College!G36/College!C36),"n/a",College!G36/College!C36)</f>
        <v>0.73085339168490149</v>
      </c>
      <c r="D39" s="12">
        <f>IF(ISERROR(B39-C39),"n/a",B39-C39)</f>
        <v>6.3260954945857373E-3</v>
      </c>
    </row>
    <row r="40" spans="1:4" ht="15" x14ac:dyDescent="0.2">
      <c r="A40" s="14" t="s">
        <v>14</v>
      </c>
      <c r="B40" s="10">
        <f>IF(ISERROR(College!J36/College!F36),"n/a",College!J36/College!F36)</f>
        <v>0.76521739130434785</v>
      </c>
      <c r="C40" s="10">
        <f>IF(ISERROR(College!K36/College!G36),"n/a",College!K36/College!G36)</f>
        <v>0.6347305389221557</v>
      </c>
      <c r="D40" s="12">
        <f>IF(ISERROR(B40-C40),"n/a",B40-C40)</f>
        <v>0.13048685238219215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0.87096774193548387</v>
      </c>
      <c r="C57" s="10">
        <f>IF(ISERROR(College!G39/College!C39),"n/a",College!G39/College!C39)</f>
        <v>0.86486486486486491</v>
      </c>
      <c r="D57" s="12">
        <f>IF(ISERROR(B57-C57),"n/a",B57-C57)</f>
        <v>6.1028770706189617E-3</v>
      </c>
    </row>
    <row r="58" spans="1:4" ht="15" x14ac:dyDescent="0.2">
      <c r="A58" s="14" t="s">
        <v>14</v>
      </c>
      <c r="B58" s="10">
        <f>IF(ISERROR(College!J39/College!F39),"n/a",College!J39/College!F39)</f>
        <v>0.66666666666666663</v>
      </c>
      <c r="C58" s="10">
        <f>IF(ISERROR(College!K39/College!G39),"n/a",College!K39/College!G39)</f>
        <v>0.59375</v>
      </c>
      <c r="D58" s="12">
        <f>IF(ISERROR(B58-C58),"n/a",B58-C58)</f>
        <v>7.291666666666663E-2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6.25E-2</v>
      </c>
      <c r="D59" s="12">
        <f>IF(ISERROR(B59-C59),"n/a",B59-C59)</f>
        <v>-6.25E-2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0.10526315789473684</v>
      </c>
      <c r="D60" s="12">
        <f>IF(ISERROR(B60-C60),"n/a",B60-C60)</f>
        <v>-0.10526315789473684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>
        <f>IF(ISERROR(College!S39/College!O39), "n/a",College!S39/College!O39)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0.74257425742574257</v>
      </c>
      <c r="C63" s="10">
        <f>IF(ISERROR(College!G34/College!C34),"n/a",College!G34/College!C34)</f>
        <v>0.74245472837022131</v>
      </c>
      <c r="D63" s="12">
        <f>IF(ISERROR(B63-C63),"n/a",B63-C63)</f>
        <v>1.1952905552126136E-4</v>
      </c>
    </row>
    <row r="64" spans="1:4" ht="15" x14ac:dyDescent="0.2">
      <c r="A64" s="14" t="s">
        <v>14</v>
      </c>
      <c r="B64" s="10">
        <f>IF(ISERROR(College!J34/College!F34),"n/a",College!J34/College!F34)</f>
        <v>0.752</v>
      </c>
      <c r="C64" s="10">
        <f>IF(ISERROR(College!K34/College!G34),"n/a",College!K34/College!G34)</f>
        <v>0.63414634146341464</v>
      </c>
      <c r="D64" s="12">
        <f>IF(ISERROR(B64-C64),"n/a",B64-C64)</f>
        <v>0.11785365853658536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5.4200542005420054E-3</v>
      </c>
      <c r="D65" s="12">
        <f>IF(ISERROR(B65-C65),"n/a",B65-C65)</f>
        <v>-5.4200542005420054E-3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8.5470085470085479E-3</v>
      </c>
      <c r="D66" s="12">
        <f>IF(ISERROR(B66-C66),"n/a",B66-C66)</f>
        <v>-8.5470085470085479E-3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>
        <f>IF(ISERROR(College!S34/College!O34), "n/a",College!S34/College!O34)</f>
        <v>0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11/27/20</v>
      </c>
      <c r="C9" s="355" t="str">
        <f>Summary!C7</f>
        <v>as of 11/27/19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0.5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0.5</v>
      </c>
      <c r="D31" s="12">
        <f>IF(ISERROR(B31-C31),"n/a",B31-C31)</f>
        <v>-0.5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1</v>
      </c>
      <c r="D32" s="12">
        <f>IF(ISERROR(B32-C32),"n/a",B32-C32)</f>
        <v>-1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>
        <f>IF(ISERROR(College!S43/College!O43), "n/a",College!S43/College!O43)</f>
        <v>0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11/27/20</v>
      </c>
      <c r="C36" s="353" t="str">
        <f>(Summary!C7)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0.6785714285714286</v>
      </c>
      <c r="D39" s="12">
        <f>IF(ISERROR(B39-C39),"n/a",B39-C39)</f>
        <v>-0.14482909728308502</v>
      </c>
    </row>
    <row r="40" spans="1:4" ht="15" x14ac:dyDescent="0.2">
      <c r="A40" s="14" t="s">
        <v>14</v>
      </c>
      <c r="B40" s="10">
        <f>IF(ISERROR(College!J52/College!F52),"n/a",College!J52/College!F52)</f>
        <v>0.82758620689655171</v>
      </c>
      <c r="C40" s="10">
        <f>IF(ISERROR(College!K52/College!G52),"n/a",College!K52/College!G52)</f>
        <v>0.77894736842105261</v>
      </c>
      <c r="D40" s="12">
        <f>IF(ISERROR(B40-C40),"n/a",B40-C40)</f>
        <v>4.8638838475499102E-2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1</v>
      </c>
      <c r="D52" s="12">
        <f>IF(ISERROR(B52-C52),"n/a",B52-C52)</f>
        <v>-0.66666666666666674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0.2</v>
      </c>
      <c r="D58" s="12">
        <f>IF(ISERROR(B58-C58),"n/a",B58-C58)</f>
        <v>0.8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0.6558441558441559</v>
      </c>
      <c r="D63" s="12">
        <f>IF(ISERROR(B63-C63),"n/a",B63-C63)</f>
        <v>-0.11783245993772318</v>
      </c>
    </row>
    <row r="64" spans="1:4" ht="15" x14ac:dyDescent="0.2">
      <c r="A64" s="14" t="s">
        <v>14</v>
      </c>
      <c r="B64" s="10">
        <f>IF(ISERROR(College!J50/College!F50),"n/a",College!J50/College!F50)</f>
        <v>0.81521739130434778</v>
      </c>
      <c r="C64" s="10">
        <f>IF(ISERROR(College!K50/College!G50),"n/a",College!K50/College!G50)</f>
        <v>0.75247524752475248</v>
      </c>
      <c r="D64" s="12">
        <f>IF(ISERROR(B64-C64),"n/a",B64-C64)</f>
        <v>6.2742143779595305E-2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11/27/20</v>
      </c>
      <c r="C9" s="355" t="str">
        <f>Summary!C7</f>
        <v>as of 11/27/19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11/27/20</v>
      </c>
      <c r="C36" s="353" t="str">
        <f>(Summary!C7)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0.76</v>
      </c>
      <c r="C39" s="10">
        <f>IF(ISERROR(College!G68/College!C68),"n/a",College!G68/College!C68)</f>
        <v>1.2142857142857142</v>
      </c>
      <c r="D39" s="12">
        <f>IF(ISERROR(B39-C39),"n/a",B39-C39)</f>
        <v>-0.45428571428571418</v>
      </c>
    </row>
    <row r="40" spans="1:4" ht="15" x14ac:dyDescent="0.2">
      <c r="A40" s="14" t="s">
        <v>14</v>
      </c>
      <c r="B40" s="10">
        <f>IF(ISERROR(College!J68/College!F68),"n/a",College!J68/College!F68)</f>
        <v>0.73684210526315785</v>
      </c>
      <c r="C40" s="10">
        <f>IF(ISERROR(College!K68/College!G68),"n/a",College!K68/College!G68)</f>
        <v>0.82352941176470584</v>
      </c>
      <c r="D40" s="12">
        <f>IF(ISERROR(B40-C40),"n/a",B40-C40)</f>
        <v>-8.6687306501547989E-2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5.8823529411764705E-2</v>
      </c>
      <c r="D41" s="12">
        <f>IF(ISERROR(B41-C41),"n/a",B41-C41)</f>
        <v>-5.8823529411764705E-2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7.1428571428571425E-2</v>
      </c>
      <c r="D42" s="12">
        <f>IF(ISERROR(B42-C42),"n/a",B42-C42)</f>
        <v>-7.1428571428571425E-2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>
        <f>IF(ISERROR(College!S68/College!O68), "n/a",College!S68/College!O68)</f>
        <v>0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0.76</v>
      </c>
      <c r="C63" s="10">
        <f>IF(ISERROR(College!G66/College!C66),"n/a",College!G66/College!C66)</f>
        <v>1.2857142857142858</v>
      </c>
      <c r="D63" s="12">
        <f>IF(ISERROR(B63-C63),"n/a",B63-C63)</f>
        <v>-0.5257142857142858</v>
      </c>
    </row>
    <row r="64" spans="1:4" ht="15" x14ac:dyDescent="0.2">
      <c r="A64" s="14" t="s">
        <v>14</v>
      </c>
      <c r="B64" s="10">
        <f>IF(ISERROR(College!J66/College!F66),"n/a",College!J66/College!F66)</f>
        <v>0.73684210526315785</v>
      </c>
      <c r="C64" s="10">
        <f>IF(ISERROR(College!K66/College!G66),"n/a",College!K66/College!G66)</f>
        <v>0.83333333333333337</v>
      </c>
      <c r="D64" s="12">
        <f>IF(ISERROR(B64-C64),"n/a",B64-C64)</f>
        <v>-9.6491228070175517E-2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5.5555555555555552E-2</v>
      </c>
      <c r="D65" s="12">
        <f>IF(ISERROR(B65-C65),"n/a",B65-C65)</f>
        <v>-5.5555555555555552E-2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6.6666666666666666E-2</v>
      </c>
      <c r="D66" s="12">
        <f>IF(ISERROR(B66-C66),"n/a",B66-C66)</f>
        <v>-6.6666666666666666E-2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>
        <f>IF(ISERROR(College!S66/College!O66), "n/a",College!S66/College!O66)</f>
        <v>0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11/27/20</v>
      </c>
      <c r="C9" s="353" t="str">
        <f>(Summary!C7)</f>
        <v>as of 11/27/19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0.67361111111111116</v>
      </c>
      <c r="C12" s="10">
        <f>IF(ISERROR(College!G77/College!C77),"n/a",College!G77/College!C77)</f>
        <v>0.60784313725490191</v>
      </c>
      <c r="D12" s="12">
        <f>IF(ISERROR(B12-C12),"n/a",B12-C12)</f>
        <v>6.576797385620925E-2</v>
      </c>
    </row>
    <row r="13" spans="1:4" ht="15" x14ac:dyDescent="0.2">
      <c r="A13" s="14" t="s">
        <v>14</v>
      </c>
      <c r="B13" s="10">
        <f>IF(ISERROR(College!J77/College!F77),"n/a",College!J77/College!F77)</f>
        <v>0.865979381443299</v>
      </c>
      <c r="C13" s="10">
        <f>IF(ISERROR(College!K77/College!G77),"n/a",College!K77/College!G77)</f>
        <v>0.73118279569892475</v>
      </c>
      <c r="D13" s="12">
        <f>IF(ISERROR(B13-C13),"n/a",B13-C13)</f>
        <v>0.13479658574437425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0.8571428571428571</v>
      </c>
      <c r="C31" s="10">
        <f>IF(ISERROR(College!K80/College!G80),"n/a",College!K80/College!G80)</f>
        <v>0.25</v>
      </c>
      <c r="D31" s="12">
        <f>IF(ISERROR(B31-C31),"n/a",B31-C31)</f>
        <v>0.6071428571428571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0.69135802469135799</v>
      </c>
      <c r="C36" s="10">
        <f>IF(ISERROR(College!G75/College!C75),"n/a",College!G75/College!C75)</f>
        <v>0.59649122807017541</v>
      </c>
      <c r="D36" s="12">
        <f>IF(ISERROR(B36-C36),"n/a",B36-C36)</f>
        <v>9.4866796621182581E-2</v>
      </c>
    </row>
    <row r="37" spans="1:4" ht="15" x14ac:dyDescent="0.2">
      <c r="A37" s="14" t="s">
        <v>14</v>
      </c>
      <c r="B37" s="10">
        <f>IF(ISERROR(College!J75/College!F75),"n/a",College!J75/College!F75)</f>
        <v>0.8571428571428571</v>
      </c>
      <c r="C37" s="10">
        <f>IF(ISERROR(College!K75/College!G75),"n/a",College!K75/College!G75)</f>
        <v>0.69607843137254899</v>
      </c>
      <c r="D37" s="12">
        <f>IF(ISERROR(B37-C37),"n/a",B37-C37)</f>
        <v>0.16106442577030811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November 27,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11/27/20</v>
      </c>
      <c r="C9" s="355" t="str">
        <f>Summary!C7</f>
        <v>as of 11/27/19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11/27/20</v>
      </c>
      <c r="C36" s="353" t="str">
        <f>(Summary!C7)</f>
        <v>as of 11/27/19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</v>
      </c>
      <c r="C39" s="10">
        <f>IF(ISERROR(College!G93/College!C93),"n/a",College!G93/College!C93)</f>
        <v>0.44444444444444442</v>
      </c>
      <c r="D39" s="12">
        <f>IF(ISERROR(B39-C39),"n/a",B39-C39)</f>
        <v>0.55555555555555558</v>
      </c>
    </row>
    <row r="40" spans="1:4" ht="15" x14ac:dyDescent="0.2">
      <c r="A40" s="14" t="s">
        <v>14</v>
      </c>
      <c r="B40" s="10">
        <f>IF(ISERROR(College!J93/College!F93),"n/a",College!J93/College!F93)</f>
        <v>0.81818181818181823</v>
      </c>
      <c r="C40" s="10">
        <f>IF(ISERROR(College!K93/College!G93),"n/a",College!K93/College!G93)</f>
        <v>0.5</v>
      </c>
      <c r="D40" s="12">
        <f>IF(ISERROR(B40-C40),"n/a",B40-C40)</f>
        <v>0.31818181818181823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</v>
      </c>
      <c r="C63" s="10">
        <f>IF(ISERROR(College!G91/College!C91),"n/a",College!G91/College!C91)</f>
        <v>0.44444444444444442</v>
      </c>
      <c r="D63" s="12">
        <f>IF(ISERROR(B63-C63),"n/a",B63-C63)</f>
        <v>0.55555555555555558</v>
      </c>
    </row>
    <row r="64" spans="1:4" ht="15" x14ac:dyDescent="0.2">
      <c r="A64" s="14" t="s">
        <v>14</v>
      </c>
      <c r="B64" s="10">
        <f>IF(ISERROR(College!J91/College!F91),"n/a",College!J91/College!F91)</f>
        <v>0.81818181818181823</v>
      </c>
      <c r="C64" s="10">
        <f>IF(ISERROR(College!K91/College!G91),"n/a",College!K91/College!G91)</f>
        <v>0.5</v>
      </c>
      <c r="D64" s="12">
        <f>IF(ISERROR(B64-C64),"n/a",B64-C64)</f>
        <v>0.31818181818181823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11/30/2020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purl.org/dc/terms/"/>
    <ds:schemaRef ds:uri="7b0d7e73-53c3-49f5-853f-2cb02a030650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a7bfdcf-1463-48ab-aff7-245b8ac76c12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2020-11-30T15:38:02Z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