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D104" i="6" l="1"/>
  <c r="E104" i="6" s="1"/>
  <c r="G207" i="10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<sst xmlns="http://schemas.openxmlformats.org/spreadsheetml/2006/main" count="945" uniqueCount="88">
  <si>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</si>
  <si>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</si>
  <si>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</si>
  <si>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</si>
  <si>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</si>
  <si>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</si>
  <si>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</si>
  <si>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</si>
  <si>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</si>
  <si>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</si>
  <si>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</si>
  <si>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</si>
  <si>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</si>
  <si>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</si>
  <si>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</si>
  <si>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</si>
  <si>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</si>
  <si>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</si>
  <si>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</si>
  <si>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</si>
  <si>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</si>
  <si>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</si>
  <si>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</si>
  <si>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</si>
  <si>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</si>
  <si>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</si>
  <si>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</si>
  <si>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</si>
  <si>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</si>
  <si>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</si>
  <si>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</si>
  <si>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</si>
  <si>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</si>
  <si>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</si>
  <si>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</si>
  <si>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</si>
  <si>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</si>
  <si>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</si>
  <si>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</si>
  <si>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</si>
  <si>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</si>
  <si>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</si>
  <si>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</si>
  <si>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</si>
  <si>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</si>
  <si>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</si>
  <si>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</si>
  <si>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</si>
  <si>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</si>
  <si>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</si>
  <si>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</si>
  <si>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</si>
  <si>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</si>
  <si>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</si>
  <si>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</si>
  <si>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</si>
  <si>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</si>
  <si>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</si>
  <si>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</si>
  <si>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</si>
  <si>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</si>
  <si>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</si>
  <si>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</si>
  <si>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</si>
  <si>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</si>
  <si>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</si>
  <si>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</si>
  <si>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</si>
  <si>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</si>
  <si>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</si>
  <si>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</si>
  <si>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</si>
  <si>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</si>
  <si>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</si>
  <si>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</si>
  <si>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</si>
  <si>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</si>
  <si>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</si>
  <si>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</si>
  <si>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</si>
  <si>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</si>
  <si>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</si>
  <si>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</si>
  <si>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November 20, 2020</t>
  </si>
  <si>
    <t>as of 11/20/20</t>
  </si>
  <si>
    <t>as of 11/20/19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</si>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</sst>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45</v>
      </c>
      <c r="C9" s="84">
        <f>(C10+C14+C12)</f>
        <v>5</v>
      </c>
      <c r="D9" s="84">
        <f>IF(ISERROR(B9-C9),"n/a",B9-C9)</f>
        <v>40</v>
      </c>
      <c r="E9" s="156">
        <f>IF(ISERROR(D9/C9),"n/a",(D9/C9))</f>
        <v>8</v>
      </c>
    </row>
    <row r="10" spans="1:7" x14ac:dyDescent="0.2">
      <c r="A10" s="157" t="s">
        <v>31</v>
      </c>
      <c r="B10" s="210">
        <f>B11</f>
        <v>3</v>
      </c>
      <c r="C10" s="210">
        <f>C11</f>
        <v>5</v>
      </c>
      <c r="D10" s="7">
        <f t="shared" ref="D10:D16" si="0">IF(ISERROR(B10-C10),"n/a",B10-C10)</f>
        <v>-2</v>
      </c>
      <c r="E10" s="158">
        <f t="shared" ref="E10:E16" si="1">IF(ISERROR(D10/C10),"n/a",(D10/C10))</f>
        <v>-0.4</v>
      </c>
    </row>
    <row r="11" spans="1:7" x14ac:dyDescent="0.2">
      <c r="A11" s="159" t="s">
        <v>32</v>
      </c>
      <c r="B11" s="280">
        <v>3</v>
      </c>
      <c r="C11" s="280">
        <v>5</v>
      </c>
      <c r="D11" s="282">
        <f t="shared" ref="D11" si="2">IF(ISERROR(B11-C11),"n/a",B11-C11)</f>
        <v>-2</v>
      </c>
      <c r="E11" s="283">
        <f t="shared" ref="E11" si="3">IF(ISERROR(D11/C11),"n/a",(D11/C11))</f>
        <v>-0.4</v>
      </c>
    </row>
    <row r="12" spans="1:7" x14ac:dyDescent="0.2">
      <c r="A12" s="157" t="s">
        <v>30</v>
      </c>
      <c r="B12" s="28">
        <f>B13</f>
        <v>40</v>
      </c>
      <c r="C12" s="210">
        <f>C13</f>
        <v>0</v>
      </c>
      <c r="D12" s="7">
        <f>IF(ISERROR(B12-C12),"n/a",B12-C12)</f>
        <v>40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40</v>
      </c>
      <c r="C13" s="211">
        <v>0</v>
      </c>
      <c r="D13" s="6">
        <f>IF(ISERROR(B13-C13),"n/a",B13-C13)</f>
        <v>40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1094</v>
      </c>
      <c r="C16" s="84">
        <f>(C17+C23+C20)</f>
        <v>1008</v>
      </c>
      <c r="D16" s="84">
        <f t="shared" si="0"/>
        <v>86</v>
      </c>
      <c r="E16" s="156">
        <f t="shared" si="1"/>
        <v>8.531746031746032E-2</v>
      </c>
    </row>
    <row r="17" spans="1:5" x14ac:dyDescent="0.2">
      <c r="A17" s="157" t="s">
        <v>31</v>
      </c>
      <c r="B17" s="210">
        <f>SUM(B18:B19)</f>
        <v>1010</v>
      </c>
      <c r="C17" s="210">
        <f>SUM(C18:C19)</f>
        <v>915</v>
      </c>
      <c r="D17" s="7">
        <f t="shared" ref="D17:D23" si="4">IF(ISERROR(B17-C17),"n/a",B17-C17)</f>
        <v>95</v>
      </c>
      <c r="E17" s="158">
        <f t="shared" ref="E17:E24" si="5">IF(ISERROR(D17/C17),"n/a",(D17/C17))</f>
        <v>0.10382513661202186</v>
      </c>
    </row>
    <row r="18" spans="1:5" x14ac:dyDescent="0.2">
      <c r="A18" s="159" t="s">
        <v>32</v>
      </c>
      <c r="B18" s="280">
        <v>1010</v>
      </c>
      <c r="C18" s="281">
        <v>915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67</v>
      </c>
      <c r="C20" s="28">
        <f>C21+C22</f>
        <v>81</v>
      </c>
      <c r="D20" s="7">
        <f>IF(ISERROR(B20-C20),"n/a",B20-C20)</f>
        <v>-14</v>
      </c>
      <c r="E20" s="158">
        <f>IF(ISERROR(D20/C20),"n/a",(D20/C20))</f>
        <v>-0.1728395061728395</v>
      </c>
    </row>
    <row r="21" spans="1:5" x14ac:dyDescent="0.2">
      <c r="A21" s="159" t="s">
        <v>32</v>
      </c>
      <c r="B21" s="211">
        <v>67</v>
      </c>
      <c r="C21" s="211">
        <v>81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1139</v>
      </c>
      <c r="C25" s="84">
        <f>(C9+C16)</f>
        <v>1013</v>
      </c>
      <c r="D25" s="84">
        <f>IF(ISERROR(B25-C25),"n/a",B25-C25)</f>
        <v>126</v>
      </c>
      <c r="E25" s="156">
        <f>IF(ISERROR(D25/C25),"n/a",(D25/C25))</f>
        <v>0.12438302073050346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3</v>
      </c>
      <c r="D35" s="84">
        <f t="shared" si="6"/>
        <v>-3</v>
      </c>
      <c r="E35" s="156">
        <f t="shared" si="7"/>
        <v>-1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3</v>
      </c>
      <c r="D36" s="7">
        <f t="shared" si="6"/>
        <v>-3</v>
      </c>
      <c r="E36" s="158">
        <f t="shared" si="7"/>
        <v>-1</v>
      </c>
    </row>
    <row r="37" spans="1:5" x14ac:dyDescent="0.2">
      <c r="A37" s="159" t="s">
        <v>32</v>
      </c>
      <c r="B37" s="280">
        <v>0</v>
      </c>
      <c r="C37" s="281">
        <v>3</v>
      </c>
      <c r="D37" s="282">
        <f t="shared" si="6"/>
        <v>-3</v>
      </c>
      <c r="E37" s="283">
        <f t="shared" si="7"/>
        <v>-1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3</v>
      </c>
      <c r="D44" s="84">
        <f t="shared" si="6"/>
        <v>-3</v>
      </c>
      <c r="E44" s="156">
        <f t="shared" si="7"/>
        <v>-1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40</v>
      </c>
      <c r="C47" s="84">
        <f>(C48+C52+C50)</f>
        <v>5</v>
      </c>
      <c r="D47" s="84">
        <f t="shared" ref="D47:D53" si="10">IF(ISERROR(B47-C47),"n/a",B47-C47)</f>
        <v>35</v>
      </c>
      <c r="E47" s="156">
        <f t="shared" ref="E47:E53" si="11">IF(ISERROR(D47/C47),"n/a",(D47/C47))</f>
        <v>7</v>
      </c>
    </row>
    <row r="48" spans="1:5" x14ac:dyDescent="0.2">
      <c r="A48" s="157" t="s">
        <v>31</v>
      </c>
      <c r="B48" s="210">
        <f>B49</f>
        <v>3</v>
      </c>
      <c r="C48" s="210">
        <f>C49</f>
        <v>5</v>
      </c>
      <c r="D48" s="7">
        <f t="shared" si="10"/>
        <v>-2</v>
      </c>
      <c r="E48" s="158">
        <f t="shared" si="11"/>
        <v>-0.4</v>
      </c>
    </row>
    <row r="49" spans="1:5" x14ac:dyDescent="0.2">
      <c r="A49" s="159" t="s">
        <v>32</v>
      </c>
      <c r="B49" s="280">
        <v>3</v>
      </c>
      <c r="C49" s="280">
        <v>5</v>
      </c>
      <c r="D49" s="282">
        <f t="shared" ref="D49" si="12">IF(ISERROR(B49-C49),"n/a",B49-C49)</f>
        <v>-2</v>
      </c>
      <c r="E49" s="283">
        <f t="shared" ref="E49" si="13">IF(ISERROR(D49/C49),"n/a",(D49/C49))</f>
        <v>-0.4</v>
      </c>
    </row>
    <row r="50" spans="1:5" x14ac:dyDescent="0.2">
      <c r="A50" s="157" t="s">
        <v>30</v>
      </c>
      <c r="B50" s="28">
        <f>B51</f>
        <v>35</v>
      </c>
      <c r="C50" s="28">
        <f>C51</f>
        <v>0</v>
      </c>
      <c r="D50" s="7">
        <f>IF(ISERROR(B50-C50),"n/a",B50-C50)</f>
        <v>35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35</v>
      </c>
      <c r="C51" s="211">
        <v>0</v>
      </c>
      <c r="D51" s="6">
        <f>IF(ISERROR(B51-C51),"n/a",B51-C51)</f>
        <v>35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691</v>
      </c>
      <c r="C54" s="84">
        <f>(C55+C61+C58)</f>
        <v>674</v>
      </c>
      <c r="D54" s="84">
        <f t="shared" ref="D54:D63" si="14">IF(ISERROR(B54-C54),"n/a",B54-C54)</f>
        <v>17</v>
      </c>
      <c r="E54" s="156">
        <f t="shared" ref="E54:E63" si="15">IF(ISERROR(D54/C54),"n/a",(D54/C54))</f>
        <v>2.5222551928783383E-2</v>
      </c>
    </row>
    <row r="55" spans="1:5" x14ac:dyDescent="0.2">
      <c r="A55" s="157" t="s">
        <v>31</v>
      </c>
      <c r="B55" s="210">
        <f>SUM(B56:B57)</f>
        <v>632</v>
      </c>
      <c r="C55" s="210">
        <f>SUM(C56:C57)</f>
        <v>609</v>
      </c>
      <c r="D55" s="7">
        <f t="shared" si="14"/>
        <v>23</v>
      </c>
      <c r="E55" s="158">
        <f t="shared" si="15"/>
        <v>3.7766830870279149E-2</v>
      </c>
    </row>
    <row r="56" spans="1:5" x14ac:dyDescent="0.2">
      <c r="A56" s="159" t="s">
        <v>32</v>
      </c>
      <c r="B56" s="280">
        <v>632</v>
      </c>
      <c r="C56" s="280">
        <v>609</v>
      </c>
      <c r="D56" s="282">
        <f t="shared" si="14"/>
        <v>23</v>
      </c>
      <c r="E56" s="283">
        <f t="shared" si="15"/>
        <v>3.7766830870279149E-2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51</v>
      </c>
      <c r="C58" s="28">
        <f>C59+C60</f>
        <v>60</v>
      </c>
      <c r="D58" s="7">
        <f>IF(ISERROR(B58-C58),"n/a",B58-C58)</f>
        <v>-9</v>
      </c>
      <c r="E58" s="158">
        <f>IF(ISERROR(D58/C58),"n/a",(D58/C58))</f>
        <v>-0.15</v>
      </c>
    </row>
    <row r="59" spans="1:5" s="2" customFormat="1" x14ac:dyDescent="0.2">
      <c r="A59" s="159" t="s">
        <v>32</v>
      </c>
      <c r="B59" s="211">
        <v>51</v>
      </c>
      <c r="C59" s="211">
        <v>60</v>
      </c>
      <c r="D59" s="6">
        <f>IF(ISERROR(B59-C59),"n/a",B59-C59)</f>
        <v>-9</v>
      </c>
      <c r="E59" s="160">
        <f>IF(ISERROR(D59/C59),"n/a",(D59/C59))</f>
        <v>-0.15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731</v>
      </c>
      <c r="C63" s="84">
        <f>(C47+C54)</f>
        <v>679</v>
      </c>
      <c r="D63" s="84">
        <f t="shared" si="14"/>
        <v>52</v>
      </c>
      <c r="E63" s="156">
        <f t="shared" si="15"/>
        <v>7.6583210603829166E-2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4</v>
      </c>
      <c r="D66" s="84">
        <f t="shared" ref="D66:D82" si="16">IF(ISERROR(B66-C66),"n/a",B66-C66)</f>
        <v>20</v>
      </c>
      <c r="E66" s="156">
        <f t="shared" ref="E66:E82" si="17">IF(ISERROR(D66/C66),"n/a",(D66/C66))</f>
        <v>5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4</v>
      </c>
      <c r="D67" s="7">
        <f t="shared" si="16"/>
        <v>-3</v>
      </c>
      <c r="E67" s="158">
        <f t="shared" si="17"/>
        <v>-0.75</v>
      </c>
    </row>
    <row r="68" spans="1:5" ht="14.25" customHeight="1" x14ac:dyDescent="0.2">
      <c r="A68" s="159" t="s">
        <v>32</v>
      </c>
      <c r="B68" s="280">
        <v>1</v>
      </c>
      <c r="C68" s="280">
        <v>4</v>
      </c>
      <c r="D68" s="282">
        <f t="shared" ref="D68" si="18">IF(ISERROR(B68-C68),"n/a",B68-C68)</f>
        <v>-3</v>
      </c>
      <c r="E68" s="283">
        <f t="shared" ref="E68" si="19">IF(ISERROR(D68/C68),"n/a",(D68/C68))</f>
        <v>-0.75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0</v>
      </c>
      <c r="D69" s="7">
        <f>IF(ISERROR(B69-C69),"n/a",B69-C69)</f>
        <v>22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22</v>
      </c>
      <c r="C70" s="211">
        <v>0</v>
      </c>
      <c r="D70" s="6">
        <f>IF(ISERROR(B70-C70),"n/a",B70-C70)</f>
        <v>22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545</v>
      </c>
      <c r="C73" s="84">
        <f>(C74+C80+C77)</f>
        <v>529</v>
      </c>
      <c r="D73" s="84">
        <f t="shared" si="16"/>
        <v>16</v>
      </c>
      <c r="E73" s="156">
        <f t="shared" si="17"/>
        <v>3.0245746691871456E-2</v>
      </c>
    </row>
    <row r="74" spans="1:5" x14ac:dyDescent="0.2">
      <c r="A74" s="157" t="s">
        <v>31</v>
      </c>
      <c r="B74" s="210">
        <f>SUM(B75:B76)</f>
        <v>502</v>
      </c>
      <c r="C74" s="210">
        <f>SUM(C75:C76)</f>
        <v>478</v>
      </c>
      <c r="D74" s="7">
        <f t="shared" si="16"/>
        <v>24</v>
      </c>
      <c r="E74" s="158">
        <f t="shared" si="17"/>
        <v>5.0209205020920501E-2</v>
      </c>
    </row>
    <row r="75" spans="1:5" x14ac:dyDescent="0.2">
      <c r="A75" s="159" t="s">
        <v>32</v>
      </c>
      <c r="B75" s="280">
        <v>502</v>
      </c>
      <c r="C75" s="280">
        <v>478</v>
      </c>
      <c r="D75" s="282">
        <f t="shared" si="16"/>
        <v>24</v>
      </c>
      <c r="E75" s="283">
        <f t="shared" si="17"/>
        <v>5.0209205020920501E-2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41</v>
      </c>
      <c r="C77" s="28">
        <f>C78+C79</f>
        <v>46</v>
      </c>
      <c r="D77" s="7">
        <f>IF(ISERROR(B77-C77),"n/a",B77-C77)</f>
        <v>-5</v>
      </c>
      <c r="E77" s="158">
        <f>IF(ISERROR(D77/C77),"n/a",(D77/C77))</f>
        <v>-0.10869565217391304</v>
      </c>
    </row>
    <row r="78" spans="1:5" ht="12" customHeight="1" x14ac:dyDescent="0.2">
      <c r="A78" s="159" t="s">
        <v>32</v>
      </c>
      <c r="B78" s="211">
        <v>41</v>
      </c>
      <c r="C78" s="211">
        <v>46</v>
      </c>
      <c r="D78" s="6">
        <f>IF(ISERROR(B78-C78),"n/a",B78-C78)</f>
        <v>-5</v>
      </c>
      <c r="E78" s="160">
        <f>IF(ISERROR(D78/C78),"n/a",(D78/C78))</f>
        <v>-0.10869565217391304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5</v>
      </c>
      <c r="D80" s="7">
        <f t="shared" si="16"/>
        <v>-3</v>
      </c>
      <c r="E80" s="158">
        <f t="shared" si="17"/>
        <v>-0.6</v>
      </c>
    </row>
    <row r="81" spans="1:5" ht="12" customHeight="1" x14ac:dyDescent="0.2">
      <c r="A81" s="159" t="s">
        <v>32</v>
      </c>
      <c r="B81" s="211">
        <v>2</v>
      </c>
      <c r="C81" s="211">
        <v>5</v>
      </c>
      <c r="D81" s="6">
        <f t="shared" si="16"/>
        <v>-3</v>
      </c>
      <c r="E81" s="160">
        <f t="shared" si="17"/>
        <v>-0.6</v>
      </c>
    </row>
    <row r="82" spans="1:5" ht="15.75" customHeight="1" x14ac:dyDescent="0.2">
      <c r="A82" s="161" t="s">
        <v>5</v>
      </c>
      <c r="B82" s="84">
        <f>(B66+B73)</f>
        <v>569</v>
      </c>
      <c r="C82" s="84">
        <f>(C66+C73)</f>
        <v>533</v>
      </c>
      <c r="D82" s="84">
        <f t="shared" si="16"/>
        <v>36</v>
      </c>
      <c r="E82" s="156">
        <f t="shared" si="17"/>
        <v>6.7542213883677302E-2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21</v>
      </c>
      <c r="C85" s="84">
        <f>(C86+C90+C88)</f>
        <v>3</v>
      </c>
      <c r="D85" s="84">
        <f t="shared" ref="D85:D101" si="20">IF(ISERROR(B85-C85),"n/a",B85-C85)</f>
        <v>18</v>
      </c>
      <c r="E85" s="156">
        <f t="shared" ref="E85:E101" si="21">IF(ISERROR(D85/C85),"n/a",(D85/C85))</f>
        <v>6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3</v>
      </c>
      <c r="D86" s="7">
        <f t="shared" si="20"/>
        <v>-2</v>
      </c>
      <c r="E86" s="158">
        <f t="shared" si="21"/>
        <v>-0.66666666666666663</v>
      </c>
    </row>
    <row r="87" spans="1:5" ht="14.25" customHeight="1" x14ac:dyDescent="0.2">
      <c r="A87" s="159" t="s">
        <v>32</v>
      </c>
      <c r="B87" s="280">
        <v>1</v>
      </c>
      <c r="C87" s="280">
        <v>3</v>
      </c>
      <c r="D87" s="282">
        <f t="shared" ref="D87" si="22">IF(ISERROR(B87-C87),"n/a",B87-C87)</f>
        <v>-2</v>
      </c>
      <c r="E87" s="283">
        <f t="shared" ref="E87" si="23">IF(ISERROR(D87/C87),"n/a",(D87/C87))</f>
        <v>-0.66666666666666663</v>
      </c>
    </row>
    <row r="88" spans="1:5" ht="14.25" customHeight="1" x14ac:dyDescent="0.2">
      <c r="A88" s="157" t="s">
        <v>30</v>
      </c>
      <c r="B88" s="28">
        <f>B89</f>
        <v>19</v>
      </c>
      <c r="C88" s="28">
        <f>C89</f>
        <v>0</v>
      </c>
      <c r="D88" s="7">
        <f>IF(ISERROR(B88-C88),"n/a",B88-C88)</f>
        <v>19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19</v>
      </c>
      <c r="C89" s="211">
        <v>0</v>
      </c>
      <c r="D89" s="6">
        <f>IF(ISERROR(B89-C89),"n/a",B89-C89)</f>
        <v>19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535</v>
      </c>
      <c r="C92" s="84">
        <f>(C93+C99+C96)</f>
        <v>515</v>
      </c>
      <c r="D92" s="84">
        <f t="shared" si="20"/>
        <v>20</v>
      </c>
      <c r="E92" s="156">
        <f t="shared" si="21"/>
        <v>3.8834951456310676E-2</v>
      </c>
    </row>
    <row r="93" spans="1:5" x14ac:dyDescent="0.2">
      <c r="A93" s="157" t="s">
        <v>31</v>
      </c>
      <c r="B93" s="28">
        <f>SUM(B94:B95)</f>
        <v>494</v>
      </c>
      <c r="C93" s="28">
        <f>SUM(C94:C95)</f>
        <v>464</v>
      </c>
      <c r="D93" s="7">
        <f t="shared" si="20"/>
        <v>30</v>
      </c>
      <c r="E93" s="158">
        <f t="shared" si="21"/>
        <v>6.4655172413793108E-2</v>
      </c>
    </row>
    <row r="94" spans="1:5" x14ac:dyDescent="0.2">
      <c r="A94" s="159" t="s">
        <v>32</v>
      </c>
      <c r="B94" s="281">
        <v>494</v>
      </c>
      <c r="C94" s="280">
        <v>464</v>
      </c>
      <c r="D94" s="282">
        <f t="shared" si="20"/>
        <v>30</v>
      </c>
      <c r="E94" s="283">
        <f t="shared" si="21"/>
        <v>6.4655172413793108E-2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39</v>
      </c>
      <c r="C96" s="28">
        <f>C97+C98</f>
        <v>46</v>
      </c>
      <c r="D96" s="7">
        <f>IF(ISERROR(B96-C96),"n/a",B96-C96)</f>
        <v>-7</v>
      </c>
      <c r="E96" s="158">
        <f>IF(ISERROR(D96/C96),"n/a",(D96/C96))</f>
        <v>-0.15217391304347827</v>
      </c>
    </row>
    <row r="97" spans="1:6" x14ac:dyDescent="0.2">
      <c r="A97" s="159" t="s">
        <v>32</v>
      </c>
      <c r="B97" s="211">
        <v>39</v>
      </c>
      <c r="C97" s="211">
        <v>46</v>
      </c>
      <c r="D97" s="6">
        <f>IF(ISERROR(B97-C97),"n/a",B97-C97)</f>
        <v>-7</v>
      </c>
      <c r="E97" s="160">
        <f>IF(ISERROR(D97/C97),"n/a",(D97/C97))</f>
        <v>-0.15217391304347827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2</v>
      </c>
      <c r="C99" s="28">
        <f>C100</f>
        <v>5</v>
      </c>
      <c r="D99" s="7">
        <f t="shared" si="20"/>
        <v>-3</v>
      </c>
      <c r="E99" s="158">
        <f t="shared" si="21"/>
        <v>-0.6</v>
      </c>
    </row>
    <row r="100" spans="1:6" x14ac:dyDescent="0.2">
      <c r="A100" s="159" t="s">
        <v>32</v>
      </c>
      <c r="B100" s="211">
        <v>2</v>
      </c>
      <c r="C100" s="211">
        <v>5</v>
      </c>
      <c r="D100" s="6">
        <f t="shared" si="20"/>
        <v>-3</v>
      </c>
      <c r="E100" s="160">
        <f t="shared" si="21"/>
        <v>-0.6</v>
      </c>
    </row>
    <row r="101" spans="1:6" x14ac:dyDescent="0.2">
      <c r="A101" s="338" t="s">
        <v>5</v>
      </c>
      <c r="B101" s="339">
        <f>(B85+B92)</f>
        <v>556</v>
      </c>
      <c r="C101" s="339">
        <f>(C85+C92)</f>
        <v>518</v>
      </c>
      <c r="D101" s="339">
        <f t="shared" si="20"/>
        <v>38</v>
      </c>
      <c r="E101" s="340">
        <f t="shared" si="21"/>
        <v>7.3359073359073365E-2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16</v>
      </c>
      <c r="C104" s="29">
        <v>0</v>
      </c>
      <c r="D104" s="6">
        <f>IF(ISERROR(B104-C104),"n/a",B104-C104)</f>
        <v>16</v>
      </c>
      <c r="E104" s="177" t="str">
        <f>IF(ISERROR(D104/C104),"n/a",(D104/C104))</f>
        <v>n/a</v>
      </c>
    </row>
    <row r="105" spans="1:6" x14ac:dyDescent="0.2">
      <c r="A105" s="178" t="s">
        <v>8</v>
      </c>
      <c r="B105" s="29">
        <v>43</v>
      </c>
      <c r="C105" s="29">
        <v>33</v>
      </c>
      <c r="D105" s="6">
        <f>IF(ISERROR(B105-C105),"n/a",B105-C105)</f>
        <v>10</v>
      </c>
      <c r="E105" s="177">
        <f>IF(ISERROR(D105/C105),"n/a",(D105/C105))</f>
        <v>0.30303030303030304</v>
      </c>
    </row>
    <row r="106" spans="1:6" x14ac:dyDescent="0.2">
      <c r="A106" s="179" t="s">
        <v>5</v>
      </c>
      <c r="B106" s="28">
        <f>SUM(B104:B105)</f>
        <v>59</v>
      </c>
      <c r="C106" s="28">
        <f>SUM(C104:C105)</f>
        <v>33</v>
      </c>
      <c r="D106" s="7">
        <f>IF(ISERROR(B106-C106),"n/a",B106-C106)</f>
        <v>26</v>
      </c>
      <c r="E106" s="180">
        <f>IF(ISERROR(D106/C106),"n/a",(D106/C106))</f>
        <v>0.78787878787878785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3</v>
      </c>
      <c r="D109" s="84">
        <f t="shared" ref="D109:D125" si="24">IF(ISERROR(B109-C109),"n/a",B109-C109)</f>
        <v>-3</v>
      </c>
      <c r="E109" s="156">
        <f t="shared" ref="E109:E125" si="25">IF(ISERROR(D109/C109),"n/a",(D109/C109))</f>
        <v>-1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3</v>
      </c>
      <c r="D110" s="7">
        <f t="shared" si="24"/>
        <v>-3</v>
      </c>
      <c r="E110" s="158">
        <f t="shared" si="25"/>
        <v>-1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3</v>
      </c>
      <c r="D111" s="282">
        <f t="shared" ref="D111" si="26">IF(ISERROR(B111-C111),"n/a",B111-C111)</f>
        <v>-3</v>
      </c>
      <c r="E111" s="283">
        <f t="shared" ref="E111" si="27">IF(ISERROR(D111/C111),"n/a",(D111/C111))</f>
        <v>-1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6</v>
      </c>
      <c r="D116" s="84">
        <f t="shared" si="24"/>
        <v>-6</v>
      </c>
      <c r="E116" s="156">
        <f t="shared" si="25"/>
        <v>-1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1</v>
      </c>
      <c r="D117" s="7">
        <f t="shared" si="24"/>
        <v>-1</v>
      </c>
      <c r="E117" s="160">
        <f t="shared" si="25"/>
        <v>-1</v>
      </c>
      <c r="F117" s="164"/>
    </row>
    <row r="118" spans="1:6" hidden="1" x14ac:dyDescent="0.2">
      <c r="A118" s="159" t="s">
        <v>32</v>
      </c>
      <c r="B118" s="281">
        <v>0</v>
      </c>
      <c r="C118" s="281">
        <v>1</v>
      </c>
      <c r="D118" s="282">
        <f t="shared" ref="D118:D119" si="28">IF(ISERROR(B118-C118),"n/a",B118-C118)</f>
        <v>-1</v>
      </c>
      <c r="E118" s="160">
        <f t="shared" ref="E118:E119" si="29">IF(ISERROR(D118/C118),"n/a",(D118/C118))</f>
        <v>-1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5</v>
      </c>
      <c r="D120" s="7">
        <f>IF(ISERROR(B120-C120),"n/a",B120-C120)</f>
        <v>-5</v>
      </c>
      <c r="E120" s="158">
        <f>IF(ISERROR(D120/C120),"n/a",(D120/C120))</f>
        <v>-1</v>
      </c>
      <c r="F120" s="164"/>
    </row>
    <row r="121" spans="1:6" hidden="1" x14ac:dyDescent="0.2">
      <c r="A121" s="159" t="s">
        <v>32</v>
      </c>
      <c r="B121" s="29">
        <v>0</v>
      </c>
      <c r="C121" s="29">
        <v>5</v>
      </c>
      <c r="D121" s="6">
        <f>IF(ISERROR(B121-C121),"n/a",B121-C121)</f>
        <v>-5</v>
      </c>
      <c r="E121" s="160">
        <f>IF(ISERROR(D121/C121),"n/a",(D121/C121))</f>
        <v>-1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9</v>
      </c>
      <c r="D125" s="84">
        <f t="shared" si="24"/>
        <v>-9</v>
      </c>
      <c r="E125" s="156">
        <f t="shared" si="25"/>
        <v>-1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11/20/2020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9" width="9.140625" style="330" customWidth="1"/>
    <col min="10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November 20,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1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3</v>
      </c>
      <c r="C14" s="341">
        <f t="shared" si="4"/>
        <v>0</v>
      </c>
      <c r="D14" s="341">
        <f t="shared" si="4"/>
        <v>3</v>
      </c>
      <c r="E14" s="341">
        <f t="shared" si="4"/>
        <v>0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2</v>
      </c>
      <c r="F15" s="341">
        <f t="shared" si="5"/>
        <v>0</v>
      </c>
      <c r="G15" s="341">
        <f t="shared" si="5"/>
        <v>2</v>
      </c>
      <c r="H15" s="341">
        <f t="shared" si="5"/>
        <v>0</v>
      </c>
      <c r="I15" s="341">
        <f t="shared" si="5"/>
        <v>2</v>
      </c>
      <c r="J15" s="341">
        <f t="shared" si="5"/>
        <v>0</v>
      </c>
      <c r="K15" s="341">
        <f t="shared" si="5"/>
        <v>2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41</v>
      </c>
      <c r="C16" s="341">
        <f t="shared" si="6"/>
        <v>0</v>
      </c>
      <c r="D16" s="341">
        <f t="shared" si="6"/>
        <v>36</v>
      </c>
      <c r="E16" s="341">
        <f t="shared" si="6"/>
        <v>0</v>
      </c>
      <c r="F16" s="341">
        <f t="shared" si="6"/>
        <v>22</v>
      </c>
      <c r="G16" s="341">
        <f t="shared" si="6"/>
        <v>0</v>
      </c>
      <c r="H16" s="341">
        <f t="shared" si="6"/>
        <v>19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1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45</v>
      </c>
      <c r="C19" s="363">
        <f t="shared" si="9"/>
        <v>5</v>
      </c>
      <c r="D19" s="363">
        <f t="shared" ref="D19:M19" si="10">SUM(D10:D18)</f>
        <v>40</v>
      </c>
      <c r="E19" s="363">
        <f t="shared" si="10"/>
        <v>5</v>
      </c>
      <c r="F19" s="363">
        <f t="shared" si="10"/>
        <v>24</v>
      </c>
      <c r="G19" s="363">
        <f t="shared" si="10"/>
        <v>4</v>
      </c>
      <c r="H19" s="363">
        <f t="shared" si="10"/>
        <v>21</v>
      </c>
      <c r="I19" s="363">
        <f t="shared" si="10"/>
        <v>3</v>
      </c>
      <c r="J19" s="363">
        <f t="shared" si="10"/>
        <v>0</v>
      </c>
      <c r="K19" s="363">
        <f t="shared" si="10"/>
        <v>3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52</v>
      </c>
      <c r="C24" s="341">
        <f t="shared" ref="C24:M24" si="12">SUM(C57,C88,C119,C150,C167,C197,C214)</f>
        <v>67</v>
      </c>
      <c r="D24" s="341">
        <f t="shared" si="12"/>
        <v>24</v>
      </c>
      <c r="E24" s="341">
        <f t="shared" si="12"/>
        <v>38</v>
      </c>
      <c r="F24" s="341">
        <f t="shared" si="12"/>
        <v>21</v>
      </c>
      <c r="G24" s="341">
        <f t="shared" si="12"/>
        <v>31</v>
      </c>
      <c r="H24" s="341">
        <f t="shared" si="12"/>
        <v>21</v>
      </c>
      <c r="I24" s="341">
        <f t="shared" si="12"/>
        <v>29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0</v>
      </c>
      <c r="H25" s="341">
        <f t="shared" si="13"/>
        <v>1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206</v>
      </c>
      <c r="C26" s="341">
        <f t="shared" ref="C26:M26" si="14">SUM(C59,C90,C121,C152,C169,C199,C216)</f>
        <v>155</v>
      </c>
      <c r="D26" s="341">
        <f t="shared" si="14"/>
        <v>129</v>
      </c>
      <c r="E26" s="341">
        <f t="shared" si="14"/>
        <v>112</v>
      </c>
      <c r="F26" s="341">
        <f t="shared" si="14"/>
        <v>93</v>
      </c>
      <c r="G26" s="341">
        <f t="shared" si="14"/>
        <v>89</v>
      </c>
      <c r="H26" s="341">
        <f t="shared" si="14"/>
        <v>91</v>
      </c>
      <c r="I26" s="341">
        <f t="shared" si="14"/>
        <v>86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2</v>
      </c>
      <c r="G27" s="341">
        <f t="shared" si="15"/>
        <v>2</v>
      </c>
      <c r="H27" s="341">
        <f t="shared" si="15"/>
        <v>2</v>
      </c>
      <c r="I27" s="341">
        <f t="shared" si="15"/>
        <v>2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492</v>
      </c>
      <c r="C28" s="341">
        <f t="shared" ref="C28:M28" si="16">SUM(C61,C92,C123,C154,C171,C201,C218)</f>
        <v>489</v>
      </c>
      <c r="D28" s="341">
        <f t="shared" si="16"/>
        <v>324</v>
      </c>
      <c r="E28" s="341">
        <f t="shared" si="16"/>
        <v>327</v>
      </c>
      <c r="F28" s="341">
        <f t="shared" si="16"/>
        <v>264</v>
      </c>
      <c r="G28" s="341">
        <f t="shared" si="16"/>
        <v>257</v>
      </c>
      <c r="H28" s="341">
        <f t="shared" si="16"/>
        <v>261</v>
      </c>
      <c r="I28" s="341">
        <f t="shared" si="16"/>
        <v>249</v>
      </c>
      <c r="J28" s="341">
        <f t="shared" si="16"/>
        <v>0</v>
      </c>
      <c r="K28" s="341">
        <f t="shared" si="16"/>
        <v>1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29</v>
      </c>
      <c r="F29" s="341">
        <f t="shared" si="17"/>
        <v>26</v>
      </c>
      <c r="G29" s="341">
        <f t="shared" si="17"/>
        <v>20</v>
      </c>
      <c r="H29" s="341">
        <f t="shared" si="17"/>
        <v>26</v>
      </c>
      <c r="I29" s="341">
        <f t="shared" si="17"/>
        <v>20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68</v>
      </c>
      <c r="C30" s="341">
        <f t="shared" ref="C30:M30" si="18">SUM(C63,C94,C125,C156,C173,C203,C220)</f>
        <v>85</v>
      </c>
      <c r="D30" s="341">
        <f t="shared" si="18"/>
        <v>51</v>
      </c>
      <c r="E30" s="341">
        <f t="shared" si="18"/>
        <v>63</v>
      </c>
      <c r="F30" s="341">
        <f t="shared" si="18"/>
        <v>41</v>
      </c>
      <c r="G30" s="341">
        <f t="shared" si="18"/>
        <v>48</v>
      </c>
      <c r="H30" s="341">
        <f t="shared" si="18"/>
        <v>39</v>
      </c>
      <c r="I30" s="341">
        <f t="shared" si="18"/>
        <v>48</v>
      </c>
      <c r="J30" s="341">
        <f t="shared" si="18"/>
        <v>0</v>
      </c>
      <c r="K30" s="341">
        <f t="shared" si="18"/>
        <v>5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11</v>
      </c>
      <c r="C31" s="341">
        <f t="shared" ref="C31:M31" si="19">SUM(C64,C95,C126,C157,C174,C204,C221)</f>
        <v>10</v>
      </c>
      <c r="D31" s="341">
        <f t="shared" si="19"/>
        <v>5</v>
      </c>
      <c r="E31" s="341">
        <f t="shared" si="19"/>
        <v>7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202</v>
      </c>
      <c r="C32" s="341">
        <f t="shared" ref="C32:M32" si="20">SUM(C65,C96,C127,C158,C175,C205,C222)</f>
        <v>154</v>
      </c>
      <c r="D32" s="341">
        <f t="shared" si="20"/>
        <v>121</v>
      </c>
      <c r="E32" s="341">
        <f t="shared" si="20"/>
        <v>94</v>
      </c>
      <c r="F32" s="341">
        <f t="shared" si="20"/>
        <v>95</v>
      </c>
      <c r="G32" s="341">
        <f t="shared" si="20"/>
        <v>76</v>
      </c>
      <c r="H32" s="341">
        <f t="shared" si="20"/>
        <v>92</v>
      </c>
      <c r="I32" s="341">
        <f t="shared" si="20"/>
        <v>75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1094</v>
      </c>
      <c r="C33" s="363">
        <f t="shared" ref="C33:M33" si="21">SUM(C24:C32)</f>
        <v>1008</v>
      </c>
      <c r="D33" s="363">
        <f t="shared" si="21"/>
        <v>691</v>
      </c>
      <c r="E33" s="363">
        <f t="shared" si="21"/>
        <v>674</v>
      </c>
      <c r="F33" s="363">
        <f t="shared" si="21"/>
        <v>545</v>
      </c>
      <c r="G33" s="363">
        <f t="shared" si="21"/>
        <v>529</v>
      </c>
      <c r="H33" s="363">
        <f t="shared" si="21"/>
        <v>535</v>
      </c>
      <c r="I33" s="363">
        <f t="shared" si="21"/>
        <v>515</v>
      </c>
      <c r="J33" s="363">
        <f t="shared" si="21"/>
        <v>0</v>
      </c>
      <c r="K33" s="363">
        <f t="shared" si="21"/>
        <v>6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1139</v>
      </c>
      <c r="C35" s="361">
        <f t="shared" si="22"/>
        <v>1013</v>
      </c>
      <c r="D35" s="361">
        <f t="shared" si="22"/>
        <v>731</v>
      </c>
      <c r="E35" s="361">
        <f t="shared" si="22"/>
        <v>679</v>
      </c>
      <c r="F35" s="361">
        <f t="shared" si="22"/>
        <v>569</v>
      </c>
      <c r="G35" s="361">
        <f t="shared" si="22"/>
        <v>533</v>
      </c>
      <c r="H35" s="361">
        <f t="shared" si="22"/>
        <v>556</v>
      </c>
      <c r="I35" s="361">
        <f t="shared" si="22"/>
        <v>518</v>
      </c>
      <c r="J35" s="361">
        <f t="shared" si="22"/>
        <v>0</v>
      </c>
      <c r="K35" s="361">
        <f t="shared" si="22"/>
        <v>9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1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</v>
      </c>
      <c r="C49" s="341">
        <v>0</v>
      </c>
      <c r="D49" s="341">
        <v>9</v>
      </c>
      <c r="E49" s="341">
        <v>0</v>
      </c>
      <c r="F49" s="341">
        <v>4</v>
      </c>
      <c r="G49" s="341">
        <v>0</v>
      </c>
      <c r="H49" s="341">
        <v>3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10</v>
      </c>
      <c r="C52" s="348">
        <f t="shared" ref="C52:M52" si="23">SUM(C43:C51)</f>
        <v>0</v>
      </c>
      <c r="D52" s="348">
        <f t="shared" si="23"/>
        <v>10</v>
      </c>
      <c r="E52" s="348">
        <f t="shared" si="23"/>
        <v>0</v>
      </c>
      <c r="F52" s="348">
        <f t="shared" si="23"/>
        <v>5</v>
      </c>
      <c r="G52" s="348">
        <f t="shared" si="23"/>
        <v>0</v>
      </c>
      <c r="H52" s="348">
        <f t="shared" si="23"/>
        <v>4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17</v>
      </c>
      <c r="G59" s="341">
        <v>17</v>
      </c>
      <c r="H59" s="341">
        <v>16</v>
      </c>
      <c r="I59" s="341">
        <v>17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68</v>
      </c>
      <c r="D61" s="341">
        <v>30</v>
      </c>
      <c r="E61" s="341">
        <v>28</v>
      </c>
      <c r="F61" s="341">
        <v>25</v>
      </c>
      <c r="G61" s="341">
        <v>21</v>
      </c>
      <c r="H61" s="341">
        <v>24</v>
      </c>
      <c r="I61" s="341">
        <v>19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3</v>
      </c>
      <c r="G62" s="341">
        <v>1</v>
      </c>
      <c r="H62" s="341">
        <v>3</v>
      </c>
      <c r="I62" s="341">
        <v>1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14</v>
      </c>
      <c r="F63" s="341">
        <v>8</v>
      </c>
      <c r="G63" s="341">
        <v>12</v>
      </c>
      <c r="H63" s="341">
        <v>7</v>
      </c>
      <c r="I63" s="341">
        <v>12</v>
      </c>
      <c r="J63" s="341">
        <v>0</v>
      </c>
      <c r="K63" s="341">
        <v>3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1</v>
      </c>
      <c r="E64" s="341">
        <v>2</v>
      </c>
      <c r="F64" s="341">
        <v>1</v>
      </c>
      <c r="G64" s="341">
        <v>1</v>
      </c>
      <c r="H64" s="341">
        <v>1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27</v>
      </c>
      <c r="D65" s="341">
        <v>12</v>
      </c>
      <c r="E65" s="341">
        <v>12</v>
      </c>
      <c r="F65" s="341">
        <v>9</v>
      </c>
      <c r="G65" s="341">
        <v>9</v>
      </c>
      <c r="H65" s="341">
        <v>8</v>
      </c>
      <c r="I65" s="341">
        <v>9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163</v>
      </c>
      <c r="D66" s="357">
        <f t="shared" si="24"/>
        <v>84</v>
      </c>
      <c r="E66" s="357">
        <f t="shared" si="24"/>
        <v>82</v>
      </c>
      <c r="F66" s="357">
        <f t="shared" si="24"/>
        <v>64</v>
      </c>
      <c r="G66" s="357">
        <f t="shared" si="24"/>
        <v>62</v>
      </c>
      <c r="H66" s="357">
        <f t="shared" si="24"/>
        <v>60</v>
      </c>
      <c r="I66" s="357">
        <f t="shared" si="24"/>
        <v>60</v>
      </c>
      <c r="J66" s="357">
        <f t="shared" si="24"/>
        <v>0</v>
      </c>
      <c r="K66" s="357">
        <f t="shared" si="24"/>
        <v>3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235</v>
      </c>
      <c r="C67" s="359">
        <f t="shared" ref="C67:M67" si="25">SUM(C52,C66)</f>
        <v>163</v>
      </c>
      <c r="D67" s="359">
        <f t="shared" si="25"/>
        <v>94</v>
      </c>
      <c r="E67" s="359">
        <f t="shared" si="25"/>
        <v>82</v>
      </c>
      <c r="F67" s="359">
        <f t="shared" si="25"/>
        <v>69</v>
      </c>
      <c r="G67" s="359">
        <f t="shared" si="25"/>
        <v>62</v>
      </c>
      <c r="H67" s="359">
        <f t="shared" si="25"/>
        <v>64</v>
      </c>
      <c r="I67" s="359">
        <f t="shared" si="25"/>
        <v>60</v>
      </c>
      <c r="J67" s="359">
        <f t="shared" si="25"/>
        <v>0</v>
      </c>
      <c r="K67" s="359">
        <f t="shared" si="25"/>
        <v>3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3</v>
      </c>
      <c r="C78" s="341">
        <v>0</v>
      </c>
      <c r="D78" s="341">
        <v>3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2</v>
      </c>
      <c r="F79" s="341">
        <v>0</v>
      </c>
      <c r="G79" s="341">
        <v>2</v>
      </c>
      <c r="H79" s="341">
        <v>0</v>
      </c>
      <c r="I79" s="341">
        <v>2</v>
      </c>
      <c r="J79" s="341">
        <v>0</v>
      </c>
      <c r="K79" s="341">
        <v>2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26</v>
      </c>
      <c r="C80" s="341">
        <v>0</v>
      </c>
      <c r="D80" s="341">
        <v>21</v>
      </c>
      <c r="E80" s="341">
        <v>0</v>
      </c>
      <c r="F80" s="341">
        <v>15</v>
      </c>
      <c r="G80" s="341">
        <v>0</v>
      </c>
      <c r="H80" s="341">
        <v>13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29</v>
      </c>
      <c r="C83" s="348">
        <f t="shared" ref="C83:M83" si="26">SUM(C74:C82)</f>
        <v>4</v>
      </c>
      <c r="D83" s="348">
        <f t="shared" si="26"/>
        <v>24</v>
      </c>
      <c r="E83" s="348">
        <f t="shared" si="26"/>
        <v>3</v>
      </c>
      <c r="F83" s="348">
        <f t="shared" si="26"/>
        <v>16</v>
      </c>
      <c r="G83" s="348">
        <f t="shared" si="26"/>
        <v>3</v>
      </c>
      <c r="H83" s="348">
        <f t="shared" si="26"/>
        <v>14</v>
      </c>
      <c r="I83" s="348">
        <f t="shared" si="26"/>
        <v>2</v>
      </c>
      <c r="J83" s="348">
        <f t="shared" si="26"/>
        <v>0</v>
      </c>
      <c r="K83" s="348">
        <f t="shared" si="26"/>
        <v>2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32</v>
      </c>
      <c r="C88" s="341">
        <v>35</v>
      </c>
      <c r="D88" s="341">
        <v>17</v>
      </c>
      <c r="E88" s="341">
        <v>25</v>
      </c>
      <c r="F88" s="341">
        <v>14</v>
      </c>
      <c r="G88" s="341">
        <v>19</v>
      </c>
      <c r="H88" s="341">
        <v>14</v>
      </c>
      <c r="I88" s="341">
        <v>18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0</v>
      </c>
      <c r="H89" s="341">
        <v>1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67</v>
      </c>
      <c r="C90" s="341">
        <v>57</v>
      </c>
      <c r="D90" s="341">
        <v>53</v>
      </c>
      <c r="E90" s="341">
        <v>44</v>
      </c>
      <c r="F90" s="341">
        <v>37</v>
      </c>
      <c r="G90" s="341">
        <v>32</v>
      </c>
      <c r="H90" s="341">
        <v>36</v>
      </c>
      <c r="I90" s="341">
        <v>31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2</v>
      </c>
      <c r="G91" s="341">
        <v>2</v>
      </c>
      <c r="H91" s="341">
        <v>2</v>
      </c>
      <c r="I91" s="341">
        <v>2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244</v>
      </c>
      <c r="C92" s="341">
        <v>270</v>
      </c>
      <c r="D92" s="341">
        <v>184</v>
      </c>
      <c r="E92" s="341">
        <v>199</v>
      </c>
      <c r="F92" s="341">
        <v>149</v>
      </c>
      <c r="G92" s="341">
        <v>153</v>
      </c>
      <c r="H92" s="341">
        <v>148</v>
      </c>
      <c r="I92" s="341">
        <v>147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13</v>
      </c>
      <c r="G93" s="341">
        <v>11</v>
      </c>
      <c r="H93" s="341">
        <v>13</v>
      </c>
      <c r="I93" s="341">
        <v>11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28</v>
      </c>
      <c r="C94" s="341">
        <v>38</v>
      </c>
      <c r="D94" s="341">
        <v>24</v>
      </c>
      <c r="E94" s="341">
        <v>35</v>
      </c>
      <c r="F94" s="341">
        <v>17</v>
      </c>
      <c r="G94" s="341">
        <v>26</v>
      </c>
      <c r="H94" s="341">
        <v>17</v>
      </c>
      <c r="I94" s="341">
        <v>26</v>
      </c>
      <c r="J94" s="341">
        <v>0</v>
      </c>
      <c r="K94" s="341">
        <v>2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2</v>
      </c>
      <c r="D95" s="341">
        <v>2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94</v>
      </c>
      <c r="C96" s="341">
        <v>66</v>
      </c>
      <c r="D96" s="341">
        <v>70</v>
      </c>
      <c r="E96" s="341">
        <v>45</v>
      </c>
      <c r="F96" s="341">
        <v>52</v>
      </c>
      <c r="G96" s="341">
        <v>35</v>
      </c>
      <c r="H96" s="341">
        <v>50</v>
      </c>
      <c r="I96" s="341">
        <v>34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500</v>
      </c>
      <c r="C97" s="348">
        <f t="shared" ref="C97:M97" si="27">SUM(C88:C96)</f>
        <v>497</v>
      </c>
      <c r="D97" s="348">
        <f t="shared" si="27"/>
        <v>373</v>
      </c>
      <c r="E97" s="348">
        <f t="shared" si="27"/>
        <v>369</v>
      </c>
      <c r="F97" s="348">
        <f t="shared" si="27"/>
        <v>285</v>
      </c>
      <c r="G97" s="348">
        <f t="shared" si="27"/>
        <v>279</v>
      </c>
      <c r="H97" s="348">
        <f t="shared" si="27"/>
        <v>281</v>
      </c>
      <c r="I97" s="348">
        <f t="shared" si="27"/>
        <v>270</v>
      </c>
      <c r="J97" s="348">
        <f t="shared" si="27"/>
        <v>0</v>
      </c>
      <c r="K97" s="348">
        <f t="shared" si="27"/>
        <v>2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529</v>
      </c>
      <c r="C98" s="361">
        <f t="shared" ref="C98:M98" si="28">SUM(C83,C97)</f>
        <v>501</v>
      </c>
      <c r="D98" s="361">
        <f t="shared" si="28"/>
        <v>397</v>
      </c>
      <c r="E98" s="361">
        <f t="shared" si="28"/>
        <v>372</v>
      </c>
      <c r="F98" s="361">
        <f t="shared" si="28"/>
        <v>301</v>
      </c>
      <c r="G98" s="361">
        <f t="shared" si="28"/>
        <v>282</v>
      </c>
      <c r="H98" s="361">
        <f t="shared" si="28"/>
        <v>295</v>
      </c>
      <c r="I98" s="361">
        <f t="shared" si="28"/>
        <v>272</v>
      </c>
      <c r="J98" s="361">
        <f t="shared" si="28"/>
        <v>0</v>
      </c>
      <c r="K98" s="361">
        <f t="shared" si="28"/>
        <v>4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3</v>
      </c>
      <c r="G111" s="341">
        <v>0</v>
      </c>
      <c r="H111" s="341">
        <v>3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1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2</v>
      </c>
      <c r="F114" s="348">
        <f t="shared" si="29"/>
        <v>3</v>
      </c>
      <c r="G114" s="348">
        <f t="shared" si="29"/>
        <v>1</v>
      </c>
      <c r="H114" s="348">
        <f t="shared" si="29"/>
        <v>3</v>
      </c>
      <c r="I114" s="348">
        <f t="shared" si="29"/>
        <v>1</v>
      </c>
      <c r="J114" s="348">
        <f t="shared" si="29"/>
        <v>0</v>
      </c>
      <c r="K114" s="348">
        <f t="shared" si="29"/>
        <v>1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10</v>
      </c>
      <c r="C119" s="341">
        <v>7</v>
      </c>
      <c r="D119" s="341">
        <v>5</v>
      </c>
      <c r="E119" s="341">
        <v>3</v>
      </c>
      <c r="F119" s="341">
        <v>5</v>
      </c>
      <c r="G119" s="341">
        <v>3</v>
      </c>
      <c r="H119" s="341">
        <v>5</v>
      </c>
      <c r="I119" s="341">
        <v>3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19</v>
      </c>
      <c r="F121" s="341">
        <v>15</v>
      </c>
      <c r="G121" s="341">
        <v>18</v>
      </c>
      <c r="H121" s="341">
        <v>15</v>
      </c>
      <c r="I121" s="341">
        <v>18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66</v>
      </c>
      <c r="D123" s="341">
        <v>33</v>
      </c>
      <c r="E123" s="341">
        <v>47</v>
      </c>
      <c r="F123" s="341">
        <v>26</v>
      </c>
      <c r="G123" s="341">
        <v>41</v>
      </c>
      <c r="H123" s="341">
        <v>26</v>
      </c>
      <c r="I123" s="341">
        <v>41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5</v>
      </c>
      <c r="F124" s="341">
        <v>7</v>
      </c>
      <c r="G124" s="341">
        <v>3</v>
      </c>
      <c r="H124" s="341">
        <v>7</v>
      </c>
      <c r="I124" s="341">
        <v>3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2</v>
      </c>
      <c r="I125" s="341">
        <v>4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19</v>
      </c>
      <c r="G127" s="341">
        <v>19</v>
      </c>
      <c r="H127" s="341">
        <v>19</v>
      </c>
      <c r="I127" s="341">
        <v>19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171</v>
      </c>
      <c r="C128" s="348">
        <f t="shared" si="30"/>
        <v>154</v>
      </c>
      <c r="D128" s="348">
        <f t="shared" si="30"/>
        <v>92</v>
      </c>
      <c r="E128" s="348">
        <f t="shared" si="30"/>
        <v>100</v>
      </c>
      <c r="F128" s="348">
        <f t="shared" si="30"/>
        <v>75</v>
      </c>
      <c r="G128" s="348">
        <f t="shared" si="30"/>
        <v>88</v>
      </c>
      <c r="H128" s="348">
        <f t="shared" si="30"/>
        <v>75</v>
      </c>
      <c r="I128" s="348">
        <f t="shared" si="30"/>
        <v>88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177</v>
      </c>
      <c r="C129" s="361">
        <f t="shared" ref="C129:M129" si="31">SUM(C114,C128)</f>
        <v>155</v>
      </c>
      <c r="D129" s="361">
        <f t="shared" si="31"/>
        <v>98</v>
      </c>
      <c r="E129" s="361">
        <f t="shared" si="31"/>
        <v>102</v>
      </c>
      <c r="F129" s="361">
        <f t="shared" si="31"/>
        <v>78</v>
      </c>
      <c r="G129" s="361">
        <f t="shared" si="31"/>
        <v>89</v>
      </c>
      <c r="H129" s="361">
        <f t="shared" si="31"/>
        <v>78</v>
      </c>
      <c r="I129" s="361">
        <f t="shared" si="31"/>
        <v>89</v>
      </c>
      <c r="J129" s="361">
        <f t="shared" si="31"/>
        <v>0</v>
      </c>
      <c r="K129" s="361">
        <f t="shared" si="31"/>
        <v>1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1</v>
      </c>
      <c r="F150" s="341">
        <v>0</v>
      </c>
      <c r="G150" s="341">
        <v>1</v>
      </c>
      <c r="H150" s="341">
        <v>0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9</v>
      </c>
      <c r="D154" s="341">
        <v>14</v>
      </c>
      <c r="E154" s="341">
        <v>12</v>
      </c>
      <c r="F154" s="341">
        <v>10</v>
      </c>
      <c r="G154" s="341">
        <v>10</v>
      </c>
      <c r="H154" s="341">
        <v>10</v>
      </c>
      <c r="I154" s="341">
        <v>10</v>
      </c>
      <c r="J154" s="341">
        <v>0</v>
      </c>
      <c r="K154" s="341">
        <v>1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1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4</v>
      </c>
      <c r="H158" s="341">
        <v>2</v>
      </c>
      <c r="I158" s="341">
        <v>4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25</v>
      </c>
      <c r="C159" s="348">
        <f t="shared" si="33"/>
        <v>14</v>
      </c>
      <c r="D159" s="348">
        <f t="shared" si="33"/>
        <v>19</v>
      </c>
      <c r="E159" s="348">
        <f t="shared" si="33"/>
        <v>18</v>
      </c>
      <c r="F159" s="348">
        <f t="shared" si="33"/>
        <v>14</v>
      </c>
      <c r="G159" s="348">
        <f t="shared" si="33"/>
        <v>16</v>
      </c>
      <c r="H159" s="348">
        <f t="shared" si="33"/>
        <v>14</v>
      </c>
      <c r="I159" s="348">
        <f t="shared" si="33"/>
        <v>16</v>
      </c>
      <c r="J159" s="348">
        <f t="shared" si="33"/>
        <v>0</v>
      </c>
      <c r="K159" s="348">
        <f t="shared" si="33"/>
        <v>1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25</v>
      </c>
      <c r="C160" s="361">
        <f t="shared" ref="C160:M160" si="34">SUM(C145,C159)</f>
        <v>14</v>
      </c>
      <c r="D160" s="361">
        <f t="shared" si="34"/>
        <v>19</v>
      </c>
      <c r="E160" s="361">
        <f t="shared" si="34"/>
        <v>18</v>
      </c>
      <c r="F160" s="361">
        <f t="shared" si="34"/>
        <v>14</v>
      </c>
      <c r="G160" s="361">
        <f t="shared" si="34"/>
        <v>16</v>
      </c>
      <c r="H160" s="361">
        <f t="shared" si="34"/>
        <v>14</v>
      </c>
      <c r="I160" s="361">
        <f t="shared" si="34"/>
        <v>16</v>
      </c>
      <c r="J160" s="361">
        <f t="shared" si="34"/>
        <v>0</v>
      </c>
      <c r="K160" s="361">
        <f t="shared" si="34"/>
        <v>1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7</v>
      </c>
      <c r="F167" s="341">
        <v>1</v>
      </c>
      <c r="G167" s="341">
        <v>6</v>
      </c>
      <c r="H167" s="341">
        <v>1</v>
      </c>
      <c r="I167" s="341">
        <v>5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25</v>
      </c>
      <c r="E169" s="341">
        <v>27</v>
      </c>
      <c r="F169" s="341">
        <v>22</v>
      </c>
      <c r="G169" s="341">
        <v>22</v>
      </c>
      <c r="H169" s="341">
        <v>22</v>
      </c>
      <c r="I169" s="341">
        <v>20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71</v>
      </c>
      <c r="D171" s="341">
        <v>55</v>
      </c>
      <c r="E171" s="341">
        <v>40</v>
      </c>
      <c r="F171" s="341">
        <v>48</v>
      </c>
      <c r="G171" s="341">
        <v>31</v>
      </c>
      <c r="H171" s="341">
        <v>47</v>
      </c>
      <c r="I171" s="341">
        <v>31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5</v>
      </c>
      <c r="H172" s="341">
        <v>2</v>
      </c>
      <c r="I172" s="341">
        <v>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15</v>
      </c>
      <c r="E173" s="341">
        <v>8</v>
      </c>
      <c r="F173" s="341">
        <v>14</v>
      </c>
      <c r="G173" s="341">
        <v>5</v>
      </c>
      <c r="H173" s="341">
        <v>13</v>
      </c>
      <c r="I173" s="341">
        <v>5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11</v>
      </c>
      <c r="G175" s="341">
        <v>9</v>
      </c>
      <c r="H175" s="341">
        <v>11</v>
      </c>
      <c r="I175" s="341">
        <v>9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171</v>
      </c>
      <c r="D176" s="363">
        <f t="shared" si="35"/>
        <v>112</v>
      </c>
      <c r="E176" s="363">
        <f t="shared" si="35"/>
        <v>101</v>
      </c>
      <c r="F176" s="363">
        <f t="shared" si="35"/>
        <v>98</v>
      </c>
      <c r="G176" s="363">
        <f t="shared" si="35"/>
        <v>81</v>
      </c>
      <c r="H176" s="363">
        <f t="shared" si="35"/>
        <v>96</v>
      </c>
      <c r="I176" s="363">
        <f t="shared" si="35"/>
        <v>78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1</v>
      </c>
      <c r="H197" s="341">
        <v>0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1</v>
      </c>
      <c r="E199" s="341">
        <v>0</v>
      </c>
      <c r="F199" s="341">
        <v>1</v>
      </c>
      <c r="G199" s="341">
        <v>0</v>
      </c>
      <c r="H199" s="341">
        <v>1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8</v>
      </c>
      <c r="E201" s="341">
        <v>1</v>
      </c>
      <c r="F201" s="341">
        <v>6</v>
      </c>
      <c r="G201" s="341">
        <v>1</v>
      </c>
      <c r="H201" s="341">
        <v>6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2</v>
      </c>
      <c r="E205" s="341">
        <v>1</v>
      </c>
      <c r="F205" s="341">
        <v>2</v>
      </c>
      <c r="G205" s="341">
        <v>0</v>
      </c>
      <c r="H205" s="341">
        <v>2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11</v>
      </c>
      <c r="E206" s="348">
        <f t="shared" si="37"/>
        <v>4</v>
      </c>
      <c r="F206" s="348">
        <f t="shared" si="37"/>
        <v>9</v>
      </c>
      <c r="G206" s="348">
        <f t="shared" si="37"/>
        <v>3</v>
      </c>
      <c r="H206" s="348">
        <f t="shared" si="37"/>
        <v>9</v>
      </c>
      <c r="I206" s="348">
        <f t="shared" si="37"/>
        <v>3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11</v>
      </c>
      <c r="E207" s="361">
        <f t="shared" si="38"/>
        <v>4</v>
      </c>
      <c r="F207" s="361">
        <f t="shared" si="38"/>
        <v>9</v>
      </c>
      <c r="G207" s="361">
        <f t="shared" si="38"/>
        <v>3</v>
      </c>
      <c r="H207" s="361">
        <f t="shared" si="38"/>
        <v>9</v>
      </c>
      <c r="I207" s="361">
        <f t="shared" si="38"/>
        <v>3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11/20/2020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November 20,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11/20/20</v>
      </c>
      <c r="C8" s="42" t="str">
        <f>Summary!C7</f>
        <v>as of 11/20/19</v>
      </c>
      <c r="D8" s="380"/>
      <c r="E8" s="382"/>
      <c r="F8" s="44" t="str">
        <f>B8</f>
        <v>as of 11/20/20</v>
      </c>
      <c r="G8" s="46" t="str">
        <f>C8</f>
        <v>as of 11/20/19</v>
      </c>
      <c r="H8" s="384"/>
      <c r="I8" s="386"/>
      <c r="J8" s="48" t="str">
        <f>F8</f>
        <v>as of 11/20/20</v>
      </c>
      <c r="K8" s="50" t="str">
        <f>G8</f>
        <v>as of 11/20/19</v>
      </c>
      <c r="L8" s="396"/>
      <c r="M8" s="398"/>
      <c r="N8" s="52" t="str">
        <f>J8</f>
        <v>as of 11/20/20</v>
      </c>
      <c r="O8" s="54" t="str">
        <f>K8</f>
        <v>as of 11/20/19</v>
      </c>
      <c r="P8" s="414"/>
      <c r="Q8" s="416"/>
      <c r="R8" s="133" t="str">
        <f>N8</f>
        <v>as of 11/20/20</v>
      </c>
      <c r="S8" s="134" t="str">
        <f>O8</f>
        <v>as of 11/20/19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1139</v>
      </c>
      <c r="C9" s="55">
        <f>C26+C74+C42+C10+C58+C83+C99</f>
        <v>1013</v>
      </c>
      <c r="D9" s="55">
        <f t="shared" ref="D9" si="0">IF(ISERROR(B9-C9),"n/a",B9-C9)</f>
        <v>126</v>
      </c>
      <c r="E9" s="56">
        <f t="shared" ref="E9" si="1">IF(ISERROR(D9/C9),"n/a",(D9/C9))</f>
        <v>0.12438302073050346</v>
      </c>
      <c r="F9" s="59">
        <f>F26+F74+F42+F10+F58+F83+F99</f>
        <v>731</v>
      </c>
      <c r="G9" s="59">
        <f>G26+G74+G42+G10+G58+G83+G99</f>
        <v>679</v>
      </c>
      <c r="H9" s="373">
        <f>IF(ISERROR(F9-G9),"n/a",F9-G9)</f>
        <v>52</v>
      </c>
      <c r="I9" s="60">
        <f t="shared" ref="I9" si="2">IF(ISERROR(H9/G9),"n/a",(H9/G9))</f>
        <v>7.6583210603829166E-2</v>
      </c>
      <c r="J9" s="57">
        <f>J26+J74+J42+J10+J58+J83+J99</f>
        <v>556</v>
      </c>
      <c r="K9" s="57">
        <f>K26+K74+K42+K10+K58+K83+K99</f>
        <v>518</v>
      </c>
      <c r="L9" s="58">
        <f t="shared" ref="L9" si="3">IF(ISERROR(J9-K9),"n/a",J9-K9)</f>
        <v>38</v>
      </c>
      <c r="M9" s="61">
        <f t="shared" ref="M9" si="4">IF(ISERROR(L9/K9),"n/a",(L9/K9))</f>
        <v>7.3359073359073365E-2</v>
      </c>
      <c r="N9" s="62">
        <f>N26+N74+N42+N10+N58+N83+N99</f>
        <v>0</v>
      </c>
      <c r="O9" s="62">
        <f>O26+O74+O42+O10+O58+O83+O99</f>
        <v>9</v>
      </c>
      <c r="P9" s="374">
        <f t="shared" ref="P9" si="5">IF(ISERROR(N9-O9),"n/a",N9-O9)</f>
        <v>-9</v>
      </c>
      <c r="Q9" s="291">
        <f t="shared" ref="Q9" si="6">IF(ISERROR(P9/O9),"n/a",(P9/O9))</f>
        <v>-1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235</v>
      </c>
      <c r="C10" s="65">
        <f>C11+C18</f>
        <v>163</v>
      </c>
      <c r="D10" s="66">
        <f t="shared" ref="D10:D25" si="9">IF(ISERROR(B10-C10),"n/a",B10-C10)</f>
        <v>72</v>
      </c>
      <c r="E10" s="67">
        <f t="shared" ref="E10:E25" si="10">IF(ISERROR(D10/C10),"n/a",(D10/C10))</f>
        <v>0.44171779141104295</v>
      </c>
      <c r="F10" s="68">
        <f>F11+F18</f>
        <v>94</v>
      </c>
      <c r="G10" s="69">
        <f>G11+G18</f>
        <v>82</v>
      </c>
      <c r="H10" s="70">
        <f t="shared" ref="H10:H24" si="11">IF(ISERROR(F10-G10),"n/a",F10-G10)</f>
        <v>12</v>
      </c>
      <c r="I10" s="71">
        <f t="shared" ref="I10:I25" si="12">IF(ISERROR(H10/G10),"n/a",(H10/G10))</f>
        <v>0.14634146341463414</v>
      </c>
      <c r="J10" s="72">
        <f>J11+J18</f>
        <v>64</v>
      </c>
      <c r="K10" s="73">
        <f>K11+K18</f>
        <v>60</v>
      </c>
      <c r="L10" s="74">
        <f t="shared" ref="L10:L24" si="13">IF(ISERROR(J10-K10),"n/a",J10-K10)</f>
        <v>4</v>
      </c>
      <c r="M10" s="75">
        <f t="shared" ref="M10:M25" si="14">IF(ISERROR(L10/K10),"n/a",(L10/K10))</f>
        <v>6.6666666666666666E-2</v>
      </c>
      <c r="N10" s="76">
        <f>N11+N18</f>
        <v>0</v>
      </c>
      <c r="O10" s="77">
        <f>O11+O18</f>
        <v>3</v>
      </c>
      <c r="P10" s="78">
        <f t="shared" ref="P10:P25" si="15">IF(ISERROR(N10-O10),"n/a",N10-O10)</f>
        <v>-3</v>
      </c>
      <c r="Q10" s="292">
        <f t="shared" ref="Q10:Q25" si="16">IF(ISERROR(P10/O10),"n/a",(P10/O10))</f>
        <v>-1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10</v>
      </c>
      <c r="C11" s="65">
        <f>C12+C14+C16</f>
        <v>0</v>
      </c>
      <c r="D11" s="66">
        <f t="shared" si="9"/>
        <v>10</v>
      </c>
      <c r="E11" s="67" t="str">
        <f t="shared" si="10"/>
        <v>n/a</v>
      </c>
      <c r="F11" s="68">
        <f>F12+F16+F14</f>
        <v>10</v>
      </c>
      <c r="G11" s="69">
        <f>G12+G16+G14</f>
        <v>0</v>
      </c>
      <c r="H11" s="70">
        <f t="shared" si="11"/>
        <v>10</v>
      </c>
      <c r="I11" s="71" t="str">
        <f t="shared" si="12"/>
        <v>n/a</v>
      </c>
      <c r="J11" s="72">
        <f>J12+J16+J14</f>
        <v>4</v>
      </c>
      <c r="K11" s="73">
        <f>K12+K16+K14</f>
        <v>0</v>
      </c>
      <c r="L11" s="74">
        <f t="shared" si="13"/>
        <v>4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</v>
      </c>
      <c r="C14" s="107">
        <f>C15</f>
        <v>0</v>
      </c>
      <c r="D14" s="108">
        <f t="shared" si="19"/>
        <v>9</v>
      </c>
      <c r="E14" s="109" t="str">
        <f t="shared" si="20"/>
        <v>n/a</v>
      </c>
      <c r="F14" s="194">
        <f>F15</f>
        <v>9</v>
      </c>
      <c r="G14" s="195">
        <f>G15</f>
        <v>0</v>
      </c>
      <c r="H14" s="110">
        <f t="shared" si="21"/>
        <v>9</v>
      </c>
      <c r="I14" s="111" t="str">
        <f t="shared" si="22"/>
        <v>n/a</v>
      </c>
      <c r="J14" s="196">
        <f>J15</f>
        <v>3</v>
      </c>
      <c r="K14" s="197">
        <f>K15</f>
        <v>0</v>
      </c>
      <c r="L14" s="112">
        <f t="shared" si="23"/>
        <v>3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</v>
      </c>
      <c r="C15" s="119">
        <v>0</v>
      </c>
      <c r="D15" s="120">
        <f t="shared" si="19"/>
        <v>9</v>
      </c>
      <c r="E15" s="121" t="str">
        <f t="shared" si="20"/>
        <v>n/a</v>
      </c>
      <c r="F15" s="122">
        <v>9</v>
      </c>
      <c r="G15" s="123">
        <v>0</v>
      </c>
      <c r="H15" s="124">
        <f t="shared" si="21"/>
        <v>9</v>
      </c>
      <c r="I15" s="125" t="str">
        <f t="shared" si="22"/>
        <v>n/a</v>
      </c>
      <c r="J15" s="126">
        <v>3</v>
      </c>
      <c r="K15" s="127">
        <v>0</v>
      </c>
      <c r="L15" s="128">
        <f t="shared" si="23"/>
        <v>3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1</v>
      </c>
      <c r="K16" s="197">
        <f>K17</f>
        <v>0</v>
      </c>
      <c r="L16" s="112">
        <f t="shared" si="13"/>
        <v>1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1</v>
      </c>
      <c r="K17" s="127">
        <v>0</v>
      </c>
      <c r="L17" s="128">
        <f t="shared" si="13"/>
        <v>1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163</v>
      </c>
      <c r="D18" s="66">
        <f t="shared" si="9"/>
        <v>62</v>
      </c>
      <c r="E18" s="67">
        <f t="shared" si="10"/>
        <v>0.38036809815950923</v>
      </c>
      <c r="F18" s="68">
        <f>F19+F24+F22</f>
        <v>84</v>
      </c>
      <c r="G18" s="69">
        <f>G19+G24+G22</f>
        <v>82</v>
      </c>
      <c r="H18" s="70">
        <f t="shared" si="11"/>
        <v>2</v>
      </c>
      <c r="I18" s="71">
        <f t="shared" si="12"/>
        <v>2.4390243902439025E-2</v>
      </c>
      <c r="J18" s="72">
        <f>J19+J24+J22</f>
        <v>60</v>
      </c>
      <c r="K18" s="73">
        <f>K19+K24+K22</f>
        <v>60</v>
      </c>
      <c r="L18" s="74">
        <f t="shared" si="13"/>
        <v>0</v>
      </c>
      <c r="M18" s="75">
        <f t="shared" si="14"/>
        <v>0</v>
      </c>
      <c r="N18" s="76">
        <f>N19+N24+N22</f>
        <v>0</v>
      </c>
      <c r="O18" s="77">
        <f>O19+O24+O22</f>
        <v>3</v>
      </c>
      <c r="P18" s="78">
        <f t="shared" si="15"/>
        <v>-3</v>
      </c>
      <c r="Q18" s="292">
        <f t="shared" si="16"/>
        <v>-1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142</v>
      </c>
      <c r="D19" s="247">
        <f t="shared" si="9"/>
        <v>59</v>
      </c>
      <c r="E19" s="248">
        <f t="shared" si="10"/>
        <v>0.41549295774647887</v>
      </c>
      <c r="F19" s="259">
        <f>SUM(F20:F21)</f>
        <v>73</v>
      </c>
      <c r="G19" s="260">
        <f>SUM(G20:G21)</f>
        <v>68</v>
      </c>
      <c r="H19" s="261">
        <f t="shared" si="11"/>
        <v>5</v>
      </c>
      <c r="I19" s="262">
        <f t="shared" si="12"/>
        <v>7.3529411764705885E-2</v>
      </c>
      <c r="J19" s="263">
        <f>SUM(J20:J21)</f>
        <v>52</v>
      </c>
      <c r="K19" s="264">
        <f>SUM(K20:K21)</f>
        <v>48</v>
      </c>
      <c r="L19" s="265">
        <f t="shared" si="13"/>
        <v>4</v>
      </c>
      <c r="M19" s="266">
        <f t="shared" si="14"/>
        <v>8.3333333333333329E-2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201</v>
      </c>
      <c r="C20" s="119">
        <v>142</v>
      </c>
      <c r="D20" s="202">
        <f t="shared" si="9"/>
        <v>59</v>
      </c>
      <c r="E20" s="267">
        <f t="shared" si="10"/>
        <v>0.41549295774647887</v>
      </c>
      <c r="F20" s="122">
        <v>73</v>
      </c>
      <c r="G20" s="123">
        <v>68</v>
      </c>
      <c r="H20" s="124">
        <f>IF(ISERROR(F20-G20),"n/a",F20-G20)</f>
        <v>5</v>
      </c>
      <c r="I20" s="125">
        <f>IF(ISERROR(H20/G20),"n/a",(H20/G20))</f>
        <v>7.3529411764705885E-2</v>
      </c>
      <c r="J20" s="126">
        <v>52</v>
      </c>
      <c r="K20" s="127">
        <v>48</v>
      </c>
      <c r="L20" s="128">
        <f>IF(ISERROR(J20-K20),"n/a",J20-K20)</f>
        <v>4</v>
      </c>
      <c r="M20" s="129">
        <f>IF(ISERROR(L20/K20),"n/a",(L20/K20))</f>
        <v>8.3333333333333329E-2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14</v>
      </c>
      <c r="H22" s="110">
        <f>IF(ISERROR(F22-G22),"n/a",F22-G22)</f>
        <v>-4</v>
      </c>
      <c r="I22" s="111">
        <f>IF(ISERROR(H22/G22),"n/a",(H22/G22))</f>
        <v>-0.2857142857142857</v>
      </c>
      <c r="J22" s="196">
        <f>J23</f>
        <v>7</v>
      </c>
      <c r="K22" s="197">
        <f>K23</f>
        <v>12</v>
      </c>
      <c r="L22" s="112">
        <f>IF(ISERROR(J22-K22),"n/a",J22-K22)</f>
        <v>-5</v>
      </c>
      <c r="M22" s="113">
        <f>IF(ISERROR(L22/K22),"n/a",(L22/K22))</f>
        <v>-0.41666666666666669</v>
      </c>
      <c r="N22" s="198">
        <f>N23</f>
        <v>0</v>
      </c>
      <c r="O22" s="199">
        <f>O23</f>
        <v>3</v>
      </c>
      <c r="P22" s="114">
        <f>IF(ISERROR(N22-O22),"n/a",N22-O22)</f>
        <v>-3</v>
      </c>
      <c r="Q22" s="294">
        <f>IF(ISERROR(P22/O22),"n/a",(P22/O22))</f>
        <v>-1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14</v>
      </c>
      <c r="H23" s="124">
        <f>IF(ISERROR(F23-G23),"n/a",F23-G23)</f>
        <v>-4</v>
      </c>
      <c r="I23" s="125">
        <f>IF(ISERROR(H23/G23),"n/a",(H23/G23))</f>
        <v>-0.2857142857142857</v>
      </c>
      <c r="J23" s="126">
        <v>7</v>
      </c>
      <c r="K23" s="127">
        <v>12</v>
      </c>
      <c r="L23" s="128">
        <f>IF(ISERROR(J23-K23),"n/a",J23-K23)</f>
        <v>-5</v>
      </c>
      <c r="M23" s="129">
        <f>IF(ISERROR(L23/K23),"n/a",(L23/K23))</f>
        <v>-0.41666666666666669</v>
      </c>
      <c r="N23" s="143">
        <v>0</v>
      </c>
      <c r="O23" s="144">
        <v>3</v>
      </c>
      <c r="P23" s="145">
        <f>IF(ISERROR(N23-O23),"n/a",N23-O23)</f>
        <v>-3</v>
      </c>
      <c r="Q23" s="295">
        <f>IF(ISERROR(P23/O23),"n/a",(P23/O23))</f>
        <v>-1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1</v>
      </c>
      <c r="K24" s="197">
        <f>K25</f>
        <v>0</v>
      </c>
      <c r="L24" s="112">
        <f t="shared" si="13"/>
        <v>1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1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529</v>
      </c>
      <c r="C26" s="65">
        <f>C27+C34</f>
        <v>501</v>
      </c>
      <c r="D26" s="66">
        <f t="shared" ref="D26:D33" si="33">IF(ISERROR(B26-C26),"n/a",B26-C26)</f>
        <v>28</v>
      </c>
      <c r="E26" s="67">
        <f t="shared" ref="E26:E33" si="34">IF(ISERROR(D26/C26),"n/a",(D26/C26))</f>
        <v>5.588822355289421E-2</v>
      </c>
      <c r="F26" s="68">
        <f>F27+F34</f>
        <v>397</v>
      </c>
      <c r="G26" s="69">
        <f>G27+G34</f>
        <v>372</v>
      </c>
      <c r="H26" s="70">
        <f t="shared" ref="H26:H33" si="35">IF(ISERROR(F26-G26),"n/a",F26-G26)</f>
        <v>25</v>
      </c>
      <c r="I26" s="71">
        <f t="shared" ref="I26:I33" si="36">IF(ISERROR(H26/G26),"n/a",(H26/G26))</f>
        <v>6.7204301075268813E-2</v>
      </c>
      <c r="J26" s="72">
        <f>J27+J34</f>
        <v>295</v>
      </c>
      <c r="K26" s="73">
        <f>K27+K34</f>
        <v>272</v>
      </c>
      <c r="L26" s="74">
        <f t="shared" ref="L26:L33" si="37">IF(ISERROR(J26-K26),"n/a",J26-K26)</f>
        <v>23</v>
      </c>
      <c r="M26" s="75">
        <f t="shared" ref="M26:M33" si="38">IF(ISERROR(L26/K26),"n/a",(L26/K26))</f>
        <v>8.455882352941177E-2</v>
      </c>
      <c r="N26" s="76">
        <f>N27+N34</f>
        <v>0</v>
      </c>
      <c r="O26" s="77">
        <f>O27+O34</f>
        <v>4</v>
      </c>
      <c r="P26" s="78">
        <f t="shared" ref="P26:P33" si="39">IF(ISERROR(N26-O26),"n/a",N26-O26)</f>
        <v>-4</v>
      </c>
      <c r="Q26" s="292">
        <f t="shared" ref="Q26:Q33" si="40">IF(ISERROR(P26/O26),"n/a",(P26/O26))</f>
        <v>-1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29</v>
      </c>
      <c r="C27" s="65">
        <f>C28+C32+C30</f>
        <v>4</v>
      </c>
      <c r="D27" s="66">
        <f t="shared" si="33"/>
        <v>25</v>
      </c>
      <c r="E27" s="67">
        <f t="shared" si="34"/>
        <v>6.25</v>
      </c>
      <c r="F27" s="68">
        <f>F28+F32+F30</f>
        <v>24</v>
      </c>
      <c r="G27" s="69">
        <f>G28+G32+G30</f>
        <v>3</v>
      </c>
      <c r="H27" s="70">
        <f t="shared" si="35"/>
        <v>21</v>
      </c>
      <c r="I27" s="71">
        <f t="shared" si="36"/>
        <v>7</v>
      </c>
      <c r="J27" s="72">
        <f>J28+J32+J30</f>
        <v>14</v>
      </c>
      <c r="K27" s="73">
        <f>K28+K32+K30</f>
        <v>2</v>
      </c>
      <c r="L27" s="74">
        <f t="shared" si="37"/>
        <v>12</v>
      </c>
      <c r="M27" s="75">
        <f t="shared" si="38"/>
        <v>6</v>
      </c>
      <c r="N27" s="76">
        <f>N28+N32+N30</f>
        <v>0</v>
      </c>
      <c r="O27" s="77">
        <f>O28+O32+O30</f>
        <v>2</v>
      </c>
      <c r="P27" s="78">
        <f t="shared" si="39"/>
        <v>-2</v>
      </c>
      <c r="Q27" s="292">
        <f t="shared" si="40"/>
        <v>-1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3</v>
      </c>
      <c r="C28" s="107">
        <f>C29</f>
        <v>4</v>
      </c>
      <c r="D28" s="108">
        <f t="shared" ref="D28" si="43">IF(ISERROR(B28-C28),"n/a",B28-C28)</f>
        <v>-1</v>
      </c>
      <c r="E28" s="109">
        <f t="shared" ref="E28" si="44">IF(ISERROR(D28/C28),"n/a",(D28/C28))</f>
        <v>-0.25</v>
      </c>
      <c r="F28" s="194">
        <f>F29</f>
        <v>3</v>
      </c>
      <c r="G28" s="195">
        <f>G29</f>
        <v>3</v>
      </c>
      <c r="H28" s="110">
        <f t="shared" ref="H28" si="45">IF(ISERROR(F28-G28),"n/a",F28-G28)</f>
        <v>0</v>
      </c>
      <c r="I28" s="111">
        <f t="shared" ref="I28" si="46">IF(ISERROR(H28/G28),"n/a",(H28/G28))</f>
        <v>0</v>
      </c>
      <c r="J28" s="196">
        <f>J29</f>
        <v>1</v>
      </c>
      <c r="K28" s="197">
        <f>K29</f>
        <v>2</v>
      </c>
      <c r="L28" s="112">
        <f t="shared" ref="L28" si="47">IF(ISERROR(J28-K28),"n/a",J28-K28)</f>
        <v>-1</v>
      </c>
      <c r="M28" s="113">
        <f t="shared" ref="M28" si="48">IF(ISERROR(L28/K28),"n/a",(L28/K28))</f>
        <v>-0.5</v>
      </c>
      <c r="N28" s="198">
        <f>N29</f>
        <v>0</v>
      </c>
      <c r="O28" s="199">
        <f>O29</f>
        <v>2</v>
      </c>
      <c r="P28" s="114">
        <f t="shared" ref="P28" si="49">IF(ISERROR(N28-O28),"n/a",N28-O28)</f>
        <v>-2</v>
      </c>
      <c r="Q28" s="294">
        <f t="shared" ref="Q28" si="50">IF(ISERROR(P28/O28),"n/a",(P28/O28))</f>
        <v>-1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3</v>
      </c>
      <c r="C29" s="269">
        <v>4</v>
      </c>
      <c r="D29" s="270">
        <f t="shared" ref="D29" si="53">IF(ISERROR(B29-C29),"n/a",B29-C29)</f>
        <v>-1</v>
      </c>
      <c r="E29" s="271">
        <f t="shared" ref="E29" si="54">IF(ISERROR(D29/C29),"n/a",(D29/C29))</f>
        <v>-0.25</v>
      </c>
      <c r="F29" s="272">
        <v>3</v>
      </c>
      <c r="G29" s="273">
        <v>3</v>
      </c>
      <c r="H29" s="274">
        <f t="shared" ref="H29" si="55">IF(ISERROR(F29-G29),"n/a",F29-G29)</f>
        <v>0</v>
      </c>
      <c r="I29" s="275">
        <f t="shared" ref="I29" si="56">IF(ISERROR(H29/G29),"n/a",(H29/G29))</f>
        <v>0</v>
      </c>
      <c r="J29" s="276">
        <v>1</v>
      </c>
      <c r="K29" s="277">
        <v>2</v>
      </c>
      <c r="L29" s="278">
        <f t="shared" ref="L29" si="57">IF(ISERROR(J29-K29),"n/a",J29-K29)</f>
        <v>-1</v>
      </c>
      <c r="M29" s="279">
        <f t="shared" ref="M29" si="58">IF(ISERROR(L29/K29),"n/a",(L29/K29))</f>
        <v>-0.5</v>
      </c>
      <c r="N29" s="309">
        <v>0</v>
      </c>
      <c r="O29" s="322">
        <v>2</v>
      </c>
      <c r="P29" s="323">
        <f t="shared" ref="P29" si="59">IF(ISERROR(N29-O29),"n/a",N29-O29)</f>
        <v>-2</v>
      </c>
      <c r="Q29" s="324">
        <f t="shared" ref="Q29" si="60">IF(ISERROR(P29/O29),"n/a",(P29/O29))</f>
        <v>-1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25</v>
      </c>
      <c r="C30" s="107">
        <f>C31</f>
        <v>0</v>
      </c>
      <c r="D30" s="108">
        <f t="shared" si="33"/>
        <v>25</v>
      </c>
      <c r="E30" s="109" t="str">
        <f t="shared" si="34"/>
        <v>n/a</v>
      </c>
      <c r="F30" s="194">
        <f>F31</f>
        <v>20</v>
      </c>
      <c r="G30" s="195">
        <f>G31</f>
        <v>0</v>
      </c>
      <c r="H30" s="110">
        <f t="shared" si="35"/>
        <v>20</v>
      </c>
      <c r="I30" s="111" t="str">
        <f t="shared" si="36"/>
        <v>n/a</v>
      </c>
      <c r="J30" s="196">
        <f>J31</f>
        <v>13</v>
      </c>
      <c r="K30" s="197">
        <f>K31</f>
        <v>0</v>
      </c>
      <c r="L30" s="112">
        <f t="shared" si="37"/>
        <v>13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25</v>
      </c>
      <c r="C31" s="119">
        <v>0</v>
      </c>
      <c r="D31" s="120">
        <f t="shared" si="33"/>
        <v>25</v>
      </c>
      <c r="E31" s="121" t="str">
        <f t="shared" si="34"/>
        <v>n/a</v>
      </c>
      <c r="F31" s="122">
        <v>20</v>
      </c>
      <c r="G31" s="123">
        <v>0</v>
      </c>
      <c r="H31" s="124">
        <f t="shared" si="35"/>
        <v>20</v>
      </c>
      <c r="I31" s="125" t="str">
        <f t="shared" si="36"/>
        <v>n/a</v>
      </c>
      <c r="J31" s="126">
        <v>13</v>
      </c>
      <c r="K31" s="127">
        <v>0</v>
      </c>
      <c r="L31" s="128">
        <f t="shared" si="37"/>
        <v>13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500</v>
      </c>
      <c r="C34" s="65">
        <f>C35+C40+C38</f>
        <v>497</v>
      </c>
      <c r="D34" s="66">
        <f t="shared" ref="D34" si="63">IF(ISERROR(B34-C34),"n/a",B34-C34)</f>
        <v>3</v>
      </c>
      <c r="E34" s="67">
        <f t="shared" ref="E34" si="64">IF(ISERROR(D34/C34),"n/a",(D34/C34))</f>
        <v>6.0362173038229373E-3</v>
      </c>
      <c r="F34" s="68">
        <f>F35+F40+F38</f>
        <v>373</v>
      </c>
      <c r="G34" s="69">
        <f>G35+G40+G38</f>
        <v>369</v>
      </c>
      <c r="H34" s="70">
        <f t="shared" ref="H34" si="65">IF(ISERROR(F34-G34),"n/a",F34-G34)</f>
        <v>4</v>
      </c>
      <c r="I34" s="71">
        <f t="shared" ref="I34" si="66">IF(ISERROR(H34/G34),"n/a",(H34/G34))</f>
        <v>1.0840108401084011E-2</v>
      </c>
      <c r="J34" s="72">
        <f>J35+J40+J38</f>
        <v>281</v>
      </c>
      <c r="K34" s="73">
        <f>K35+K40+K38</f>
        <v>270</v>
      </c>
      <c r="L34" s="74">
        <f t="shared" ref="L34" si="67">IF(ISERROR(J34-K34),"n/a",J34-K34)</f>
        <v>11</v>
      </c>
      <c r="M34" s="75">
        <f t="shared" ref="M34" si="68">IF(ISERROR(L34/K34),"n/a",(L34/K34))</f>
        <v>4.0740740740740744E-2</v>
      </c>
      <c r="N34" s="76">
        <f>N35+N40+N38</f>
        <v>0</v>
      </c>
      <c r="O34" s="77">
        <f>O35+O40+O38</f>
        <v>2</v>
      </c>
      <c r="P34" s="78">
        <f t="shared" ref="P34" si="69">IF(ISERROR(N34-O34),"n/a",N34-O34)</f>
        <v>-2</v>
      </c>
      <c r="Q34" s="292">
        <f t="shared" ref="Q34" si="70">IF(ISERROR(P34/O34),"n/a",(P34/O34))</f>
        <v>-1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466</v>
      </c>
      <c r="C35" s="246">
        <f>SUM(C36:C37)</f>
        <v>457</v>
      </c>
      <c r="D35" s="247">
        <f t="shared" ref="D35:D41" si="73">IF(ISERROR(B35-C35),"n/a",B35-C35)</f>
        <v>9</v>
      </c>
      <c r="E35" s="248">
        <f t="shared" ref="E35:E41" si="74">IF(ISERROR(D35/C35),"n/a",(D35/C35))</f>
        <v>1.9693654266958426E-2</v>
      </c>
      <c r="F35" s="249">
        <f>SUM(F36:F37)</f>
        <v>346</v>
      </c>
      <c r="G35" s="250">
        <f>SUM(G36:G37)</f>
        <v>334</v>
      </c>
      <c r="H35" s="251">
        <f t="shared" ref="H35:H41" si="75">IF(ISERROR(F35-G35),"n/a",F35-G35)</f>
        <v>12</v>
      </c>
      <c r="I35" s="252">
        <f t="shared" ref="I35:I41" si="76">IF(ISERROR(H35/G35),"n/a",(H35/G35))</f>
        <v>3.5928143712574849E-2</v>
      </c>
      <c r="J35" s="253">
        <f>SUM(J36:J37)</f>
        <v>264</v>
      </c>
      <c r="K35" s="254">
        <f>SUM(K36:K37)</f>
        <v>243</v>
      </c>
      <c r="L35" s="255">
        <f t="shared" ref="L35:L40" si="77">IF(ISERROR(J35-K35),"n/a",J35-K35)</f>
        <v>21</v>
      </c>
      <c r="M35" s="256">
        <f t="shared" ref="M35:M41" si="78">IF(ISERROR(L35/K35),"n/a",(L35/K35))</f>
        <v>8.6419753086419748E-2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466</v>
      </c>
      <c r="C36" s="269">
        <v>457</v>
      </c>
      <c r="D36" s="202">
        <f t="shared" si="73"/>
        <v>9</v>
      </c>
      <c r="E36" s="267">
        <f t="shared" si="74"/>
        <v>1.9693654266958426E-2</v>
      </c>
      <c r="F36" s="272">
        <v>346</v>
      </c>
      <c r="G36" s="273">
        <v>334</v>
      </c>
      <c r="H36" s="274">
        <f>IF(ISERROR(F36-G36),"n/a",F36-G36)</f>
        <v>12</v>
      </c>
      <c r="I36" s="275">
        <f>IF(ISERROR(H36/G36),"n/a",(H36/G36))</f>
        <v>3.5928143712574849E-2</v>
      </c>
      <c r="J36" s="276">
        <v>264</v>
      </c>
      <c r="K36" s="277">
        <v>243</v>
      </c>
      <c r="L36" s="278">
        <f>IF(ISERROR(J36-K36),"n/a",J36-K36)</f>
        <v>21</v>
      </c>
      <c r="M36" s="279">
        <f>IF(ISERROR(L36/K36),"n/a",(L36/K36))</f>
        <v>8.6419753086419748E-2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28</v>
      </c>
      <c r="C38" s="107">
        <f>C39</f>
        <v>37</v>
      </c>
      <c r="D38" s="108">
        <f>IF(ISERROR(B38-C38),"n/a",B38-C38)</f>
        <v>-9</v>
      </c>
      <c r="E38" s="109">
        <f>IF(ISERROR(D38/C38),"n/a",(D38/C38))</f>
        <v>-0.24324324324324326</v>
      </c>
      <c r="F38" s="194">
        <f>F39</f>
        <v>24</v>
      </c>
      <c r="G38" s="195">
        <f>G39</f>
        <v>32</v>
      </c>
      <c r="H38" s="110">
        <f>IF(ISERROR(F38-G38),"n/a",F38-G38)</f>
        <v>-8</v>
      </c>
      <c r="I38" s="111">
        <f>IF(ISERROR(H38/G38),"n/a",(H38/G38))</f>
        <v>-0.25</v>
      </c>
      <c r="J38" s="196">
        <f>J39</f>
        <v>17</v>
      </c>
      <c r="K38" s="197">
        <f>K39</f>
        <v>24</v>
      </c>
      <c r="L38" s="112">
        <f>IF(ISERROR(J38-K38),"n/a",J38-K38)</f>
        <v>-7</v>
      </c>
      <c r="M38" s="113">
        <f>IF(ISERROR(L38/K38),"n/a",(L38/K38))</f>
        <v>-0.29166666666666669</v>
      </c>
      <c r="N38" s="198">
        <f>N39</f>
        <v>0</v>
      </c>
      <c r="O38" s="199">
        <f>O39</f>
        <v>2</v>
      </c>
      <c r="P38" s="114">
        <f>IF(ISERROR(N38-O38),"n/a",N38-O38)</f>
        <v>-2</v>
      </c>
      <c r="Q38" s="294">
        <f>IF(ISERROR(P38/O38),"n/a",(P38/O38))</f>
        <v>-1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28</v>
      </c>
      <c r="C39" s="119">
        <v>37</v>
      </c>
      <c r="D39" s="120">
        <f>IF(ISERROR(B39-C39),"n/a",B39-C39)</f>
        <v>-9</v>
      </c>
      <c r="E39" s="121">
        <f>IF(ISERROR(D39/C39),"n/a",(D39/C39))</f>
        <v>-0.24324324324324326</v>
      </c>
      <c r="F39" s="122">
        <v>24</v>
      </c>
      <c r="G39" s="123">
        <v>32</v>
      </c>
      <c r="H39" s="124">
        <f>IF(ISERROR(F39-G39),"n/a",F39-G39)</f>
        <v>-8</v>
      </c>
      <c r="I39" s="125">
        <f>IF(ISERROR(H39/G39),"n/a",(H39/G39))</f>
        <v>-0.25</v>
      </c>
      <c r="J39" s="126">
        <v>17</v>
      </c>
      <c r="K39" s="127">
        <v>24</v>
      </c>
      <c r="L39" s="128">
        <f>IF(ISERROR(J39-K39),"n/a",J39-K39)</f>
        <v>-7</v>
      </c>
      <c r="M39" s="129">
        <f>IF(ISERROR(L39/K39),"n/a",(L39/K39))</f>
        <v>-0.29166666666666669</v>
      </c>
      <c r="N39" s="143">
        <v>0</v>
      </c>
      <c r="O39" s="144">
        <v>2</v>
      </c>
      <c r="P39" s="145">
        <f>IF(ISERROR(N39-O39),"n/a",N39-O39)</f>
        <v>-2</v>
      </c>
      <c r="Q39" s="295">
        <f>IF(ISERROR(P39/O39),"n/a",(P39/O39))</f>
        <v>-1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3</v>
      </c>
      <c r="L40" s="112">
        <f t="shared" si="77"/>
        <v>-3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155</v>
      </c>
      <c r="D42" s="66">
        <f t="shared" ref="D42:D57" si="87">IF(ISERROR(B42-C42),"n/a",B42-C42)</f>
        <v>22</v>
      </c>
      <c r="E42" s="67">
        <f t="shared" ref="E42:E57" si="88">IF(ISERROR(D42/C42),"n/a",(D42/C42))</f>
        <v>0.14193548387096774</v>
      </c>
      <c r="F42" s="68">
        <f>F43+F50</f>
        <v>98</v>
      </c>
      <c r="G42" s="69">
        <f>G43+G50</f>
        <v>102</v>
      </c>
      <c r="H42" s="70">
        <f t="shared" ref="H42:H57" si="89">IF(ISERROR(F42-G42),"n/a",F42-G42)</f>
        <v>-4</v>
      </c>
      <c r="I42" s="71">
        <f t="shared" ref="I42:I57" si="90">IF(ISERROR(H42/G42),"n/a",(H42/G42))</f>
        <v>-3.9215686274509803E-2</v>
      </c>
      <c r="J42" s="72">
        <f>J43+J50</f>
        <v>78</v>
      </c>
      <c r="K42" s="73">
        <f>K43+K50</f>
        <v>89</v>
      </c>
      <c r="L42" s="74">
        <f t="shared" ref="L42:L56" si="91">IF(ISERROR(J42-K42),"n/a",J42-K42)</f>
        <v>-11</v>
      </c>
      <c r="M42" s="75">
        <f t="shared" ref="M42:M57" si="92">IF(ISERROR(L42/K42),"n/a",(L42/K42))</f>
        <v>-0.12359550561797752</v>
      </c>
      <c r="N42" s="76">
        <f>N43+N50</f>
        <v>0</v>
      </c>
      <c r="O42" s="77">
        <f>O43+O50</f>
        <v>1</v>
      </c>
      <c r="P42" s="78">
        <f t="shared" ref="P42:P57" si="93">IF(ISERROR(N42-O42),"n/a",N42-O42)</f>
        <v>-1</v>
      </c>
      <c r="Q42" s="292">
        <f t="shared" ref="Q42:Q57" si="94">IF(ISERROR(P42/O42),"n/a",(P42/O42))</f>
        <v>-1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2</v>
      </c>
      <c r="H43" s="70">
        <f t="shared" si="89"/>
        <v>4</v>
      </c>
      <c r="I43" s="71">
        <f t="shared" si="90"/>
        <v>2</v>
      </c>
      <c r="J43" s="72">
        <f>J44+J48+J46</f>
        <v>3</v>
      </c>
      <c r="K43" s="73">
        <f>K44+K48+K46</f>
        <v>1</v>
      </c>
      <c r="L43" s="74">
        <f t="shared" si="91"/>
        <v>2</v>
      </c>
      <c r="M43" s="75">
        <f t="shared" si="92"/>
        <v>2</v>
      </c>
      <c r="N43" s="76">
        <f>N44+N48+N46</f>
        <v>0</v>
      </c>
      <c r="O43" s="77">
        <f>O44+O48+O46</f>
        <v>1</v>
      </c>
      <c r="P43" s="78">
        <f t="shared" si="93"/>
        <v>-1</v>
      </c>
      <c r="Q43" s="292">
        <f t="shared" si="94"/>
        <v>-1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2</v>
      </c>
      <c r="H44" s="97">
        <f t="shared" si="89"/>
        <v>-2</v>
      </c>
      <c r="I44" s="98">
        <f t="shared" si="90"/>
        <v>-1</v>
      </c>
      <c r="J44" s="99">
        <f>J45</f>
        <v>0</v>
      </c>
      <c r="K44" s="101">
        <f>K45</f>
        <v>1</v>
      </c>
      <c r="L44" s="101">
        <f t="shared" si="91"/>
        <v>-1</v>
      </c>
      <c r="M44" s="102">
        <f t="shared" si="92"/>
        <v>-1</v>
      </c>
      <c r="N44" s="103">
        <f>N45</f>
        <v>0</v>
      </c>
      <c r="O44" s="286">
        <f>O45</f>
        <v>1</v>
      </c>
      <c r="P44" s="105">
        <f t="shared" si="93"/>
        <v>-1</v>
      </c>
      <c r="Q44" s="293">
        <f t="shared" si="94"/>
        <v>-1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2</v>
      </c>
      <c r="H45" s="304">
        <f t="shared" ref="H45" si="99">IF(ISERROR(F45-G45),"n/a",F45-G45)</f>
        <v>-2</v>
      </c>
      <c r="I45" s="305">
        <f t="shared" ref="I45" si="100">IF(ISERROR(H45/G45),"n/a",(H45/G45))</f>
        <v>-1</v>
      </c>
      <c r="J45" s="276">
        <v>0</v>
      </c>
      <c r="K45" s="306">
        <v>1</v>
      </c>
      <c r="L45" s="306">
        <f t="shared" ref="L45" si="101">IF(ISERROR(J45-K45),"n/a",J45-K45)</f>
        <v>-1</v>
      </c>
      <c r="M45" s="307">
        <f t="shared" ref="M45" si="102">IF(ISERROR(L45/K45),"n/a",(L45/K45))</f>
        <v>-1</v>
      </c>
      <c r="N45" s="309">
        <v>0</v>
      </c>
      <c r="O45" s="286">
        <v>1</v>
      </c>
      <c r="P45" s="286">
        <f t="shared" ref="P45" si="103">IF(ISERROR(N45-O45),"n/a",N45-O45)</f>
        <v>-1</v>
      </c>
      <c r="Q45" s="296">
        <f t="shared" ref="Q45" si="104">IF(ISERROR(P45/O45),"n/a",(P45/O45))</f>
        <v>-1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3</v>
      </c>
      <c r="K46" s="197">
        <f>K47</f>
        <v>0</v>
      </c>
      <c r="L46" s="112">
        <f>IF(ISERROR(J46-K46),"n/a",J46-K46)</f>
        <v>3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3</v>
      </c>
      <c r="K47" s="127">
        <v>0</v>
      </c>
      <c r="L47" s="128">
        <f>IF(ISERROR(J47-K47),"n/a",J47-K47)</f>
        <v>3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171</v>
      </c>
      <c r="C50" s="65">
        <f>C51+C56+C54</f>
        <v>154</v>
      </c>
      <c r="D50" s="66">
        <f t="shared" si="87"/>
        <v>17</v>
      </c>
      <c r="E50" s="67">
        <f t="shared" si="88"/>
        <v>0.11038961038961038</v>
      </c>
      <c r="F50" s="68">
        <f>F51+F56+F54</f>
        <v>92</v>
      </c>
      <c r="G50" s="69">
        <f>G51+G56+G54</f>
        <v>100</v>
      </c>
      <c r="H50" s="70">
        <f t="shared" si="89"/>
        <v>-8</v>
      </c>
      <c r="I50" s="71">
        <f t="shared" si="90"/>
        <v>-0.08</v>
      </c>
      <c r="J50" s="72">
        <f>J51+J56+J54</f>
        <v>75</v>
      </c>
      <c r="K50" s="73">
        <f>K51+K56+K54</f>
        <v>88</v>
      </c>
      <c r="L50" s="74">
        <f t="shared" si="91"/>
        <v>-13</v>
      </c>
      <c r="M50" s="75">
        <f t="shared" si="92"/>
        <v>-0.14772727272727273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163</v>
      </c>
      <c r="C51" s="92">
        <f>SUM(C52:C53)</f>
        <v>140</v>
      </c>
      <c r="D51" s="93">
        <f t="shared" si="87"/>
        <v>23</v>
      </c>
      <c r="E51" s="94">
        <f t="shared" si="88"/>
        <v>0.16428571428571428</v>
      </c>
      <c r="F51" s="95">
        <f>SUM(F52:F53)</f>
        <v>87</v>
      </c>
      <c r="G51" s="96">
        <f>SUM(G52:G53)</f>
        <v>94</v>
      </c>
      <c r="H51" s="97">
        <f t="shared" si="89"/>
        <v>-7</v>
      </c>
      <c r="I51" s="98">
        <f t="shared" si="90"/>
        <v>-7.4468085106382975E-2</v>
      </c>
      <c r="J51" s="99">
        <f>SUM(J52:J53)</f>
        <v>72</v>
      </c>
      <c r="K51" s="100">
        <f>SUM(K52:K53)</f>
        <v>83</v>
      </c>
      <c r="L51" s="101">
        <f t="shared" si="91"/>
        <v>-11</v>
      </c>
      <c r="M51" s="102">
        <f t="shared" si="92"/>
        <v>-0.13253012048192772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163</v>
      </c>
      <c r="C52" s="269">
        <v>140</v>
      </c>
      <c r="D52" s="270">
        <f>IF(ISERROR(B52-C52),"n/a",B52-C52)</f>
        <v>23</v>
      </c>
      <c r="E52" s="271">
        <f>IF(ISERROR(D52/C52),"n/a",(D52/C52))</f>
        <v>0.16428571428571428</v>
      </c>
      <c r="F52" s="272">
        <v>87</v>
      </c>
      <c r="G52" s="273">
        <v>94</v>
      </c>
      <c r="H52" s="274">
        <f>IF(ISERROR(F52-G52),"n/a",F52-G52)</f>
        <v>-7</v>
      </c>
      <c r="I52" s="275">
        <f>IF(ISERROR(H52/G52),"n/a",(H52/G52))</f>
        <v>-7.4468085106382975E-2</v>
      </c>
      <c r="J52" s="276">
        <v>72</v>
      </c>
      <c r="K52" s="277">
        <v>83</v>
      </c>
      <c r="L52" s="278">
        <f>IF(ISERROR(J52-K52),"n/a",J52-K52)</f>
        <v>-11</v>
      </c>
      <c r="M52" s="279">
        <f>IF(ISERROR(L52/K52),"n/a",(L52/K52))</f>
        <v>-0.13253012048192772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2</v>
      </c>
      <c r="K54" s="197">
        <f>K55</f>
        <v>4</v>
      </c>
      <c r="L54" s="112">
        <f>IF(ISERROR(J54-K54),"n/a",J54-K54)</f>
        <v>-2</v>
      </c>
      <c r="M54" s="113">
        <f>IF(ISERROR(L54/K54),"n/a",(L54/K54))</f>
        <v>-0.5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2</v>
      </c>
      <c r="K55" s="127">
        <v>4</v>
      </c>
      <c r="L55" s="128">
        <f>IF(ISERROR(J55-K55),"n/a",J55-K55)</f>
        <v>-2</v>
      </c>
      <c r="M55" s="129">
        <f>IF(ISERROR(L55/K55),"n/a",(L55/K55))</f>
        <v>-0.5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25</v>
      </c>
      <c r="C58" s="65">
        <f>C59+C66</f>
        <v>14</v>
      </c>
      <c r="D58" s="66">
        <f t="shared" ref="D58:D61" si="111">IF(ISERROR(B58-C58),"n/a",B58-C58)</f>
        <v>11</v>
      </c>
      <c r="E58" s="67">
        <f t="shared" ref="E58:E61" si="112">IF(ISERROR(D58/C58),"n/a",(D58/C58))</f>
        <v>0.7857142857142857</v>
      </c>
      <c r="F58" s="68">
        <f>F59+F66</f>
        <v>19</v>
      </c>
      <c r="G58" s="69">
        <f>G59+G66</f>
        <v>18</v>
      </c>
      <c r="H58" s="70">
        <f t="shared" ref="H58:H61" si="113">IF(ISERROR(F58-G58),"n/a",F58-G58)</f>
        <v>1</v>
      </c>
      <c r="I58" s="71">
        <f t="shared" ref="I58:I61" si="114">IF(ISERROR(H58/G58),"n/a",(H58/G58))</f>
        <v>5.5555555555555552E-2</v>
      </c>
      <c r="J58" s="72">
        <f>J59+J66</f>
        <v>14</v>
      </c>
      <c r="K58" s="73">
        <f>K59+K66</f>
        <v>16</v>
      </c>
      <c r="L58" s="74">
        <f t="shared" ref="L58:L61" si="115">IF(ISERROR(J58-K58),"n/a",J58-K58)</f>
        <v>-2</v>
      </c>
      <c r="M58" s="75">
        <f t="shared" ref="M58:M61" si="116">IF(ISERROR(L58/K58),"n/a",(L58/K58))</f>
        <v>-0.125</v>
      </c>
      <c r="N58" s="76">
        <f>N59+N66</f>
        <v>0</v>
      </c>
      <c r="O58" s="77">
        <f>O59+O66</f>
        <v>1</v>
      </c>
      <c r="P58" s="78">
        <f t="shared" ref="P58:P61" si="117">IF(ISERROR(N58-O58),"n/a",N58-O58)</f>
        <v>-1</v>
      </c>
      <c r="Q58" s="292">
        <f t="shared" ref="Q58:Q61" si="118">IF(ISERROR(P58/O58),"n/a",(P58/O58))</f>
        <v>-1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25</v>
      </c>
      <c r="C66" s="65">
        <f>C67+C72+C70</f>
        <v>14</v>
      </c>
      <c r="D66" s="66">
        <f t="shared" si="121"/>
        <v>11</v>
      </c>
      <c r="E66" s="67">
        <f t="shared" si="122"/>
        <v>0.7857142857142857</v>
      </c>
      <c r="F66" s="68">
        <f>F67+F72+F70</f>
        <v>19</v>
      </c>
      <c r="G66" s="69">
        <f>G67+G72+G70</f>
        <v>18</v>
      </c>
      <c r="H66" s="70">
        <f t="shared" si="123"/>
        <v>1</v>
      </c>
      <c r="I66" s="71">
        <f t="shared" si="124"/>
        <v>5.5555555555555552E-2</v>
      </c>
      <c r="J66" s="72">
        <f>J67+J72+J70</f>
        <v>14</v>
      </c>
      <c r="K66" s="73">
        <f>K67+K72+K70</f>
        <v>16</v>
      </c>
      <c r="L66" s="74">
        <f t="shared" si="125"/>
        <v>-2</v>
      </c>
      <c r="M66" s="75">
        <f t="shared" si="126"/>
        <v>-0.125</v>
      </c>
      <c r="N66" s="76">
        <f>N67+N72+N70</f>
        <v>0</v>
      </c>
      <c r="O66" s="77">
        <f>O67+O72+O70</f>
        <v>1</v>
      </c>
      <c r="P66" s="78">
        <f t="shared" si="127"/>
        <v>-1</v>
      </c>
      <c r="Q66" s="292">
        <f t="shared" si="128"/>
        <v>-1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25</v>
      </c>
      <c r="C67" s="92">
        <f>SUM(C68:C69)</f>
        <v>14</v>
      </c>
      <c r="D67" s="93">
        <f t="shared" si="121"/>
        <v>11</v>
      </c>
      <c r="E67" s="94">
        <f t="shared" si="122"/>
        <v>0.7857142857142857</v>
      </c>
      <c r="F67" s="95">
        <f>SUM(F68:F69)</f>
        <v>19</v>
      </c>
      <c r="G67" s="96">
        <f>SUM(G68:G69)</f>
        <v>17</v>
      </c>
      <c r="H67" s="97">
        <f t="shared" si="123"/>
        <v>2</v>
      </c>
      <c r="I67" s="98">
        <f t="shared" si="124"/>
        <v>0.11764705882352941</v>
      </c>
      <c r="J67" s="99">
        <f>SUM(J68:J69)</f>
        <v>14</v>
      </c>
      <c r="K67" s="100">
        <f>SUM(K68:K69)</f>
        <v>15</v>
      </c>
      <c r="L67" s="101">
        <f t="shared" si="125"/>
        <v>-1</v>
      </c>
      <c r="M67" s="102">
        <f t="shared" si="126"/>
        <v>-6.6666666666666666E-2</v>
      </c>
      <c r="N67" s="103">
        <f>SUM(N68:N69)</f>
        <v>0</v>
      </c>
      <c r="O67" s="104">
        <f>SUM(O68:O69)</f>
        <v>1</v>
      </c>
      <c r="P67" s="105">
        <f t="shared" si="127"/>
        <v>-1</v>
      </c>
      <c r="Q67" s="293">
        <f t="shared" si="128"/>
        <v>-1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25</v>
      </c>
      <c r="C68" s="269">
        <v>14</v>
      </c>
      <c r="D68" s="270">
        <f>IF(ISERROR(B68-C68),"n/a",B68-C68)</f>
        <v>11</v>
      </c>
      <c r="E68" s="271">
        <f>IF(ISERROR(D68/C68),"n/a",(D68/C68))</f>
        <v>0.7857142857142857</v>
      </c>
      <c r="F68" s="272">
        <v>19</v>
      </c>
      <c r="G68" s="273">
        <v>17</v>
      </c>
      <c r="H68" s="274">
        <f>IF(ISERROR(F68-G68),"n/a",F68-G68)</f>
        <v>2</v>
      </c>
      <c r="I68" s="275">
        <f>IF(ISERROR(H68/G68),"n/a",(H68/G68))</f>
        <v>0.11764705882352941</v>
      </c>
      <c r="J68" s="276">
        <v>14</v>
      </c>
      <c r="K68" s="277">
        <v>15</v>
      </c>
      <c r="L68" s="278">
        <f>IF(ISERROR(J68-K68),"n/a",J68-K68)</f>
        <v>-1</v>
      </c>
      <c r="M68" s="279">
        <f>IF(ISERROR(L68/K68),"n/a",(L68/K68))</f>
        <v>-6.6666666666666666E-2</v>
      </c>
      <c r="N68" s="284">
        <v>0</v>
      </c>
      <c r="O68" s="285">
        <v>1</v>
      </c>
      <c r="P68" s="286">
        <f t="shared" si="127"/>
        <v>-1</v>
      </c>
      <c r="Q68" s="296">
        <f t="shared" si="128"/>
        <v>-1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1</v>
      </c>
      <c r="H70" s="110">
        <f>IF(ISERROR(F70-G70),"n/a",F70-G70)</f>
        <v>-1</v>
      </c>
      <c r="I70" s="111">
        <f>IF(ISERROR(H70/G70),"n/a",(H70/G70))</f>
        <v>-1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1</v>
      </c>
      <c r="H71" s="124">
        <f>IF(ISERROR(F71-G71),"n/a",F71-G71)</f>
        <v>-1</v>
      </c>
      <c r="I71" s="125">
        <f>IF(ISERROR(H71/G71),"n/a",(H71/G71))</f>
        <v>-1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171</v>
      </c>
      <c r="D74" s="66">
        <f>IF(ISERROR(B74-C74),"n/a",B74-C74)</f>
        <v>-9</v>
      </c>
      <c r="E74" s="67">
        <f>IF(ISERROR(D74/C74),"n/a",(D74/C74))</f>
        <v>-5.2631578947368418E-2</v>
      </c>
      <c r="F74" s="68">
        <f>SUM(F75:F75)</f>
        <v>112</v>
      </c>
      <c r="G74" s="69">
        <f>SUM(G75:G75)</f>
        <v>101</v>
      </c>
      <c r="H74" s="70">
        <f>IF(ISERROR(F74-G74),"n/a",F74-G74)</f>
        <v>11</v>
      </c>
      <c r="I74" s="71">
        <f>IF(ISERROR(H74/G74),"n/a",(H74/G74))</f>
        <v>0.10891089108910891</v>
      </c>
      <c r="J74" s="72">
        <f>SUM(J75:J75)</f>
        <v>96</v>
      </c>
      <c r="K74" s="73">
        <f>SUM(K75:K75)</f>
        <v>78</v>
      </c>
      <c r="L74" s="74">
        <f>IF(ISERROR(J74-K74),"n/a",J74-K74)</f>
        <v>18</v>
      </c>
      <c r="M74" s="75">
        <f>IF(ISERROR(L74/K74),"n/a",(L74/K74))</f>
        <v>0.23076923076923078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171</v>
      </c>
      <c r="D75" s="66">
        <f t="shared" ref="D75:D86" si="141">IF(ISERROR(B75-C75),"n/a",B75-C75)</f>
        <v>-9</v>
      </c>
      <c r="E75" s="67">
        <f t="shared" ref="E75:E86" si="142">IF(ISERROR(D75/C75),"n/a",(D75/C75))</f>
        <v>-5.2631578947368418E-2</v>
      </c>
      <c r="F75" s="68">
        <f>F76+F81+F79</f>
        <v>112</v>
      </c>
      <c r="G75" s="69">
        <f>G76+G81+G79</f>
        <v>101</v>
      </c>
      <c r="H75" s="70">
        <f t="shared" ref="H75:H86" si="143">IF(ISERROR(F75-G75),"n/a",F75-G75)</f>
        <v>11</v>
      </c>
      <c r="I75" s="71">
        <f t="shared" ref="I75:I86" si="144">IF(ISERROR(H75/G75),"n/a",(H75/G75))</f>
        <v>0.10891089108910891</v>
      </c>
      <c r="J75" s="72">
        <f>J76+J81+J79</f>
        <v>96</v>
      </c>
      <c r="K75" s="73">
        <f>K76+K81+K79</f>
        <v>78</v>
      </c>
      <c r="L75" s="74">
        <f t="shared" ref="L75:L86" si="145">IF(ISERROR(J75-K75),"n/a",J75-K75)</f>
        <v>18</v>
      </c>
      <c r="M75" s="75">
        <f t="shared" ref="M75:M86" si="146">IF(ISERROR(L75/K75),"n/a",(L75/K75))</f>
        <v>0.23076923076923078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153</v>
      </c>
      <c r="D76" s="93">
        <f t="shared" si="141"/>
        <v>-9</v>
      </c>
      <c r="E76" s="94">
        <f t="shared" si="142"/>
        <v>-5.8823529411764705E-2</v>
      </c>
      <c r="F76" s="95">
        <f>SUM(F77:F78)</f>
        <v>96</v>
      </c>
      <c r="G76" s="96">
        <f>SUM(G77:G78)</f>
        <v>92</v>
      </c>
      <c r="H76" s="97">
        <f t="shared" si="143"/>
        <v>4</v>
      </c>
      <c r="I76" s="98">
        <f t="shared" si="144"/>
        <v>4.3478260869565216E-2</v>
      </c>
      <c r="J76" s="99">
        <f>SUM(J77:J78)</f>
        <v>83</v>
      </c>
      <c r="K76" s="100">
        <f>SUM(K77:K78)</f>
        <v>72</v>
      </c>
      <c r="L76" s="101">
        <f t="shared" si="145"/>
        <v>11</v>
      </c>
      <c r="M76" s="102">
        <f t="shared" si="146"/>
        <v>0.15277777777777779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144</v>
      </c>
      <c r="C77" s="269">
        <v>153</v>
      </c>
      <c r="D77" s="270">
        <f>IF(ISERROR(B77-C77),"n/a",B77-C77)</f>
        <v>-9</v>
      </c>
      <c r="E77" s="271">
        <f>IF(ISERROR(D77/C77),"n/a",(D77/C77))</f>
        <v>-5.8823529411764705E-2</v>
      </c>
      <c r="F77" s="272">
        <v>96</v>
      </c>
      <c r="G77" s="273">
        <v>92</v>
      </c>
      <c r="H77" s="274">
        <f>IF(ISERROR(F77-G77),"n/a",F77-G77)</f>
        <v>4</v>
      </c>
      <c r="I77" s="275">
        <f>IF(ISERROR(H77/G77),"n/a",(H77/G77))</f>
        <v>4.3478260869565216E-2</v>
      </c>
      <c r="J77" s="276">
        <v>83</v>
      </c>
      <c r="K77" s="277">
        <v>72</v>
      </c>
      <c r="L77" s="278">
        <f>IF(ISERROR(J77-K77),"n/a",J77-K77)</f>
        <v>11</v>
      </c>
      <c r="M77" s="279">
        <f>IF(ISERROR(L77/K77),"n/a",(L77/K77))</f>
        <v>0.15277777777777779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15</v>
      </c>
      <c r="G79" s="195">
        <f>G80</f>
        <v>8</v>
      </c>
      <c r="H79" s="110">
        <f>IF(ISERROR(F79-G79),"n/a",F79-G79)</f>
        <v>7</v>
      </c>
      <c r="I79" s="111">
        <f>IF(ISERROR(H79/G79),"n/a",(H79/G79))</f>
        <v>0.875</v>
      </c>
      <c r="J79" s="196">
        <f>J80</f>
        <v>13</v>
      </c>
      <c r="K79" s="197">
        <f>K80</f>
        <v>5</v>
      </c>
      <c r="L79" s="112">
        <f>IF(ISERROR(J79-K79),"n/a",J79-K79)</f>
        <v>8</v>
      </c>
      <c r="M79" s="113">
        <f>IF(ISERROR(L79/K79),"n/a",(L79/K79))</f>
        <v>1.6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15</v>
      </c>
      <c r="G80" s="123">
        <v>8</v>
      </c>
      <c r="H80" s="124">
        <f>IF(ISERROR(F80-G80),"n/a",F80-G80)</f>
        <v>7</v>
      </c>
      <c r="I80" s="125">
        <f>IF(ISERROR(H80/G80),"n/a",(H80/G80))</f>
        <v>0.875</v>
      </c>
      <c r="J80" s="126">
        <v>13</v>
      </c>
      <c r="K80" s="127">
        <v>5</v>
      </c>
      <c r="L80" s="128">
        <f>IF(ISERROR(J80-K80),"n/a",J80-K80)</f>
        <v>8</v>
      </c>
      <c r="M80" s="129">
        <f>IF(ISERROR(L80/K80),"n/a",(L80/K80))</f>
        <v>1.6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11</v>
      </c>
      <c r="G83" s="69">
        <f>G84+G91</f>
        <v>4</v>
      </c>
      <c r="H83" s="70">
        <f t="shared" si="143"/>
        <v>7</v>
      </c>
      <c r="I83" s="71">
        <f t="shared" si="144"/>
        <v>1.75</v>
      </c>
      <c r="J83" s="72">
        <f>J84+J91</f>
        <v>9</v>
      </c>
      <c r="K83" s="73">
        <f>K84+K91</f>
        <v>3</v>
      </c>
      <c r="L83" s="74">
        <f t="shared" si="145"/>
        <v>6</v>
      </c>
      <c r="M83" s="75">
        <f t="shared" si="146"/>
        <v>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11</v>
      </c>
      <c r="G91" s="69">
        <f>G92+G97+G95</f>
        <v>4</v>
      </c>
      <c r="H91" s="70">
        <f t="shared" si="157"/>
        <v>7</v>
      </c>
      <c r="I91" s="71">
        <f t="shared" si="158"/>
        <v>1.75</v>
      </c>
      <c r="J91" s="72">
        <f>J92+J97+J95</f>
        <v>9</v>
      </c>
      <c r="K91" s="73">
        <f>K92+K97+K95</f>
        <v>3</v>
      </c>
      <c r="L91" s="74">
        <f t="shared" si="159"/>
        <v>6</v>
      </c>
      <c r="M91" s="75">
        <f t="shared" si="160"/>
        <v>2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11</v>
      </c>
      <c r="G92" s="96">
        <f>SUM(G93:G94)</f>
        <v>4</v>
      </c>
      <c r="H92" s="97">
        <f t="shared" si="157"/>
        <v>7</v>
      </c>
      <c r="I92" s="98">
        <f t="shared" si="158"/>
        <v>1.75</v>
      </c>
      <c r="J92" s="99">
        <f>SUM(J93:J94)</f>
        <v>9</v>
      </c>
      <c r="K92" s="100">
        <f>SUM(K93:K94)</f>
        <v>3</v>
      </c>
      <c r="L92" s="101">
        <f t="shared" si="159"/>
        <v>6</v>
      </c>
      <c r="M92" s="102">
        <f t="shared" si="160"/>
        <v>2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11</v>
      </c>
      <c r="G93" s="273">
        <v>4</v>
      </c>
      <c r="H93" s="274">
        <v>0</v>
      </c>
      <c r="I93" s="275">
        <f>IF(ISERROR(H93/G93),"n/a",(H93/G93))</f>
        <v>0</v>
      </c>
      <c r="J93" s="276">
        <v>9</v>
      </c>
      <c r="K93" s="277">
        <v>3</v>
      </c>
      <c r="L93" s="278">
        <f>IF(ISERROR(J93-K93),"n/a",J93-K93)</f>
        <v>6</v>
      </c>
      <c r="M93" s="279">
        <f>IF(ISERROR(L93/K93),"n/a",(L93/K93))</f>
        <v>2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11/20/2020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November 20,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11/20/20</v>
      </c>
      <c r="C8" s="353" t="str">
        <f>Summary!C7</f>
        <v>as of 11/20/19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0.33333333333333331</v>
      </c>
      <c r="C11" s="10">
        <f>IF(ISERROR(Summary!C67/Summary!C48),"n/a",Summary!C67/Summary!C48)</f>
        <v>0.8</v>
      </c>
      <c r="D11" s="12">
        <f>IF(ISERROR(B11-C11),"n/a",B11-C11)</f>
        <v>-0.46666666666666673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0.6</v>
      </c>
      <c r="D12" s="12">
        <f>IF(ISERROR(B12-C12),"n/a",B12-C12)</f>
        <v>-0.6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0.75</v>
      </c>
      <c r="D13" s="12">
        <f>IF(ISERROR(B13-C13),"n/a",B13-C13)</f>
        <v>-0.75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>
        <f>IF(ISERROR(Summary!C129/Summary!C110), "n/a",Summary!C129/Summary!C110)</f>
        <v>0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0.875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0.62857142857142856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0.88888888888888884</v>
      </c>
      <c r="C28" s="10">
        <f>IF(ISERROR(Summary!C47/Summary!C9),"n/a",Summary!C47/Summary!C9)</f>
        <v>1</v>
      </c>
      <c r="D28" s="12">
        <f>IF(ISERROR(B28-C28),"n/a",B28-C28)</f>
        <v>-0.11111111111111116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0.6</v>
      </c>
      <c r="C29" s="10">
        <f>IF(ISERROR(Summary!C66/Summary!C47),"n/a",Summary!C66/Summary!C47)</f>
        <v>0.8</v>
      </c>
      <c r="D29" s="12">
        <f>IF(ISERROR(B29-C29),"n/a",B29-C29)</f>
        <v>-0.20000000000000007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0.6</v>
      </c>
      <c r="D30" s="12">
        <f>IF(ISERROR(B30-C30),"n/a",B30-C30)</f>
        <v>-0.6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0.75</v>
      </c>
      <c r="D31" s="12">
        <f>IF(ISERROR(B31-C31),"n/a",B31-C31)</f>
        <v>-0.75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>
        <f>IF(ISERROR(Summary!C128/Summary!C109), "n/a",Summary!C128/Summary!C109)</f>
        <v>0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11/20/20</v>
      </c>
      <c r="C36" s="353" t="str">
        <f>Summary!C7</f>
        <v>as of 11/20/19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0.62574257425742574</v>
      </c>
      <c r="C39" s="10">
        <f>IF(ISERROR(Summary!C56/Summary!C18),"n/a",Summary!C56/Summary!C18)</f>
        <v>0.66557377049180333</v>
      </c>
      <c r="D39" s="12">
        <f>IF(ISERROR(B39-C39),"n/a",B39-C39)</f>
        <v>-3.9831196234377586E-2</v>
      </c>
    </row>
    <row r="40" spans="1:4" ht="15" x14ac:dyDescent="0.2">
      <c r="A40" s="14" t="s">
        <v>14</v>
      </c>
      <c r="B40" s="10">
        <f>IF(ISERROR(Summary!B75/Summary!B56),"n/a",Summary!B75/Summary!B56)</f>
        <v>0.79430379746835444</v>
      </c>
      <c r="C40" s="10">
        <f>IF(ISERROR(Summary!C75/Summary!C56),"n/a",Summary!C75/Summary!C56)</f>
        <v>0.78489326765188838</v>
      </c>
      <c r="D40" s="12">
        <f>IF(ISERROR(B40-C40),"n/a",B40-C40)</f>
        <v>9.4105298164660622E-3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1.6420361247947454E-3</v>
      </c>
      <c r="D41" s="12">
        <f>IF(ISERROR(B41-C41),"n/a",B41-C41)</f>
        <v>-1.6420361247947454E-3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2.0920502092050207E-3</v>
      </c>
      <c r="D42" s="12">
        <f>IF(ISERROR(B42-C42),"n/a",B42-C42)</f>
        <v>-2.0920502092050207E-3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>
        <f>IF(ISERROR(Summary!C137/Summary!C118), "n/a",Summary!C137/Summary!C118)</f>
        <v>0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0.25</v>
      </c>
      <c r="C52" s="10">
        <f>IF(ISERROR(Summary!C81/Summary!C62),"n/a",Summary!C81/Summary!C62)</f>
        <v>1</v>
      </c>
      <c r="D52" s="12">
        <f>IF(ISERROR(B52-C52),"n/a",B52-C52)</f>
        <v>-0.75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0.76119402985074625</v>
      </c>
      <c r="C57" s="10">
        <f>IF(ISERROR(Summary!C59/Summary!C21),"n/a",Summary!C59/Summary!C21)</f>
        <v>0.7407407407407407</v>
      </c>
      <c r="D57" s="12">
        <f>IF(ISERROR(B57-C57),"n/a",B57-C57)</f>
        <v>2.0453289110005546E-2</v>
      </c>
    </row>
    <row r="58" spans="1:4" ht="15" x14ac:dyDescent="0.2">
      <c r="A58" s="14" t="s">
        <v>14</v>
      </c>
      <c r="B58" s="10">
        <f>IF(ISERROR(Summary!B78/Summary!B59),"n/a",Summary!B78/Summary!B59)</f>
        <v>0.80392156862745101</v>
      </c>
      <c r="C58" s="10">
        <f>IF(ISERROR(Summary!C78/Summary!C59),"n/a",Summary!C78/Summary!C59)</f>
        <v>0.76666666666666672</v>
      </c>
      <c r="D58" s="12">
        <f>IF(ISERROR(B58-C58),"n/a",B58-C58)</f>
        <v>3.7254901960784292E-2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8.3333333333333329E-2</v>
      </c>
      <c r="D59" s="12">
        <f>IF(ISERROR(B59-C59),"n/a",B59-C59)</f>
        <v>-8.3333333333333329E-2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0.10869565217391304</v>
      </c>
      <c r="D60" s="12">
        <f>IF(ISERROR(B60-C60),"n/a",B60-C60)</f>
        <v>-0.10869565217391304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>
        <f>IF(ISERROR(Summary!C140/Summary!C121), "n/a",Summary!C140/Summary!C121)</f>
        <v>0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0.63162705667276053</v>
      </c>
      <c r="C63" s="10">
        <f>IF(ISERROR(Summary!C54/Summary!C16),"n/a",Summary!C54/Summary!C16)</f>
        <v>0.66865079365079361</v>
      </c>
      <c r="D63" s="12">
        <f>IF(ISERROR(B63-C63),"n/a",B63-C63)</f>
        <v>-3.7023736978033073E-2</v>
      </c>
    </row>
    <row r="64" spans="1:4" ht="15" x14ac:dyDescent="0.2">
      <c r="A64" s="14" t="s">
        <v>14</v>
      </c>
      <c r="B64" s="10">
        <f>IF(ISERROR(Summary!B73/Summary!B54),"n/a",Summary!B73/Summary!B54)</f>
        <v>0.78871201157742399</v>
      </c>
      <c r="C64" s="10">
        <f>IF(ISERROR(Summary!C73/Summary!C54),"n/a",Summary!C73/Summary!C54)</f>
        <v>0.78486646884272993</v>
      </c>
      <c r="D64" s="12">
        <f>IF(ISERROR(B64-C64),"n/a",B64-C64)</f>
        <v>3.8455427346940629E-3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8.9020771513353119E-3</v>
      </c>
      <c r="D65" s="12">
        <f>IF(ISERROR(B65-C65),"n/a",B65-C65)</f>
        <v>-8.9020771513353119E-3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1.1342155009451797E-2</v>
      </c>
      <c r="D66" s="12">
        <f>IF(ISERROR(B66-C66),"n/a",B66-C66)</f>
        <v>-1.1342155009451797E-2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>
        <f>IF(ISERROR(Summary!C135/Summary!C116), "n/a",Summary!C135/Summary!C116)</f>
        <v>0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11/20/2020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November 20,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11/20/20</v>
      </c>
      <c r="C9" s="355" t="str">
        <f>Summary!C7</f>
        <v>as of 11/20/19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1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0.33333333333333331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0.4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11/20/20</v>
      </c>
      <c r="C36" s="353" t="str">
        <f>(Summary!C7)</f>
        <v>as of 11/20/19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0.47887323943661969</v>
      </c>
      <c r="D39" s="12">
        <f>IF(ISERROR(B39-C39),"n/a",B39-C39)</f>
        <v>-0.11568915983462963</v>
      </c>
    </row>
    <row r="40" spans="1:4" ht="15" x14ac:dyDescent="0.2">
      <c r="A40" s="14" t="s">
        <v>14</v>
      </c>
      <c r="B40" s="10">
        <f>IF(ISERROR(College!J20/College!F20),"n/a",College!J20/College!F20)</f>
        <v>0.71232876712328763</v>
      </c>
      <c r="C40" s="10">
        <f>IF(ISERROR(College!K20/College!G20),"n/a",College!K20/College!G20)</f>
        <v>0.70588235294117652</v>
      </c>
      <c r="D40" s="12">
        <f>IF(ISERROR(B40-C40),"n/a",B40-C40)</f>
        <v>6.4464141821111154E-3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1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0.7</v>
      </c>
      <c r="D57" s="12">
        <f>IF(ISERROR(B57-C57),"n/a",B57-C57)</f>
        <v>-0.17368421052631577</v>
      </c>
    </row>
    <row r="58" spans="1:4" ht="15" x14ac:dyDescent="0.2">
      <c r="A58" s="14" t="s">
        <v>14</v>
      </c>
      <c r="B58" s="10">
        <f>IF(ISERROR(College!J23/College!F23),"n/a",College!J23/College!F23)</f>
        <v>0.7</v>
      </c>
      <c r="C58" s="10">
        <f>IF(ISERROR(College!K23/College!G23),"n/a",College!K23/College!G23)</f>
        <v>0.8571428571428571</v>
      </c>
      <c r="D58" s="12">
        <f>IF(ISERROR(B58-C58),"n/a",B58-C58)</f>
        <v>-0.15714285714285714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0.21428571428571427</v>
      </c>
      <c r="D59" s="12">
        <f>IF(ISERROR(B59-C59),"n/a",B59-C59)</f>
        <v>-0.21428571428571427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0.25</v>
      </c>
      <c r="D60" s="12">
        <f>IF(ISERROR(B60-C60),"n/a",B60-C60)</f>
        <v>-0.25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>
        <f>IF(ISERROR(College!S23/College!O23), "n/a",College!S23/College!O23)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0.50306748466257667</v>
      </c>
      <c r="D63" s="12">
        <f>IF(ISERROR(B63-C63),"n/a",B63-C63)</f>
        <v>-0.12973415132924332</v>
      </c>
    </row>
    <row r="64" spans="1:4" ht="15" x14ac:dyDescent="0.2">
      <c r="A64" s="14" t="s">
        <v>14</v>
      </c>
      <c r="B64" s="10">
        <f>IF(ISERROR(College!J18/College!F18),"n/a",College!J18/College!F18)</f>
        <v>0.7142857142857143</v>
      </c>
      <c r="C64" s="10">
        <f>IF(ISERROR(College!K18/College!G18),"n/a",College!K18/College!G18)</f>
        <v>0.73170731707317072</v>
      </c>
      <c r="D64" s="12">
        <f>IF(ISERROR(B64-C64),"n/a",B64-C64)</f>
        <v>-1.7421602787456414E-2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3.6585365853658534E-2</v>
      </c>
      <c r="D65" s="12">
        <f>IF(ISERROR(B65-C65),"n/a",B65-C65)</f>
        <v>-3.6585365853658534E-2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0.05</v>
      </c>
      <c r="D66" s="12">
        <f>IF(ISERROR(B66-C66),"n/a",B66-C66)</f>
        <v>-0.05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>
        <f>IF(ISERROR(College!S18/College!O18), "n/a",College!S18/College!O18)</f>
        <v>0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11/20/2020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November 20,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11/20/20</v>
      </c>
      <c r="C9" s="355" t="str">
        <f>Summary!C7</f>
        <v>as of 11/20/19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0.75</v>
      </c>
      <c r="D11" s="12">
        <f>IF(ISERROR(B11-C11),"n/a",B11-C11)</f>
        <v>0.25</v>
      </c>
    </row>
    <row r="12" spans="1:19" ht="15" x14ac:dyDescent="0.2">
      <c r="A12" s="14" t="s">
        <v>14</v>
      </c>
      <c r="B12" s="10">
        <f>IF(ISERROR(College!J29/College!F29),"n/a",College!J29/College!F29)</f>
        <v>0.33333333333333331</v>
      </c>
      <c r="C12" s="10">
        <f>IF(ISERROR(College!K29/College!G29),"n/a",College!K29/College!G29)</f>
        <v>0.66666666666666663</v>
      </c>
      <c r="D12" s="12">
        <f>IF(ISERROR(B12-C12),"n/a",B12-C12)</f>
        <v>-0.33333333333333331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0.66666666666666663</v>
      </c>
      <c r="D13" s="12">
        <f>IF(ISERROR(B13-C13),"n/a",B13-C13)</f>
        <v>-0.66666666666666663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1</v>
      </c>
      <c r="D14" s="12">
        <f>IF(ISERROR(B14-C14),"n/a",B14-C14)</f>
        <v>-1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>
        <f>IF(ISERROR(College!S29/College!O29), "n/a",College!S29/College!O29)</f>
        <v>0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0.8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0.65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0.82758620689655171</v>
      </c>
      <c r="C29" s="10">
        <f>IF(ISERROR(College!G27/College!C27),"n/a",College!G27/College!C27)</f>
        <v>0.75</v>
      </c>
      <c r="D29" s="12">
        <f>IF(ISERROR(B29-C29),"n/a",B29-C29)</f>
        <v>7.7586206896551713E-2</v>
      </c>
    </row>
    <row r="30" spans="1:4" ht="15" x14ac:dyDescent="0.2">
      <c r="A30" s="14" t="s">
        <v>14</v>
      </c>
      <c r="B30" s="10">
        <f>IF(ISERROR(College!J27/College!F27),"n/a",College!J27/College!F27)</f>
        <v>0.58333333333333337</v>
      </c>
      <c r="C30" s="10">
        <f>IF(ISERROR(College!K27/College!G27),"n/a",College!K27/College!G27)</f>
        <v>0.66666666666666663</v>
      </c>
      <c r="D30" s="12">
        <f>IF(ISERROR(B30-C30),"n/a",B30-C30)</f>
        <v>-8.3333333333333259E-2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0.66666666666666663</v>
      </c>
      <c r="D31" s="12">
        <f>IF(ISERROR(B31-C31),"n/a",B31-C31)</f>
        <v>-0.66666666666666663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1</v>
      </c>
      <c r="D32" s="12">
        <f>IF(ISERROR(B32-C32),"n/a",B32-C32)</f>
        <v>-1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>
        <f>IF(ISERROR(College!S27/College!O27), "n/a",College!S27/College!O27)</f>
        <v>0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11/20/20</v>
      </c>
      <c r="C36" s="353" t="str">
        <f>(Summary!C7)</f>
        <v>as of 11/20/19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0.74248927038626611</v>
      </c>
      <c r="C39" s="10">
        <f>IF(ISERROR(College!G36/College!C36),"n/a",College!G36/College!C36)</f>
        <v>0.73085339168490149</v>
      </c>
      <c r="D39" s="12">
        <f>IF(ISERROR(B39-C39),"n/a",B39-C39)</f>
        <v>1.1635878701364621E-2</v>
      </c>
    </row>
    <row r="40" spans="1:4" ht="15" x14ac:dyDescent="0.2">
      <c r="A40" s="14" t="s">
        <v>14</v>
      </c>
      <c r="B40" s="10">
        <f>IF(ISERROR(College!J36/College!F36),"n/a",College!J36/College!F36)</f>
        <v>0.76300578034682076</v>
      </c>
      <c r="C40" s="10">
        <f>IF(ISERROR(College!K36/College!G36),"n/a",College!K36/College!G36)</f>
        <v>0.72754491017964074</v>
      </c>
      <c r="D40" s="12">
        <f>IF(ISERROR(B40-C40),"n/a",B40-C40)</f>
        <v>3.5460870167180025E-2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1</v>
      </c>
      <c r="C51" s="10">
        <f>IF(ISERROR(College!G41/College!C41),"n/a",College!G41/College!C41)</f>
        <v>1</v>
      </c>
      <c r="D51" s="12">
        <f>IF(ISERROR(B51-C51),"n/a",B51-C51)</f>
        <v>0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0.8571428571428571</v>
      </c>
      <c r="C57" s="10">
        <f>IF(ISERROR(College!G39/College!C39),"n/a",College!G39/College!C39)</f>
        <v>0.86486486486486491</v>
      </c>
      <c r="D57" s="12">
        <f>IF(ISERROR(B57-C57),"n/a",B57-C57)</f>
        <v>-7.7220077220078176E-3</v>
      </c>
    </row>
    <row r="58" spans="1:4" ht="15" x14ac:dyDescent="0.2">
      <c r="A58" s="14" t="s">
        <v>14</v>
      </c>
      <c r="B58" s="10">
        <f>IF(ISERROR(College!J39/College!F39),"n/a",College!J39/College!F39)</f>
        <v>0.70833333333333337</v>
      </c>
      <c r="C58" s="10">
        <f>IF(ISERROR(College!K39/College!G39),"n/a",College!K39/College!G39)</f>
        <v>0.75</v>
      </c>
      <c r="D58" s="12">
        <f>IF(ISERROR(B58-C58),"n/a",B58-C58)</f>
        <v>-4.166666666666663E-2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6.25E-2</v>
      </c>
      <c r="D59" s="12">
        <f>IF(ISERROR(B59-C59),"n/a",B59-C59)</f>
        <v>-6.25E-2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8.3333333333333329E-2</v>
      </c>
      <c r="D60" s="12">
        <f>IF(ISERROR(B60-C60),"n/a",B60-C60)</f>
        <v>-8.3333333333333329E-2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>
        <f>IF(ISERROR(College!S39/College!O39), "n/a",College!S39/College!O39)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0.746</v>
      </c>
      <c r="C63" s="10">
        <f>IF(ISERROR(College!G34/College!C34),"n/a",College!G34/College!C34)</f>
        <v>0.74245472837022131</v>
      </c>
      <c r="D63" s="12">
        <f>IF(ISERROR(B63-C63),"n/a",B63-C63)</f>
        <v>3.5452716297786901E-3</v>
      </c>
    </row>
    <row r="64" spans="1:4" ht="15" x14ac:dyDescent="0.2">
      <c r="A64" s="14" t="s">
        <v>14</v>
      </c>
      <c r="B64" s="10">
        <f>IF(ISERROR(College!J34/College!F34),"n/a",College!J34/College!F34)</f>
        <v>0.7533512064343163</v>
      </c>
      <c r="C64" s="10">
        <f>IF(ISERROR(College!K34/College!G34),"n/a",College!K34/College!G34)</f>
        <v>0.73170731707317072</v>
      </c>
      <c r="D64" s="12">
        <f>IF(ISERROR(B64-C64),"n/a",B64-C64)</f>
        <v>2.1643889361145585E-2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5.4200542005420054E-3</v>
      </c>
      <c r="D65" s="12">
        <f>IF(ISERROR(B65-C65),"n/a",B65-C65)</f>
        <v>-5.4200542005420054E-3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7.4074074074074077E-3</v>
      </c>
      <c r="D66" s="12">
        <f>IF(ISERROR(B66-C66),"n/a",B66-C66)</f>
        <v>-7.4074074074074077E-3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>
        <f>IF(ISERROR(College!S34/College!O34), "n/a",College!S34/College!O34)</f>
        <v>0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11/20/2020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20,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11/20/20</v>
      </c>
      <c r="C9" s="355" t="str">
        <f>Summary!C7</f>
        <v>as of 11/20/19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2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0.5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0.5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1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>
        <f>IF(ISERROR(College!S45/College!O45), "n/a",College!S45/College!O45)</f>
        <v>0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0.5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2</v>
      </c>
      <c r="D29" s="12">
        <f>IF(ISERROR(B29-C29),"n/a",B29-C29)</f>
        <v>-1</v>
      </c>
    </row>
    <row r="30" spans="1:4" ht="15" x14ac:dyDescent="0.2">
      <c r="A30" s="14" t="s">
        <v>14</v>
      </c>
      <c r="B30" s="10">
        <f>IF(ISERROR(College!J43/College!F43),"n/a",College!J43/College!F43)</f>
        <v>0.5</v>
      </c>
      <c r="C30" s="10">
        <f>IF(ISERROR(College!K43/College!G43),"n/a",College!K43/College!G43)</f>
        <v>0.5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0.5</v>
      </c>
      <c r="D31" s="12">
        <f>IF(ISERROR(B31-C31),"n/a",B31-C31)</f>
        <v>-0.5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1</v>
      </c>
      <c r="D32" s="12">
        <f>IF(ISERROR(B32-C32),"n/a",B32-C32)</f>
        <v>-1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>
        <f>IF(ISERROR(College!S43/College!O43), "n/a",College!S43/College!O43)</f>
        <v>0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11/20/20</v>
      </c>
      <c r="C36" s="353" t="str">
        <f>(Summary!C7)</f>
        <v>as of 11/20/19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0.53374233128834359</v>
      </c>
      <c r="C39" s="10">
        <f>IF(ISERROR(College!G52/College!C52),"n/a",College!G52/College!C52)</f>
        <v>0.67142857142857137</v>
      </c>
      <c r="D39" s="12">
        <f>IF(ISERROR(B39-C39),"n/a",B39-C39)</f>
        <v>-0.13768624014022779</v>
      </c>
    </row>
    <row r="40" spans="1:4" ht="15" x14ac:dyDescent="0.2">
      <c r="A40" s="14" t="s">
        <v>14</v>
      </c>
      <c r="B40" s="10">
        <f>IF(ISERROR(College!J52/College!F52),"n/a",College!J52/College!F52)</f>
        <v>0.82758620689655171</v>
      </c>
      <c r="C40" s="10">
        <f>IF(ISERROR(College!K52/College!G52),"n/a",College!K52/College!G52)</f>
        <v>0.88297872340425532</v>
      </c>
      <c r="D40" s="12">
        <f>IF(ISERROR(B40-C40),"n/a",B40-C40)</f>
        <v>-5.5392516507703604E-2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1</v>
      </c>
      <c r="C51" s="10">
        <f>IF(ISERROR(College!G57/College!C57),"n/a",College!G57/College!C57)</f>
        <v>0.25</v>
      </c>
      <c r="D51" s="12">
        <f>IF(ISERROR(B51-C51),"n/a",B51-C51)</f>
        <v>0.75</v>
      </c>
    </row>
    <row r="52" spans="1:4" ht="15" x14ac:dyDescent="0.2">
      <c r="A52" s="14" t="s">
        <v>14</v>
      </c>
      <c r="B52" s="10">
        <f>IF(ISERROR(College!J57/College!F57),"n/a",College!J57/College!F57)</f>
        <v>0.33333333333333331</v>
      </c>
      <c r="C52" s="10">
        <f>IF(ISERROR(College!K57/College!G57),"n/a",College!K57/College!G57)</f>
        <v>1</v>
      </c>
      <c r="D52" s="12">
        <f>IF(ISERROR(B52-C52),"n/a",B52-C52)</f>
        <v>-0.66666666666666674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1</v>
      </c>
      <c r="C58" s="10">
        <f>IF(ISERROR(College!K55/College!G55),"n/a",College!K55/College!G55)</f>
        <v>0.8</v>
      </c>
      <c r="D58" s="12">
        <f>IF(ISERROR(B58-C58),"n/a",B58-C58)</f>
        <v>0.19999999999999996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0.53801169590643272</v>
      </c>
      <c r="C63" s="10">
        <f>IF(ISERROR(College!G50/College!C50),"n/a",College!G50/College!C50)</f>
        <v>0.64935064935064934</v>
      </c>
      <c r="D63" s="12">
        <f>IF(ISERROR(B63-C63),"n/a",B63-C63)</f>
        <v>-0.11133895344421663</v>
      </c>
    </row>
    <row r="64" spans="1:4" ht="15" x14ac:dyDescent="0.2">
      <c r="A64" s="14" t="s">
        <v>14</v>
      </c>
      <c r="B64" s="10">
        <f>IF(ISERROR(College!J50/College!F50),"n/a",College!J50/College!F50)</f>
        <v>0.81521739130434778</v>
      </c>
      <c r="C64" s="10">
        <f>IF(ISERROR(College!K50/College!G50),"n/a",College!K50/College!G50)</f>
        <v>0.88</v>
      </c>
      <c r="D64" s="12">
        <f>IF(ISERROR(B64-C64),"n/a",B64-C64)</f>
        <v>-6.4782608695652222E-2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11/20/2020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20,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11/20/20</v>
      </c>
      <c r="C9" s="355" t="str">
        <f>Summary!C7</f>
        <v>as of 11/20/19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11/20/20</v>
      </c>
      <c r="C36" s="353" t="str">
        <f>(Summary!C7)</f>
        <v>as of 11/20/19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0.76</v>
      </c>
      <c r="C39" s="10">
        <f>IF(ISERROR(College!G68/College!C68),"n/a",College!G68/College!C68)</f>
        <v>1.2142857142857142</v>
      </c>
      <c r="D39" s="12">
        <f>IF(ISERROR(B39-C39),"n/a",B39-C39)</f>
        <v>-0.45428571428571418</v>
      </c>
    </row>
    <row r="40" spans="1:4" ht="15" x14ac:dyDescent="0.2">
      <c r="A40" s="14" t="s">
        <v>14</v>
      </c>
      <c r="B40" s="10">
        <f>IF(ISERROR(College!J68/College!F68),"n/a",College!J68/College!F68)</f>
        <v>0.73684210526315785</v>
      </c>
      <c r="C40" s="10">
        <f>IF(ISERROR(College!K68/College!G68),"n/a",College!K68/College!G68)</f>
        <v>0.88235294117647056</v>
      </c>
      <c r="D40" s="12">
        <f>IF(ISERROR(B40-C40),"n/a",B40-C40)</f>
        <v>-0.14551083591331271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5.8823529411764705E-2</v>
      </c>
      <c r="D41" s="12">
        <f>IF(ISERROR(B41-C41),"n/a",B41-C41)</f>
        <v>-5.8823529411764705E-2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6.6666666666666666E-2</v>
      </c>
      <c r="D42" s="12">
        <f>IF(ISERROR(B42-C42),"n/a",B42-C42)</f>
        <v>-6.6666666666666666E-2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>
        <f>IF(ISERROR(College!S68/College!O68), "n/a",College!S68/College!O68)</f>
        <v>0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>
        <f>IF(ISERROR(College!K71/College!G71),"n/a",College!K71/College!G71)</f>
        <v>1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>
        <f>IF(ISERROR(College!O71/College!G71),"n/a",College!O71/College!G71)</f>
        <v>0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0.76</v>
      </c>
      <c r="C63" s="10">
        <f>IF(ISERROR(College!G66/College!C66),"n/a",College!G66/College!C66)</f>
        <v>1.2857142857142858</v>
      </c>
      <c r="D63" s="12">
        <f>IF(ISERROR(B63-C63),"n/a",B63-C63)</f>
        <v>-0.5257142857142858</v>
      </c>
    </row>
    <row r="64" spans="1:4" ht="15" x14ac:dyDescent="0.2">
      <c r="A64" s="14" t="s">
        <v>14</v>
      </c>
      <c r="B64" s="10">
        <f>IF(ISERROR(College!J66/College!F66),"n/a",College!J66/College!F66)</f>
        <v>0.73684210526315785</v>
      </c>
      <c r="C64" s="10">
        <f>IF(ISERROR(College!K66/College!G66),"n/a",College!K66/College!G66)</f>
        <v>0.88888888888888884</v>
      </c>
      <c r="D64" s="12">
        <f>IF(ISERROR(B64-C64),"n/a",B64-C64)</f>
        <v>-0.15204678362573099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5.5555555555555552E-2</v>
      </c>
      <c r="D65" s="12">
        <f>IF(ISERROR(B65-C65),"n/a",B65-C65)</f>
        <v>-5.5555555555555552E-2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6.25E-2</v>
      </c>
      <c r="D66" s="12">
        <f>IF(ISERROR(B66-C66),"n/a",B66-C66)</f>
        <v>-6.25E-2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>
        <f>IF(ISERROR(College!S66/College!O66), "n/a",College!S66/College!O66)</f>
        <v>0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11/20/2020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20,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11/20/20</v>
      </c>
      <c r="C9" s="353" t="str">
        <f>(Summary!C7)</f>
        <v>as of 11/20/19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0.66666666666666663</v>
      </c>
      <c r="C12" s="10">
        <f>IF(ISERROR(College!G77/College!C77),"n/a",College!G77/College!C77)</f>
        <v>0.60130718954248363</v>
      </c>
      <c r="D12" s="12">
        <f>IF(ISERROR(B12-C12),"n/a",B12-C12)</f>
        <v>6.5359477124182996E-2</v>
      </c>
    </row>
    <row r="13" spans="1:4" ht="15" x14ac:dyDescent="0.2">
      <c r="A13" s="14" t="s">
        <v>14</v>
      </c>
      <c r="B13" s="10">
        <f>IF(ISERROR(College!J77/College!F77),"n/a",College!J77/College!F77)</f>
        <v>0.86458333333333337</v>
      </c>
      <c r="C13" s="10">
        <f>IF(ISERROR(College!K77/College!G77),"n/a",College!K77/College!G77)</f>
        <v>0.78260869565217395</v>
      </c>
      <c r="D13" s="12">
        <f>IF(ISERROR(B13-C13),"n/a",B13-C13)</f>
        <v>8.1974637681159424E-2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0.9375</v>
      </c>
      <c r="C30" s="10">
        <f>IF(ISERROR(College!G80/College!C80),"n/a",College!G80/College!C80)</f>
        <v>0.5714285714285714</v>
      </c>
      <c r="D30" s="12">
        <f>IF(ISERROR(B30-C30),"n/a",B30-C30)</f>
        <v>0.3660714285714286</v>
      </c>
    </row>
    <row r="31" spans="1:4" ht="15" x14ac:dyDescent="0.2">
      <c r="A31" s="14" t="s">
        <v>14</v>
      </c>
      <c r="B31" s="10">
        <f>IF(ISERROR(College!J80/College!F80),"n/a",College!J80/College!F80)</f>
        <v>0.8666666666666667</v>
      </c>
      <c r="C31" s="10">
        <f>IF(ISERROR(College!K80/College!G80),"n/a",College!K80/College!G80)</f>
        <v>0.625</v>
      </c>
      <c r="D31" s="12">
        <f>IF(ISERROR(B31-C31),"n/a",B31-C31)</f>
        <v>0.2416666666666667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0.69135802469135799</v>
      </c>
      <c r="C36" s="10">
        <f>IF(ISERROR(College!G75/College!C75),"n/a",College!G75/College!C75)</f>
        <v>0.59064327485380119</v>
      </c>
      <c r="D36" s="12">
        <f>IF(ISERROR(B36-C36),"n/a",B36-C36)</f>
        <v>0.10071474983755679</v>
      </c>
    </row>
    <row r="37" spans="1:4" ht="15" x14ac:dyDescent="0.2">
      <c r="A37" s="14" t="s">
        <v>14</v>
      </c>
      <c r="B37" s="10">
        <f>IF(ISERROR(College!J75/College!F75),"n/a",College!J75/College!F75)</f>
        <v>0.8571428571428571</v>
      </c>
      <c r="C37" s="10">
        <f>IF(ISERROR(College!K75/College!G75),"n/a",College!K75/College!G75)</f>
        <v>0.7722772277227723</v>
      </c>
      <c r="D37" s="12">
        <f>IF(ISERROR(B37-C37),"n/a",B37-C37)</f>
        <v>8.4865629420084798E-2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11/20/2020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20,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11/20/20</v>
      </c>
      <c r="C9" s="355" t="str">
        <f>Summary!C7</f>
        <v>as of 11/20/19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11/20/20</v>
      </c>
      <c r="C36" s="353" t="str">
        <f>(Summary!C7)</f>
        <v>as of 11/20/19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1</v>
      </c>
      <c r="C39" s="10">
        <f>IF(ISERROR(College!G93/College!C93),"n/a",College!G93/College!C93)</f>
        <v>0.44444444444444442</v>
      </c>
      <c r="D39" s="12">
        <f>IF(ISERROR(B39-C39),"n/a",B39-C39)</f>
        <v>0.55555555555555558</v>
      </c>
    </row>
    <row r="40" spans="1:4" ht="15" x14ac:dyDescent="0.2">
      <c r="A40" s="14" t="s">
        <v>14</v>
      </c>
      <c r="B40" s="10">
        <f>IF(ISERROR(College!J93/College!F93),"n/a",College!J93/College!F93)</f>
        <v>0.81818181818181823</v>
      </c>
      <c r="C40" s="10">
        <f>IF(ISERROR(College!K93/College!G93),"n/a",College!K93/College!G93)</f>
        <v>0.75</v>
      </c>
      <c r="D40" s="12">
        <f>IF(ISERROR(B40-C40),"n/a",B40-C40)</f>
        <v>6.8181818181818232E-2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1</v>
      </c>
      <c r="C63" s="10">
        <f>IF(ISERROR(College!G91/College!C91),"n/a",College!G91/College!C91)</f>
        <v>0.44444444444444442</v>
      </c>
      <c r="D63" s="12">
        <f>IF(ISERROR(B63-C63),"n/a",B63-C63)</f>
        <v>0.55555555555555558</v>
      </c>
    </row>
    <row r="64" spans="1:4" ht="15" x14ac:dyDescent="0.2">
      <c r="A64" s="14" t="s">
        <v>14</v>
      </c>
      <c r="B64" s="10">
        <f>IF(ISERROR(College!J91/College!F91),"n/a",College!J91/College!F91)</f>
        <v>0.81818181818181823</v>
      </c>
      <c r="C64" s="10">
        <f>IF(ISERROR(College!K91/College!G91),"n/a",College!K91/College!G91)</f>
        <v>0.75</v>
      </c>
      <c r="D64" s="12">
        <f>IF(ISERROR(B64-C64),"n/a",B64-C64)</f>
        <v>6.8181818181818232E-2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11/20/2020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ca7bfdcf-1463-48ab-aff7-245b8ac76c12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7b0d7e73-53c3-49f5-853f-2cb02a030650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2020-11-20T19:34:38Z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