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TR'!$A$2:$Q$57</definedName>
    <definedName name="_xlnm._FilterDatabase" localSheetId="1" hidden="1">'CHASS- FR'!$A$1:$Q$57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C82" i="8" l="1"/>
  <c r="B82" i="8"/>
  <c r="G76" i="8"/>
  <c r="F76" i="8"/>
  <c r="C64" i="8"/>
  <c r="B64" i="8"/>
  <c r="R10" i="6" l="1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L10" i="6" s="1"/>
  <c r="M10" i="6" s="1"/>
  <c r="J7" i="6"/>
  <c r="K7" i="6"/>
  <c r="L7" i="6" s="1"/>
  <c r="M7" i="6" s="1"/>
  <c r="T7" i="6" l="1"/>
  <c r="U7" i="6" s="1"/>
  <c r="J55" i="7"/>
  <c r="K55" i="7"/>
  <c r="L55" i="7"/>
  <c r="M55" i="7" s="1"/>
  <c r="N55" i="7"/>
  <c r="O55" i="7"/>
  <c r="P55" i="7"/>
  <c r="Q55" i="7"/>
  <c r="R55" i="7"/>
  <c r="S55" i="7"/>
  <c r="T55" i="7"/>
  <c r="U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/>
  <c r="T7" i="5"/>
  <c r="U7" i="5" s="1"/>
  <c r="L8" i="5"/>
  <c r="M8" i="5" s="1"/>
  <c r="P8" i="5"/>
  <c r="Q8" i="5" s="1"/>
  <c r="T8" i="5"/>
  <c r="U8" i="5"/>
  <c r="L9" i="5"/>
  <c r="M9" i="5" s="1"/>
  <c r="P9" i="5"/>
  <c r="Q9" i="5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B55" i="7" l="1"/>
  <c r="C55" i="7"/>
  <c r="D55" i="7"/>
  <c r="E55" i="7"/>
  <c r="F55" i="7"/>
  <c r="G55" i="7"/>
  <c r="H55" i="7"/>
  <c r="I55" i="7"/>
  <c r="D34" i="7"/>
  <c r="E34" i="7"/>
  <c r="H34" i="7"/>
  <c r="I34" i="7"/>
  <c r="D13" i="7"/>
  <c r="E13" i="7" s="1"/>
  <c r="H13" i="7"/>
  <c r="I13" i="7" s="1"/>
  <c r="B7" i="6"/>
  <c r="C7" i="6"/>
  <c r="D7" i="6" s="1"/>
  <c r="E7" i="6" s="1"/>
  <c r="F7" i="6"/>
  <c r="G7" i="6"/>
  <c r="H7" i="6" s="1"/>
  <c r="I7" i="6" s="1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B10" i="6" l="1"/>
  <c r="C10" i="6"/>
  <c r="D10" i="5"/>
  <c r="E10" i="5"/>
  <c r="D10" i="4"/>
  <c r="E10" i="4" s="1"/>
  <c r="D10" i="6" l="1"/>
  <c r="E10" i="6" s="1"/>
  <c r="F57" i="2"/>
  <c r="G57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0" i="3"/>
  <c r="G51" i="3"/>
  <c r="G52" i="3"/>
  <c r="G53" i="3"/>
  <c r="G54" i="3"/>
  <c r="G55" i="3"/>
  <c r="G56" i="3"/>
  <c r="G57" i="3"/>
  <c r="G49" i="3"/>
  <c r="G48" i="3"/>
  <c r="G36" i="3"/>
  <c r="G37" i="3"/>
  <c r="G38" i="3"/>
  <c r="G39" i="3"/>
  <c r="G40" i="3"/>
  <c r="G41" i="3"/>
  <c r="G42" i="3"/>
  <c r="G43" i="3"/>
  <c r="G44" i="3"/>
  <c r="G45" i="3"/>
  <c r="G46" i="3"/>
  <c r="G47" i="3"/>
  <c r="G35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G57" i="1"/>
  <c r="G9" i="8" l="1"/>
  <c r="D51" i="2"/>
  <c r="D52" i="2"/>
  <c r="D53" i="2"/>
  <c r="D54" i="2"/>
  <c r="D55" i="2"/>
  <c r="N46" i="3" l="1"/>
  <c r="O46" i="3"/>
  <c r="N47" i="3"/>
  <c r="O47" i="3"/>
  <c r="N48" i="3"/>
  <c r="O48" i="3"/>
  <c r="N49" i="3"/>
  <c r="O49" i="3"/>
  <c r="R30" i="3"/>
  <c r="S30" i="3"/>
  <c r="R31" i="3"/>
  <c r="S31" i="3"/>
  <c r="R32" i="3"/>
  <c r="S32" i="3"/>
  <c r="R33" i="3"/>
  <c r="S33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7" i="3"/>
  <c r="Q47" i="3" s="1"/>
  <c r="T31" i="3"/>
  <c r="U31" i="3" s="1"/>
  <c r="T13" i="3"/>
  <c r="U13" i="3" s="1"/>
  <c r="P49" i="3"/>
  <c r="Q49" i="3" s="1"/>
  <c r="P48" i="3"/>
  <c r="Q48" i="3" s="1"/>
  <c r="T14" i="3"/>
  <c r="U14" i="3" s="1"/>
  <c r="T32" i="3"/>
  <c r="U32" i="3" s="1"/>
  <c r="T30" i="3"/>
  <c r="U30" i="3" s="1"/>
  <c r="P12" i="3"/>
  <c r="Q12" i="3" s="1"/>
  <c r="T33" i="3"/>
  <c r="U33" i="3" s="1"/>
  <c r="T12" i="3"/>
  <c r="U12" i="3" s="1"/>
  <c r="P46" i="3"/>
  <c r="Q46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5" i="3"/>
  <c r="O55" i="3"/>
  <c r="N56" i="3"/>
  <c r="O56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S4" i="3"/>
  <c r="R4" i="3"/>
  <c r="S3" i="3"/>
  <c r="R3" i="3"/>
  <c r="S57" i="2"/>
  <c r="C52" i="8" s="1"/>
  <c r="R57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4" i="2"/>
  <c r="U4" i="2" s="1"/>
  <c r="T3" i="2"/>
  <c r="U3" i="2" s="1"/>
  <c r="S57" i="1"/>
  <c r="C51" i="8" s="1"/>
  <c r="R57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T10" i="20" l="1"/>
  <c r="U10" i="20" s="1"/>
  <c r="P13" i="6"/>
  <c r="Q13" i="6" s="1"/>
  <c r="P12" i="6"/>
  <c r="Q12" i="6" s="1"/>
  <c r="L10" i="20"/>
  <c r="M10" i="20" s="1"/>
  <c r="T53" i="3"/>
  <c r="U53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H35" i="8" s="1"/>
  <c r="I35" i="8" s="1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6" i="3"/>
  <c r="U46" i="3" s="1"/>
  <c r="P55" i="3"/>
  <c r="Q55" i="3" s="1"/>
  <c r="T49" i="3"/>
  <c r="U49" i="3" s="1"/>
  <c r="T26" i="3"/>
  <c r="U26" i="3" s="1"/>
  <c r="T22" i="3"/>
  <c r="U22" i="3" s="1"/>
  <c r="L22" i="6"/>
  <c r="M22" i="6" s="1"/>
  <c r="L15" i="6"/>
  <c r="M15" i="6" s="1"/>
  <c r="H12" i="6"/>
  <c r="I12" i="6" s="1"/>
  <c r="T54" i="3"/>
  <c r="U54" i="3" s="1"/>
  <c r="T50" i="3"/>
  <c r="U50" i="3" s="1"/>
  <c r="T23" i="3"/>
  <c r="U23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8" i="3"/>
  <c r="U38" i="3" s="1"/>
  <c r="T34" i="3"/>
  <c r="U34" i="3" s="1"/>
  <c r="T8" i="3"/>
  <c r="U8" i="3" s="1"/>
  <c r="P56" i="3"/>
  <c r="Q56" i="3" s="1"/>
  <c r="T41" i="3"/>
  <c r="U41" i="3" s="1"/>
  <c r="T37" i="3"/>
  <c r="U37" i="3" s="1"/>
  <c r="T11" i="3"/>
  <c r="U11" i="3" s="1"/>
  <c r="T7" i="3"/>
  <c r="U7" i="3" s="1"/>
  <c r="T42" i="3"/>
  <c r="U42" i="3" s="1"/>
  <c r="T27" i="3"/>
  <c r="U27" i="3" s="1"/>
  <c r="T45" i="3"/>
  <c r="U45" i="3" s="1"/>
  <c r="T56" i="3"/>
  <c r="U56" i="3" s="1"/>
  <c r="T51" i="3"/>
  <c r="U51" i="3" s="1"/>
  <c r="T48" i="3"/>
  <c r="U48" i="3" s="1"/>
  <c r="T43" i="3"/>
  <c r="U43" i="3" s="1"/>
  <c r="T40" i="3"/>
  <c r="U40" i="3" s="1"/>
  <c r="T35" i="3"/>
  <c r="U35" i="3" s="1"/>
  <c r="T28" i="3"/>
  <c r="U28" i="3" s="1"/>
  <c r="T25" i="3"/>
  <c r="U25" i="3" s="1"/>
  <c r="T20" i="3"/>
  <c r="U20" i="3" s="1"/>
  <c r="T17" i="3"/>
  <c r="U17" i="3" s="1"/>
  <c r="T10" i="3"/>
  <c r="U10" i="3" s="1"/>
  <c r="T5" i="3"/>
  <c r="U5" i="3" s="1"/>
  <c r="T55" i="3"/>
  <c r="U55" i="3" s="1"/>
  <c r="T52" i="3"/>
  <c r="U52" i="3" s="1"/>
  <c r="T47" i="3"/>
  <c r="U47" i="3" s="1"/>
  <c r="T44" i="3"/>
  <c r="U44" i="3" s="1"/>
  <c r="T39" i="3"/>
  <c r="U39" i="3" s="1"/>
  <c r="T36" i="3"/>
  <c r="U36" i="3" s="1"/>
  <c r="T29" i="3"/>
  <c r="U29" i="3" s="1"/>
  <c r="T24" i="3"/>
  <c r="U24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7" i="3"/>
  <c r="R58" i="3" s="1"/>
  <c r="T57" i="2"/>
  <c r="U57" i="2" s="1"/>
  <c r="T57" i="1"/>
  <c r="U57" i="1" s="1"/>
  <c r="T3" i="3"/>
  <c r="U3" i="3" s="1"/>
  <c r="S57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D56" i="8" l="1"/>
  <c r="E56" i="8" s="1"/>
  <c r="D82" i="8"/>
  <c r="E82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7" i="3"/>
  <c r="U57" i="3" s="1"/>
  <c r="C47" i="8"/>
  <c r="D48" i="8"/>
  <c r="E48" i="8" s="1"/>
  <c r="C53" i="8"/>
  <c r="D53" i="8" s="1"/>
  <c r="E53" i="8" s="1"/>
  <c r="T25" i="6"/>
  <c r="U25" i="6" s="1"/>
  <c r="D50" i="8"/>
  <c r="E50" i="8" s="1"/>
  <c r="S58" i="3"/>
  <c r="T58" i="3" s="1"/>
  <c r="U58" i="3" s="1"/>
  <c r="O6" i="18"/>
  <c r="D64" i="8" l="1"/>
  <c r="E64" i="8" s="1"/>
  <c r="B83" i="8"/>
  <c r="D47" i="8"/>
  <c r="E47" i="8" s="1"/>
  <c r="C83" i="8"/>
  <c r="K48" i="3"/>
  <c r="J48" i="3"/>
  <c r="K47" i="3"/>
  <c r="J47" i="3"/>
  <c r="F48" i="3"/>
  <c r="F47" i="3"/>
  <c r="C48" i="3"/>
  <c r="B48" i="3"/>
  <c r="C47" i="3"/>
  <c r="B47" i="3"/>
  <c r="E53" i="2"/>
  <c r="E54" i="2"/>
  <c r="E55" i="2"/>
  <c r="D83" i="8" l="1"/>
  <c r="E83" i="8" s="1"/>
  <c r="D47" i="3"/>
  <c r="E47" i="3" s="1"/>
  <c r="D48" i="3"/>
  <c r="E48" i="3" s="1"/>
  <c r="H47" i="3"/>
  <c r="I47" i="3" s="1"/>
  <c r="L48" i="3"/>
  <c r="M48" i="3" s="1"/>
  <c r="L47" i="3"/>
  <c r="M47" i="3" s="1"/>
  <c r="H48" i="3"/>
  <c r="I48" i="3" s="1"/>
  <c r="F52" i="3"/>
  <c r="J52" i="3"/>
  <c r="B35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6" i="2"/>
  <c r="Q46" i="2" s="1"/>
  <c r="L46" i="2"/>
  <c r="M46" i="2" s="1"/>
  <c r="H46" i="2"/>
  <c r="I46" i="2" s="1"/>
  <c r="D46" i="2"/>
  <c r="E46" i="2" s="1"/>
  <c r="P46" i="1"/>
  <c r="Q46" i="1" s="1"/>
  <c r="L46" i="1"/>
  <c r="M46" i="1" s="1"/>
  <c r="D46" i="1"/>
  <c r="E46" i="1" s="1"/>
  <c r="G6" i="18" l="1"/>
  <c r="G21" i="8" s="1"/>
  <c r="G20" i="8" l="1"/>
  <c r="B61" i="7"/>
  <c r="H41" i="2" l="1"/>
  <c r="H42" i="2"/>
  <c r="H43" i="2"/>
  <c r="B56" i="3" l="1"/>
  <c r="C56" i="3"/>
  <c r="F56" i="3"/>
  <c r="J56" i="3"/>
  <c r="K56" i="3"/>
  <c r="H55" i="2"/>
  <c r="I55" i="2" s="1"/>
  <c r="L55" i="2"/>
  <c r="M55" i="2" s="1"/>
  <c r="P55" i="2"/>
  <c r="Q55" i="2" s="1"/>
  <c r="B55" i="3"/>
  <c r="C55" i="3"/>
  <c r="F55" i="3"/>
  <c r="J55" i="3"/>
  <c r="K55" i="3"/>
  <c r="N54" i="3"/>
  <c r="O54" i="3"/>
  <c r="H54" i="2"/>
  <c r="I54" i="2" s="1"/>
  <c r="L54" i="2"/>
  <c r="M54" i="2" s="1"/>
  <c r="P54" i="2"/>
  <c r="Q54" i="2" s="1"/>
  <c r="P54" i="1"/>
  <c r="Q54" i="1" s="1"/>
  <c r="L54" i="1"/>
  <c r="M54" i="1" s="1"/>
  <c r="D54" i="1"/>
  <c r="E54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6" i="3" l="1"/>
  <c r="E56" i="3" s="1"/>
  <c r="L56" i="3"/>
  <c r="M56" i="3" s="1"/>
  <c r="H55" i="3"/>
  <c r="I55" i="3" s="1"/>
  <c r="H56" i="3"/>
  <c r="I56" i="3" s="1"/>
  <c r="P54" i="3"/>
  <c r="Q54" i="3" s="1"/>
  <c r="D55" i="3"/>
  <c r="E55" i="3" s="1"/>
  <c r="L55" i="3"/>
  <c r="M55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A1" i="4"/>
  <c r="K57" i="3"/>
  <c r="J57" i="3"/>
  <c r="F57" i="3"/>
  <c r="C57" i="3"/>
  <c r="B57" i="3"/>
  <c r="O53" i="3"/>
  <c r="N53" i="3"/>
  <c r="K54" i="3"/>
  <c r="J54" i="3"/>
  <c r="F54" i="3"/>
  <c r="C54" i="3"/>
  <c r="B54" i="3"/>
  <c r="O52" i="3"/>
  <c r="N52" i="3"/>
  <c r="K53" i="3"/>
  <c r="J53" i="3"/>
  <c r="F53" i="3"/>
  <c r="C53" i="3"/>
  <c r="B53" i="3"/>
  <c r="K52" i="3"/>
  <c r="C52" i="3"/>
  <c r="B52" i="3"/>
  <c r="O51" i="3"/>
  <c r="N51" i="3"/>
  <c r="K51" i="3"/>
  <c r="J51" i="3"/>
  <c r="F51" i="3"/>
  <c r="C51" i="3"/>
  <c r="B51" i="3"/>
  <c r="O50" i="3"/>
  <c r="N50" i="3"/>
  <c r="K50" i="3"/>
  <c r="J50" i="3"/>
  <c r="F50" i="3"/>
  <c r="C50" i="3"/>
  <c r="B50" i="3"/>
  <c r="K49" i="3"/>
  <c r="J49" i="3"/>
  <c r="F49" i="3"/>
  <c r="C49" i="3"/>
  <c r="B49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B36" i="3"/>
  <c r="O35" i="3"/>
  <c r="N35" i="3"/>
  <c r="K35" i="3"/>
  <c r="J35" i="3"/>
  <c r="F35" i="3"/>
  <c r="C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2" i="3"/>
  <c r="N22" i="3"/>
  <c r="K22" i="3"/>
  <c r="J22" i="3"/>
  <c r="F22" i="3"/>
  <c r="C22" i="3"/>
  <c r="B22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7" i="2"/>
  <c r="G31" i="8" s="1"/>
  <c r="N57" i="2"/>
  <c r="F31" i="8" s="1"/>
  <c r="K57" i="2"/>
  <c r="C31" i="8" s="1"/>
  <c r="J57" i="2"/>
  <c r="B31" i="8" s="1"/>
  <c r="F10" i="8"/>
  <c r="C57" i="2"/>
  <c r="C10" i="8" s="1"/>
  <c r="C70" i="8" s="1"/>
  <c r="B57" i="2"/>
  <c r="B10" i="8" s="1"/>
  <c r="P56" i="2"/>
  <c r="Q56" i="2" s="1"/>
  <c r="L56" i="2"/>
  <c r="M56" i="2" s="1"/>
  <c r="H56" i="2"/>
  <c r="I56" i="2" s="1"/>
  <c r="D56" i="2"/>
  <c r="E56" i="2" s="1"/>
  <c r="P53" i="2"/>
  <c r="Q53" i="2" s="1"/>
  <c r="L53" i="2"/>
  <c r="M53" i="2" s="1"/>
  <c r="H53" i="2"/>
  <c r="I53" i="2" s="1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E51" i="2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7" i="2"/>
  <c r="Q47" i="2" s="1"/>
  <c r="L47" i="2"/>
  <c r="M47" i="2" s="1"/>
  <c r="H47" i="2"/>
  <c r="I47" i="2" s="1"/>
  <c r="D47" i="2"/>
  <c r="E47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H44" i="2"/>
  <c r="I44" i="2" s="1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I41" i="2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2" i="2"/>
  <c r="Q22" i="2" s="1"/>
  <c r="L22" i="2"/>
  <c r="M22" i="2" s="1"/>
  <c r="H22" i="2"/>
  <c r="I22" i="2" s="1"/>
  <c r="D22" i="2"/>
  <c r="E22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7" i="1"/>
  <c r="N57" i="1"/>
  <c r="K57" i="1"/>
  <c r="C30" i="8" s="1"/>
  <c r="J57" i="1"/>
  <c r="B30" i="8" s="1"/>
  <c r="F57" i="1"/>
  <c r="C57" i="1"/>
  <c r="C9" i="8" s="1"/>
  <c r="B57" i="1"/>
  <c r="B9" i="8" s="1"/>
  <c r="P56" i="1"/>
  <c r="Q56" i="1" s="1"/>
  <c r="L56" i="1"/>
  <c r="M56" i="1" s="1"/>
  <c r="D56" i="1"/>
  <c r="E56" i="1" s="1"/>
  <c r="P55" i="1"/>
  <c r="Q55" i="1" s="1"/>
  <c r="L55" i="1"/>
  <c r="M55" i="1" s="1"/>
  <c r="D55" i="1"/>
  <c r="E55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7" i="1"/>
  <c r="Q47" i="1" s="1"/>
  <c r="L47" i="1"/>
  <c r="M47" i="1" s="1"/>
  <c r="D47" i="1"/>
  <c r="E47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1" i="1"/>
  <c r="Q21" i="1" s="1"/>
  <c r="L21" i="1"/>
  <c r="M21" i="1" s="1"/>
  <c r="D21" i="1"/>
  <c r="E21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0" i="8" l="1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7" i="3"/>
  <c r="N58" i="3" s="1"/>
  <c r="C75" i="8"/>
  <c r="B75" i="8"/>
  <c r="F9" i="8"/>
  <c r="F8" i="8" s="1"/>
  <c r="H57" i="1"/>
  <c r="I57" i="1" s="1"/>
  <c r="I59" i="2"/>
  <c r="H57" i="3"/>
  <c r="I57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7" i="3"/>
  <c r="N25" i="6"/>
  <c r="P25" i="5"/>
  <c r="Q25" i="5" s="1"/>
  <c r="P57" i="1"/>
  <c r="Q57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6" i="3"/>
  <c r="I26" i="3" s="1"/>
  <c r="H43" i="3"/>
  <c r="I43" i="3" s="1"/>
  <c r="H49" i="3"/>
  <c r="I49" i="3" s="1"/>
  <c r="P6" i="18"/>
  <c r="Q6" i="18" s="1"/>
  <c r="F42" i="8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7" i="2"/>
  <c r="Q57" i="2" s="1"/>
  <c r="G10" i="8"/>
  <c r="G70" i="8" s="1"/>
  <c r="H14" i="3"/>
  <c r="I14" i="3" s="1"/>
  <c r="L57" i="2"/>
  <c r="M57" i="2" s="1"/>
  <c r="D57" i="2"/>
  <c r="E57" i="2" s="1"/>
  <c r="H57" i="2"/>
  <c r="I57" i="2" s="1"/>
  <c r="D4" i="3"/>
  <c r="E4" i="3" s="1"/>
  <c r="D15" i="3"/>
  <c r="E15" i="3" s="1"/>
  <c r="P37" i="3"/>
  <c r="Q37" i="3" s="1"/>
  <c r="P40" i="3"/>
  <c r="Q40" i="3" s="1"/>
  <c r="P42" i="3"/>
  <c r="Q42" i="3" s="1"/>
  <c r="P4" i="3"/>
  <c r="Q4" i="3" s="1"/>
  <c r="P5" i="3"/>
  <c r="Q5" i="3" s="1"/>
  <c r="P15" i="3"/>
  <c r="Q15" i="3" s="1"/>
  <c r="P18" i="3"/>
  <c r="Q18" i="3" s="1"/>
  <c r="L36" i="3"/>
  <c r="M36" i="3" s="1"/>
  <c r="L43" i="3"/>
  <c r="M43" i="3" s="1"/>
  <c r="L53" i="3"/>
  <c r="M53" i="3" s="1"/>
  <c r="D34" i="3"/>
  <c r="E34" i="3" s="1"/>
  <c r="D28" i="3"/>
  <c r="E28" i="3" s="1"/>
  <c r="H32" i="3"/>
  <c r="I32" i="3" s="1"/>
  <c r="H41" i="3"/>
  <c r="I41" i="3" s="1"/>
  <c r="D21" i="3"/>
  <c r="E21" i="3" s="1"/>
  <c r="D26" i="3"/>
  <c r="E26" i="3" s="1"/>
  <c r="D31" i="3"/>
  <c r="E31" i="3" s="1"/>
  <c r="D44" i="3"/>
  <c r="E44" i="3" s="1"/>
  <c r="P26" i="3"/>
  <c r="Q26" i="3" s="1"/>
  <c r="P50" i="3"/>
  <c r="Q50" i="3" s="1"/>
  <c r="L31" i="3"/>
  <c r="M31" i="3" s="1"/>
  <c r="L3" i="3"/>
  <c r="M3" i="3" s="1"/>
  <c r="L8" i="3"/>
  <c r="M8" i="3" s="1"/>
  <c r="L10" i="3"/>
  <c r="M10" i="3" s="1"/>
  <c r="L19" i="3"/>
  <c r="M19" i="3" s="1"/>
  <c r="L21" i="3"/>
  <c r="M21" i="3" s="1"/>
  <c r="L44" i="3"/>
  <c r="M44" i="3" s="1"/>
  <c r="H4" i="3"/>
  <c r="I4" i="3" s="1"/>
  <c r="F30" i="8"/>
  <c r="F75" i="8" s="1"/>
  <c r="D17" i="3"/>
  <c r="E17" i="3" s="1"/>
  <c r="L27" i="3"/>
  <c r="M27" i="3" s="1"/>
  <c r="H42" i="3"/>
  <c r="I42" i="3" s="1"/>
  <c r="P11" i="3"/>
  <c r="Q11" i="3" s="1"/>
  <c r="P13" i="3"/>
  <c r="Q13" i="3" s="1"/>
  <c r="H23" i="3"/>
  <c r="I23" i="3" s="1"/>
  <c r="H25" i="3"/>
  <c r="I25" i="3" s="1"/>
  <c r="D37" i="3"/>
  <c r="E37" i="3" s="1"/>
  <c r="D39" i="3"/>
  <c r="E39" i="3" s="1"/>
  <c r="D41" i="3"/>
  <c r="E41" i="3" s="1"/>
  <c r="L30" i="3"/>
  <c r="M30" i="3" s="1"/>
  <c r="D54" i="3"/>
  <c r="E54" i="3" s="1"/>
  <c r="H3" i="3"/>
  <c r="I3" i="3" s="1"/>
  <c r="H35" i="3"/>
  <c r="I35" i="3" s="1"/>
  <c r="H6" i="3"/>
  <c r="I6" i="3" s="1"/>
  <c r="H9" i="3"/>
  <c r="I9" i="3" s="1"/>
  <c r="P23" i="3"/>
  <c r="Q23" i="3" s="1"/>
  <c r="P24" i="3"/>
  <c r="Q24" i="3" s="1"/>
  <c r="P25" i="3"/>
  <c r="Q25" i="3" s="1"/>
  <c r="H45" i="3"/>
  <c r="I45" i="3" s="1"/>
  <c r="H53" i="3"/>
  <c r="I53" i="3" s="1"/>
  <c r="L5" i="3"/>
  <c r="M5" i="3" s="1"/>
  <c r="H18" i="3"/>
  <c r="I18" i="3" s="1"/>
  <c r="H19" i="3"/>
  <c r="I19" i="3" s="1"/>
  <c r="P27" i="3"/>
  <c r="Q27" i="3" s="1"/>
  <c r="P34" i="3"/>
  <c r="Q34" i="3" s="1"/>
  <c r="P35" i="3"/>
  <c r="Q35" i="3" s="1"/>
  <c r="L51" i="3"/>
  <c r="M51" i="3" s="1"/>
  <c r="L29" i="3"/>
  <c r="M29" i="3" s="1"/>
  <c r="D57" i="3"/>
  <c r="E57" i="3" s="1"/>
  <c r="H10" i="3"/>
  <c r="I10" i="3" s="1"/>
  <c r="P22" i="3"/>
  <c r="Q22" i="3" s="1"/>
  <c r="L40" i="3"/>
  <c r="M40" i="3" s="1"/>
  <c r="D52" i="3"/>
  <c r="E52" i="3" s="1"/>
  <c r="D40" i="3"/>
  <c r="E40" i="3" s="1"/>
  <c r="D32" i="3"/>
  <c r="E32" i="3" s="1"/>
  <c r="L11" i="3"/>
  <c r="M11" i="3" s="1"/>
  <c r="J58" i="3"/>
  <c r="H33" i="3"/>
  <c r="I33" i="3" s="1"/>
  <c r="D22" i="3"/>
  <c r="E22" i="3" s="1"/>
  <c r="L17" i="3"/>
  <c r="M17" i="3" s="1"/>
  <c r="L38" i="3"/>
  <c r="M38" i="3" s="1"/>
  <c r="P32" i="3"/>
  <c r="Q32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3" i="3"/>
  <c r="M23" i="3" s="1"/>
  <c r="D27" i="3"/>
  <c r="E27" i="3" s="1"/>
  <c r="L37" i="3"/>
  <c r="M37" i="3" s="1"/>
  <c r="H40" i="3"/>
  <c r="I40" i="3" s="1"/>
  <c r="D42" i="3"/>
  <c r="E42" i="3" s="1"/>
  <c r="P43" i="3"/>
  <c r="Q43" i="3" s="1"/>
  <c r="L45" i="3"/>
  <c r="M45" i="3" s="1"/>
  <c r="L46" i="3"/>
  <c r="M46" i="3" s="1"/>
  <c r="L49" i="3"/>
  <c r="M49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7" i="3"/>
  <c r="I27" i="3" s="1"/>
  <c r="P28" i="3"/>
  <c r="Q28" i="3" s="1"/>
  <c r="P29" i="3"/>
  <c r="Q29" i="3" s="1"/>
  <c r="L32" i="3"/>
  <c r="M32" i="3" s="1"/>
  <c r="H34" i="3"/>
  <c r="I34" i="3" s="1"/>
  <c r="P36" i="3"/>
  <c r="Q36" i="3" s="1"/>
  <c r="L39" i="3"/>
  <c r="M39" i="3" s="1"/>
  <c r="P44" i="3"/>
  <c r="Q44" i="3" s="1"/>
  <c r="P45" i="3"/>
  <c r="Q45" i="3" s="1"/>
  <c r="L50" i="3"/>
  <c r="M50" i="3" s="1"/>
  <c r="L52" i="3"/>
  <c r="M52" i="3" s="1"/>
  <c r="D23" i="3"/>
  <c r="E23" i="3" s="1"/>
  <c r="P31" i="3"/>
  <c r="Q31" i="3" s="1"/>
  <c r="L34" i="3"/>
  <c r="M34" i="3" s="1"/>
  <c r="P51" i="3"/>
  <c r="Q51" i="3" s="1"/>
  <c r="L57" i="3"/>
  <c r="M57" i="3" s="1"/>
  <c r="H22" i="3"/>
  <c r="I22" i="3" s="1"/>
  <c r="D24" i="3"/>
  <c r="E24" i="3" s="1"/>
  <c r="L26" i="3"/>
  <c r="M26" i="3" s="1"/>
  <c r="H28" i="3"/>
  <c r="I28" i="3" s="1"/>
  <c r="D38" i="3"/>
  <c r="E38" i="3" s="1"/>
  <c r="P39" i="3"/>
  <c r="Q39" i="3" s="1"/>
  <c r="L41" i="3"/>
  <c r="M41" i="3" s="1"/>
  <c r="D46" i="3"/>
  <c r="E46" i="3" s="1"/>
  <c r="D49" i="3"/>
  <c r="E49" i="3" s="1"/>
  <c r="P8" i="3"/>
  <c r="Q8" i="3" s="1"/>
  <c r="H13" i="3"/>
  <c r="I13" i="3" s="1"/>
  <c r="D30" i="3"/>
  <c r="E30" i="3" s="1"/>
  <c r="H8" i="3"/>
  <c r="I8" i="3" s="1"/>
  <c r="P10" i="3"/>
  <c r="Q10" i="3" s="1"/>
  <c r="L18" i="3"/>
  <c r="M18" i="3" s="1"/>
  <c r="H29" i="3"/>
  <c r="I29" i="3" s="1"/>
  <c r="H30" i="3"/>
  <c r="I30" i="3" s="1"/>
  <c r="P33" i="3"/>
  <c r="Q33" i="3" s="1"/>
  <c r="D50" i="3"/>
  <c r="E50" i="3" s="1"/>
  <c r="D51" i="3"/>
  <c r="E51" i="3" s="1"/>
  <c r="P53" i="3"/>
  <c r="Q53" i="3" s="1"/>
  <c r="P9" i="3"/>
  <c r="Q9" i="3" s="1"/>
  <c r="D29" i="3"/>
  <c r="E29" i="3" s="1"/>
  <c r="L33" i="3"/>
  <c r="M33" i="3" s="1"/>
  <c r="D45" i="3"/>
  <c r="E45" i="3" s="1"/>
  <c r="L54" i="3"/>
  <c r="M54" i="3" s="1"/>
  <c r="D3" i="3"/>
  <c r="E3" i="3" s="1"/>
  <c r="L14" i="3"/>
  <c r="M14" i="3" s="1"/>
  <c r="P21" i="3"/>
  <c r="Q21" i="3" s="1"/>
  <c r="L22" i="3"/>
  <c r="M22" i="3" s="1"/>
  <c r="H24" i="3"/>
  <c r="I24" i="3" s="1"/>
  <c r="L28" i="3"/>
  <c r="M28" i="3" s="1"/>
  <c r="D33" i="3"/>
  <c r="E33" i="3" s="1"/>
  <c r="H37" i="3"/>
  <c r="I37" i="3" s="1"/>
  <c r="H38" i="3"/>
  <c r="I38" i="3" s="1"/>
  <c r="P41" i="3"/>
  <c r="Q41" i="3" s="1"/>
  <c r="H46" i="3"/>
  <c r="I46" i="3" s="1"/>
  <c r="L57" i="1"/>
  <c r="M57" i="1" s="1"/>
  <c r="L13" i="3"/>
  <c r="M13" i="3" s="1"/>
  <c r="B29" i="8"/>
  <c r="P3" i="3"/>
  <c r="Q3" i="3" s="1"/>
  <c r="D5" i="3"/>
  <c r="E5" i="3" s="1"/>
  <c r="P14" i="3"/>
  <c r="Q14" i="3" s="1"/>
  <c r="D25" i="3"/>
  <c r="E25" i="3" s="1"/>
  <c r="P30" i="3"/>
  <c r="Q30" i="3" s="1"/>
  <c r="D14" i="3"/>
  <c r="E14" i="3" s="1"/>
  <c r="D36" i="3"/>
  <c r="E36" i="3" s="1"/>
  <c r="H39" i="3"/>
  <c r="I39" i="3" s="1"/>
  <c r="H15" i="3"/>
  <c r="I15" i="3" s="1"/>
  <c r="P20" i="3"/>
  <c r="Q20" i="3" s="1"/>
  <c r="L25" i="3"/>
  <c r="M25" i="3" s="1"/>
  <c r="L6" i="3"/>
  <c r="M6" i="3" s="1"/>
  <c r="L42" i="3"/>
  <c r="M42" i="3" s="1"/>
  <c r="H51" i="3"/>
  <c r="I51" i="3" s="1"/>
  <c r="B58" i="3"/>
  <c r="D7" i="3"/>
  <c r="E7" i="3" s="1"/>
  <c r="L9" i="3"/>
  <c r="M9" i="3" s="1"/>
  <c r="P17" i="3"/>
  <c r="Q17" i="3" s="1"/>
  <c r="D35" i="3"/>
  <c r="E35" i="3" s="1"/>
  <c r="K58" i="3"/>
  <c r="L4" i="3"/>
  <c r="M4" i="3" s="1"/>
  <c r="L24" i="3"/>
  <c r="M24" i="3" s="1"/>
  <c r="P52" i="3"/>
  <c r="Q52" i="3" s="1"/>
  <c r="L35" i="3"/>
  <c r="M35" i="3" s="1"/>
  <c r="P38" i="3"/>
  <c r="Q38" i="3" s="1"/>
  <c r="H31" i="3"/>
  <c r="I31" i="3" s="1"/>
  <c r="D8" i="3"/>
  <c r="E8" i="3" s="1"/>
  <c r="D11" i="3"/>
  <c r="E11" i="3" s="1"/>
  <c r="H44" i="3"/>
  <c r="I44" i="3" s="1"/>
  <c r="D53" i="3"/>
  <c r="E53" i="3" s="1"/>
  <c r="H54" i="3"/>
  <c r="I54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6" i="3"/>
  <c r="I36" i="3" s="1"/>
  <c r="H16" i="3"/>
  <c r="I16" i="3" s="1"/>
  <c r="H50" i="3"/>
  <c r="I50" i="3" s="1"/>
  <c r="H52" i="3"/>
  <c r="I52" i="3" s="1"/>
  <c r="D57" i="1"/>
  <c r="E57" i="1" s="1"/>
  <c r="C58" i="3"/>
  <c r="F58" i="3"/>
  <c r="H20" i="3"/>
  <c r="I20" i="3" s="1"/>
  <c r="D9" i="8"/>
  <c r="E9" i="8" s="1"/>
  <c r="D43" i="3"/>
  <c r="E43" i="3" s="1"/>
  <c r="C43" i="8" l="1"/>
  <c r="C22" i="8"/>
  <c r="F69" i="8"/>
  <c r="H69" i="8" s="1"/>
  <c r="I69" i="8" s="1"/>
  <c r="P57" i="3"/>
  <c r="Q57" i="3" s="1"/>
  <c r="H9" i="8"/>
  <c r="I9" i="8" s="1"/>
  <c r="G58" i="3"/>
  <c r="H58" i="3" s="1"/>
  <c r="I58" i="3" s="1"/>
  <c r="D8" i="8"/>
  <c r="E8" i="8" s="1"/>
  <c r="P25" i="6"/>
  <c r="Q25" i="6" s="1"/>
  <c r="H10" i="8"/>
  <c r="I10" i="8" s="1"/>
  <c r="H70" i="8"/>
  <c r="I70" i="8" s="1"/>
  <c r="O58" i="3"/>
  <c r="P58" i="3" s="1"/>
  <c r="Q58" i="3" s="1"/>
  <c r="G8" i="8"/>
  <c r="G22" i="8" s="1"/>
  <c r="F29" i="8"/>
  <c r="F43" i="8" s="1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8" i="3"/>
  <c r="M58" i="3" s="1"/>
  <c r="D75" i="8"/>
  <c r="E75" i="8" s="1"/>
  <c r="D58" i="3"/>
  <c r="E58" i="3" s="1"/>
  <c r="B43" i="8" l="1"/>
  <c r="D43" i="8" s="1"/>
  <c r="E43" i="8" s="1"/>
  <c r="B22" i="8"/>
  <c r="D22" i="8" s="1"/>
  <c r="E22" i="8" s="1"/>
  <c r="H43" i="8"/>
  <c r="I43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<sst xmlns="http://schemas.openxmlformats.org/spreadsheetml/2006/main" count="596" uniqueCount="131">
  <si>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</si>
  <si>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</si>
  <si>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</si>
  <si>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</si>
  <si>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</si>
  <si>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</si>
  <si>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</si>
  <si>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</si>
  <si>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</si>
  <si>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</si>
  <si>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</si>
  <si>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</si>
  <si>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</si>
  <si>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</si>
  <si>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</si>
  <si>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</si>
  <si>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</si>
  <si>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</si>
  <si>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</si>
  <si>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</si>
  <si>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</si>
  <si>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</si>
  <si>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</si>
  <si>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</si>
  <si>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</si>
  <si>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</si>
  <si>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</si>
  <si>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</si>
  <si>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</si>
  <si>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</si>
  <si>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</si>
  <si>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</si>
  <si>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</si>
  <si>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</si>
  <si>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</si>
  <si>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</si>
  <si>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</si>
  <si>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</si>
  <si>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</si>
  <si>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</si>
  <si>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</si>
  <si>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</si>
  <si>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</si>
  <si>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</si>
  <si>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</si>
  <si>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</si>
  <si>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</si>
  <si>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</si>
  <si>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</si>
  <si>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</si>
  <si>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</si>
  <si>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</si>
  <si>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</si>
  <si>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</si>
  <si>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</si>
  <si>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</si>
  <si>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</si>
  <si>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</si>
  <si>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</si>
  <si>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</si>
  <si>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</si>
  <si>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</si>
  <si>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</si>
  <si>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</si>
  <si>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</si>
  <si>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</si>
  <si>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</si>
  <si>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</si>
  <si>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</si>
  <si>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</si>
  <si>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</si>
  <si>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</si>
  <si>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</si>
  <si>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</si>
  <si>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</si>
  <si>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</si>
  <si>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</si>
  <si>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</si>
  <si>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</si>
  <si>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</si>
  <si>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</si>
  <si>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</si>
  <si>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</si>
  <si>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</si>
  <si>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</si>
  <si>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</si>
  <si>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</si>
  <si>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</si>
  <si>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</si>
  <si>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</si>
  <si>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</si>
  <si>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</si>
  <si>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</si>
  <si>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</si>
  <si>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</si>
  <si>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</si>
  <si>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</si>
  <si>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</si>
  <si>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</si>
  <si>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</si>
  <si>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</si>
  <si>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</si>
  <si>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</si>
  <si>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</si>
  <si>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</si>
  <si>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</si>
  <si>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</si>
  <si>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</si>
  <si>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</si>
  <si>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</si>
  <si>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</si>
  <si>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</si>
  <si>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</si>
  <si>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</si>
  <si>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</si>
  <si>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</si>
  <si>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</si>
  <si>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</si>
  <si>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</si>
  <si>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</si>
  <si>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</si>
  <si>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</si>
  <si>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</si>
  <si>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</si>
  <si>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</si>
  <si>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</si>
  <si>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</si>
  <si>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</si>
  <si>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</si>
  <si>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Winter 2020</t>
  </si>
  <si>
    <t>Winter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</si>
</sst>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6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2" fillId="6" borderId="105" xfId="0" applyNumberFormat="1" applyFont="1" applyFill="1" applyBorder="1"/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0" fontId="4" fillId="3" borderId="63" xfId="0" applyFont="1" applyFill="1" applyBorder="1"/>
    <xf numFmtId="0" fontId="4" fillId="3" borderId="53" xfId="0" applyFont="1" applyFill="1" applyBorder="1"/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44136</v>
      </c>
      <c r="B1" s="164"/>
      <c r="C1" s="165" t="s">
        <v>21</v>
      </c>
      <c r="D1" s="165"/>
      <c r="E1" s="165"/>
      <c r="F1" s="164"/>
      <c r="G1" s="165" t="s">
        <v>129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2" t="s">
        <v>3</v>
      </c>
      <c r="B3" s="433" t="s">
        <v>6</v>
      </c>
      <c r="C3" s="434"/>
      <c r="D3" s="434"/>
      <c r="E3" s="438"/>
      <c r="F3" s="433" t="s">
        <v>7</v>
      </c>
      <c r="G3" s="434"/>
      <c r="H3" s="434"/>
      <c r="I3" s="435"/>
    </row>
    <row r="4" spans="1:16" ht="25.5" customHeight="1" thickTop="1" thickBot="1" x14ac:dyDescent="0.25">
      <c r="A4" s="429"/>
      <c r="B4" s="63" t="s">
        <v>129</v>
      </c>
      <c r="C4" s="64" t="s">
        <v>130</v>
      </c>
      <c r="D4" s="135" t="s">
        <v>0</v>
      </c>
      <c r="E4" s="136" t="s">
        <v>1</v>
      </c>
      <c r="F4" s="63" t="str">
        <f>B4</f>
        <v>Winter 2020</v>
      </c>
      <c r="G4" s="64" t="str">
        <f>C4</f>
        <v>Winter 2021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162</v>
      </c>
      <c r="C5" s="196">
        <f>SUM(C6:C7)</f>
        <v>235</v>
      </c>
      <c r="D5" s="197">
        <f t="shared" ref="D5:D22" si="0">C5-B5</f>
        <v>73</v>
      </c>
      <c r="E5" s="198">
        <f t="shared" ref="E5:E22" si="1">IF(ISERROR(D5/B5),"n/a",(D5/B5))</f>
        <v>0.45061728395061729</v>
      </c>
      <c r="F5" s="195">
        <f>SUM(F6:F7)</f>
        <v>81</v>
      </c>
      <c r="G5" s="196">
        <f>SUM(G6:G7)</f>
        <v>94</v>
      </c>
      <c r="H5" s="197">
        <f t="shared" ref="H5:H22" si="2">G5-F5</f>
        <v>13</v>
      </c>
      <c r="I5" s="199">
        <f t="shared" ref="I5:I22" si="3">IF(ISERROR(H5/F5),"n/a",(H5/F5))</f>
        <v>0.16049382716049382</v>
      </c>
      <c r="J5" s="68"/>
      <c r="K5" s="420"/>
      <c r="L5" s="420"/>
      <c r="M5" s="420"/>
      <c r="N5" s="420"/>
      <c r="O5" s="420"/>
      <c r="P5" s="420"/>
    </row>
    <row r="6" spans="1:16" x14ac:dyDescent="0.2">
      <c r="A6" s="188" t="s">
        <v>17</v>
      </c>
      <c r="B6" s="184">
        <f>COE!B22</f>
        <v>0</v>
      </c>
      <c r="C6" s="185">
        <f>COE!C22</f>
        <v>10</v>
      </c>
      <c r="D6" s="186">
        <f t="shared" si="0"/>
        <v>10</v>
      </c>
      <c r="E6" s="193" t="str">
        <f t="shared" si="1"/>
        <v>n/a</v>
      </c>
      <c r="F6" s="184">
        <f>COE!F22</f>
        <v>0</v>
      </c>
      <c r="G6" s="185">
        <f>COE!G22</f>
        <v>10</v>
      </c>
      <c r="H6" s="186">
        <f t="shared" si="2"/>
        <v>10</v>
      </c>
      <c r="I6" s="194" t="str">
        <f t="shared" si="3"/>
        <v>n/a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162</v>
      </c>
      <c r="C7" s="276">
        <f>COE!C43</f>
        <v>225</v>
      </c>
      <c r="D7" s="186">
        <f t="shared" si="0"/>
        <v>63</v>
      </c>
      <c r="E7" s="193">
        <f t="shared" si="1"/>
        <v>0.3888888888888889</v>
      </c>
      <c r="F7" s="276">
        <f>COE!F43</f>
        <v>81</v>
      </c>
      <c r="G7" s="276">
        <f>COE!G43</f>
        <v>84</v>
      </c>
      <c r="H7" s="186">
        <f t="shared" si="2"/>
        <v>3</v>
      </c>
      <c r="I7" s="194">
        <f t="shared" si="3"/>
        <v>3.7037037037037035E-2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488</v>
      </c>
      <c r="C8" s="196">
        <f>SUM(C9:C10)</f>
        <v>527</v>
      </c>
      <c r="D8" s="197">
        <f>C8-B8</f>
        <v>39</v>
      </c>
      <c r="E8" s="198">
        <f>IF(ISERROR(D8/B8),"n/a",(D8/B8))</f>
        <v>7.9918032786885251E-2</v>
      </c>
      <c r="F8" s="195">
        <f>SUM(F9:F10)</f>
        <v>362</v>
      </c>
      <c r="G8" s="196">
        <f>SUM(G9:G10)</f>
        <v>384</v>
      </c>
      <c r="H8" s="197">
        <f>G8-F8</f>
        <v>22</v>
      </c>
      <c r="I8" s="199">
        <f>IF(ISERROR(H8/F8),"n/a",(H8/F8))</f>
        <v>6.0773480662983423E-2</v>
      </c>
      <c r="J8" s="68"/>
      <c r="K8" s="69"/>
    </row>
    <row r="9" spans="1:16" x14ac:dyDescent="0.2">
      <c r="A9" s="188" t="s">
        <v>17</v>
      </c>
      <c r="B9" s="145">
        <f>'CHASS- FR'!B57</f>
        <v>4</v>
      </c>
      <c r="C9" s="134">
        <f>'CHASS- FR'!C57</f>
        <v>28</v>
      </c>
      <c r="D9" s="186">
        <f t="shared" si="0"/>
        <v>24</v>
      </c>
      <c r="E9" s="193">
        <f t="shared" si="1"/>
        <v>6</v>
      </c>
      <c r="F9" s="145">
        <f>'CHASS- FR'!F57</f>
        <v>2</v>
      </c>
      <c r="G9" s="134">
        <f>'CHASS- FR'!G57</f>
        <v>23</v>
      </c>
      <c r="H9" s="186">
        <f t="shared" si="2"/>
        <v>21</v>
      </c>
      <c r="I9" s="194">
        <f t="shared" si="3"/>
        <v>10.5</v>
      </c>
      <c r="J9" s="68"/>
      <c r="K9" s="183"/>
    </row>
    <row r="10" spans="1:16" ht="13.5" thickBot="1" x14ac:dyDescent="0.25">
      <c r="A10" s="188" t="s">
        <v>18</v>
      </c>
      <c r="B10" s="145">
        <f>'CHASS - TR'!B57</f>
        <v>484</v>
      </c>
      <c r="C10" s="134">
        <f>'CHASS - TR'!C57</f>
        <v>499</v>
      </c>
      <c r="D10" s="186">
        <f>C10-B10</f>
        <v>15</v>
      </c>
      <c r="E10" s="193">
        <f>IF(ISERROR(D10/B10),"n/a",(D10/B10))</f>
        <v>3.0991735537190084E-2</v>
      </c>
      <c r="F10" s="134">
        <f>'CHASS - TR'!F57</f>
        <v>360</v>
      </c>
      <c r="G10" s="134">
        <f>'CHASS - TR'!G57</f>
        <v>361</v>
      </c>
      <c r="H10" s="186">
        <f>G10-F10</f>
        <v>1</v>
      </c>
      <c r="I10" s="194">
        <f>IF(ISERROR(H10/F10),"n/a",(H10/F10))</f>
        <v>2.7777777777777779E-3</v>
      </c>
      <c r="J10" s="68"/>
      <c r="K10" s="183"/>
    </row>
    <row r="11" spans="1:16" ht="38.25" x14ac:dyDescent="0.2">
      <c r="A11" s="213" t="s">
        <v>15</v>
      </c>
      <c r="B11" s="195">
        <f>SUM(B12:B13)</f>
        <v>154</v>
      </c>
      <c r="C11" s="226">
        <f>SUM(C12:C13)</f>
        <v>177</v>
      </c>
      <c r="D11" s="197">
        <f t="shared" si="0"/>
        <v>23</v>
      </c>
      <c r="E11" s="227">
        <f t="shared" si="1"/>
        <v>0.14935064935064934</v>
      </c>
      <c r="F11" s="228">
        <f>SUM(F12:F13)</f>
        <v>101</v>
      </c>
      <c r="G11" s="215">
        <f>SUM(G12:G13)</f>
        <v>98</v>
      </c>
      <c r="H11" s="197">
        <f t="shared" si="2"/>
        <v>-3</v>
      </c>
      <c r="I11" s="219">
        <f t="shared" si="3"/>
        <v>-2.9702970297029702E-2</v>
      </c>
      <c r="J11" s="68"/>
      <c r="K11" s="69"/>
    </row>
    <row r="12" spans="1:16" x14ac:dyDescent="0.2">
      <c r="A12" s="188" t="s">
        <v>17</v>
      </c>
      <c r="B12" s="145">
        <f>'CNAS - FR'!B25</f>
        <v>1</v>
      </c>
      <c r="C12" s="134">
        <f>'CNAS - FR'!C25</f>
        <v>6</v>
      </c>
      <c r="D12" s="186">
        <f t="shared" si="0"/>
        <v>5</v>
      </c>
      <c r="E12" s="193">
        <f t="shared" si="1"/>
        <v>5</v>
      </c>
      <c r="F12" s="187">
        <f>'CNAS - FR'!F25</f>
        <v>2</v>
      </c>
      <c r="G12" s="134">
        <f>'CNAS - FR'!G25</f>
        <v>6</v>
      </c>
      <c r="H12" s="186">
        <f t="shared" si="2"/>
        <v>4</v>
      </c>
      <c r="I12" s="194">
        <f t="shared" si="3"/>
        <v>2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153</v>
      </c>
      <c r="C13" s="134">
        <f>'CNAS - TR'!C25</f>
        <v>171</v>
      </c>
      <c r="D13" s="186">
        <f t="shared" si="0"/>
        <v>18</v>
      </c>
      <c r="E13" s="193">
        <f t="shared" si="1"/>
        <v>0.11764705882352941</v>
      </c>
      <c r="F13" s="187">
        <f>'CNAS - TR'!F25</f>
        <v>99</v>
      </c>
      <c r="G13" s="134">
        <f>'CNAS - TR'!G25</f>
        <v>92</v>
      </c>
      <c r="H13" s="186">
        <f t="shared" si="2"/>
        <v>-7</v>
      </c>
      <c r="I13" s="194">
        <f t="shared" si="3"/>
        <v>-7.0707070707070704E-2</v>
      </c>
      <c r="J13" s="68"/>
      <c r="K13" s="183"/>
    </row>
    <row r="14" spans="1:16" ht="25.5" x14ac:dyDescent="0.2">
      <c r="A14" s="213" t="s">
        <v>115</v>
      </c>
      <c r="B14" s="195">
        <f>SUM(B15:B16)</f>
        <v>14</v>
      </c>
      <c r="C14" s="196">
        <f>SUM(C15:C16)</f>
        <v>24</v>
      </c>
      <c r="D14" s="392">
        <f>C14-B14</f>
        <v>10</v>
      </c>
      <c r="E14" s="395">
        <f>IF(ISERROR(D14/B14),"n/a",(D14/B14))</f>
        <v>0.7142857142857143</v>
      </c>
      <c r="F14" s="228">
        <f>SUM(F15:F16)</f>
        <v>17</v>
      </c>
      <c r="G14" s="215">
        <f>SUM(G15:G16)</f>
        <v>18</v>
      </c>
      <c r="H14" s="392">
        <f>G14-F14</f>
        <v>1</v>
      </c>
      <c r="I14" s="219">
        <f>IF(ISERROR(H14/F14),"n/a",(H14/F14))</f>
        <v>5.8823529411764705E-2</v>
      </c>
      <c r="J14" s="68"/>
      <c r="K14" s="309"/>
    </row>
    <row r="15" spans="1:16" x14ac:dyDescent="0.2">
      <c r="A15" s="313" t="s">
        <v>17</v>
      </c>
      <c r="B15" s="332">
        <f>GSOE!B4</f>
        <v>0</v>
      </c>
      <c r="C15" s="276">
        <f>GSOE!C4</f>
        <v>0</v>
      </c>
      <c r="D15" s="310">
        <f t="shared" ref="D15:D16" si="4">C15-B15</f>
        <v>0</v>
      </c>
      <c r="E15" s="393" t="str">
        <f t="shared" ref="E15:E16" si="5">IF(ISERROR(D15/B15),"n/a",(D15/B15))</f>
        <v>n/a</v>
      </c>
      <c r="F15" s="312">
        <f>GSOE!F4</f>
        <v>0</v>
      </c>
      <c r="G15" s="276">
        <f>GSOE!G4</f>
        <v>0</v>
      </c>
      <c r="H15" s="310">
        <f t="shared" ref="H15:H16" si="6">G15-F15</f>
        <v>0</v>
      </c>
      <c r="I15" s="390" t="str">
        <f t="shared" ref="I15:I16" si="7">IF(ISERROR(H15/F15),"n/a",(H15/F15))</f>
        <v>n/a</v>
      </c>
      <c r="J15" s="68"/>
      <c r="K15" s="309"/>
    </row>
    <row r="16" spans="1:16" ht="13.5" thickBot="1" x14ac:dyDescent="0.25">
      <c r="A16" s="314" t="s">
        <v>18</v>
      </c>
      <c r="B16" s="220">
        <f>GSOE!B7</f>
        <v>14</v>
      </c>
      <c r="C16" s="221">
        <f>GSOE!C7</f>
        <v>24</v>
      </c>
      <c r="D16" s="311">
        <f t="shared" si="4"/>
        <v>10</v>
      </c>
      <c r="E16" s="394">
        <f t="shared" si="5"/>
        <v>0.7142857142857143</v>
      </c>
      <c r="F16" s="312">
        <f>GSOE!F7</f>
        <v>17</v>
      </c>
      <c r="G16" s="276">
        <f>GSOE!G7</f>
        <v>18</v>
      </c>
      <c r="H16" s="311">
        <f t="shared" si="6"/>
        <v>1</v>
      </c>
      <c r="I16" s="391">
        <f t="shared" si="7"/>
        <v>5.8823529411764705E-2</v>
      </c>
      <c r="J16" s="68"/>
      <c r="K16" s="309"/>
    </row>
    <row r="17" spans="1:12" ht="25.5" x14ac:dyDescent="0.2">
      <c r="A17" s="415" t="s">
        <v>122</v>
      </c>
      <c r="B17" s="195">
        <f>SUM(B18:B19)</f>
        <v>9</v>
      </c>
      <c r="C17" s="196">
        <f>SUM(C18:C19)</f>
        <v>11</v>
      </c>
      <c r="D17" s="392">
        <f>C17-B17</f>
        <v>2</v>
      </c>
      <c r="E17" s="395">
        <f>IF(ISERROR(D17/B17),"n/a",(D17/B17))</f>
        <v>0.22222222222222221</v>
      </c>
      <c r="F17" s="228">
        <f>SUM(F18:F19)</f>
        <v>4</v>
      </c>
      <c r="G17" s="215">
        <f>SUM(G18:G19)</f>
        <v>10</v>
      </c>
      <c r="H17" s="392">
        <f>G17-F17</f>
        <v>6</v>
      </c>
      <c r="I17" s="219">
        <f>IF(ISERROR(H17/F17),"n/a",(H17/F17))</f>
        <v>1.5</v>
      </c>
      <c r="J17" s="68"/>
      <c r="K17" s="69"/>
    </row>
    <row r="18" spans="1:12" x14ac:dyDescent="0.2">
      <c r="A18" s="313" t="s">
        <v>17</v>
      </c>
      <c r="B18" s="332">
        <f>SOPP!B4</f>
        <v>0</v>
      </c>
      <c r="C18" s="276">
        <f>SOPP!C4</f>
        <v>0</v>
      </c>
      <c r="D18" s="310">
        <f t="shared" ref="D18:D19" si="8">C18-B18</f>
        <v>0</v>
      </c>
      <c r="E18" s="393" t="str">
        <f t="shared" ref="E18:E19" si="9">IF(ISERROR(D18/B18),"n/a",(D18/B18))</f>
        <v>n/a</v>
      </c>
      <c r="F18" s="312">
        <f>SOPP!F4</f>
        <v>0</v>
      </c>
      <c r="G18" s="312">
        <f>SOPP!G4</f>
        <v>0</v>
      </c>
      <c r="H18" s="310">
        <f t="shared" ref="H18:H19" si="10">G18-F18</f>
        <v>0</v>
      </c>
      <c r="I18" s="390" t="str">
        <f t="shared" ref="I18:I19" si="11">IF(ISERROR(H18/F18),"n/a",(H18/F18))</f>
        <v>n/a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9</v>
      </c>
      <c r="C19" s="221">
        <f>SOPP!C7</f>
        <v>11</v>
      </c>
      <c r="D19" s="311">
        <f t="shared" si="8"/>
        <v>2</v>
      </c>
      <c r="E19" s="394">
        <f t="shared" si="9"/>
        <v>0.22222222222222221</v>
      </c>
      <c r="F19" s="312">
        <f>SOPP!F7</f>
        <v>4</v>
      </c>
      <c r="G19" s="312">
        <f>SOPP!G7</f>
        <v>10</v>
      </c>
      <c r="H19" s="311">
        <f t="shared" si="10"/>
        <v>6</v>
      </c>
      <c r="I19" s="391">
        <f t="shared" si="11"/>
        <v>1.5</v>
      </c>
      <c r="J19" s="72"/>
      <c r="K19" s="73"/>
    </row>
    <row r="20" spans="1:12" ht="25.5" x14ac:dyDescent="0.2">
      <c r="A20" s="65" t="s">
        <v>12</v>
      </c>
      <c r="B20" s="195">
        <f>SUM(B21:B21)</f>
        <v>172</v>
      </c>
      <c r="C20" s="196">
        <f>SUM(C21:C21)</f>
        <v>163</v>
      </c>
      <c r="D20" s="197">
        <f t="shared" si="0"/>
        <v>-9</v>
      </c>
      <c r="E20" s="224">
        <f t="shared" si="1"/>
        <v>-5.232558139534884E-2</v>
      </c>
      <c r="F20" s="204">
        <f>SUM(F21:F21)</f>
        <v>107</v>
      </c>
      <c r="G20" s="196">
        <f>SUM(G21:G21)</f>
        <v>121</v>
      </c>
      <c r="H20" s="197">
        <f t="shared" si="2"/>
        <v>14</v>
      </c>
      <c r="I20" s="225">
        <f t="shared" si="3"/>
        <v>0.13084112149532709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172</v>
      </c>
      <c r="C21" s="134">
        <f>'Business - TR'!C6</f>
        <v>163</v>
      </c>
      <c r="D21" s="189">
        <f t="shared" si="0"/>
        <v>-9</v>
      </c>
      <c r="E21" s="212">
        <f t="shared" si="1"/>
        <v>-5.232558139534884E-2</v>
      </c>
      <c r="F21" s="187">
        <f>'Business - TR'!F6</f>
        <v>107</v>
      </c>
      <c r="G21" s="134">
        <f>'Business - TR'!G6</f>
        <v>121</v>
      </c>
      <c r="H21" s="189">
        <f t="shared" si="2"/>
        <v>14</v>
      </c>
      <c r="I21" s="223">
        <f t="shared" si="3"/>
        <v>0.13084112149532709</v>
      </c>
      <c r="J21" s="68"/>
      <c r="K21" s="69"/>
    </row>
    <row r="22" spans="1:12" ht="13.5" thickBot="1" x14ac:dyDescent="0.25">
      <c r="A22" s="383" t="s">
        <v>16</v>
      </c>
      <c r="B22" s="384">
        <f>B5+B8+B11+B14+B17+B20</f>
        <v>999</v>
      </c>
      <c r="C22" s="384">
        <f>C5+C8+C11+C14+C17+C20</f>
        <v>1137</v>
      </c>
      <c r="D22" s="385">
        <f t="shared" si="0"/>
        <v>138</v>
      </c>
      <c r="E22" s="386">
        <f t="shared" si="1"/>
        <v>0.13813813813813813</v>
      </c>
      <c r="F22" s="387">
        <f>(F5+F8+F11+F14+F17+F20)</f>
        <v>672</v>
      </c>
      <c r="G22" s="387">
        <f>(G5+G8+G11+G14+G17+G20)</f>
        <v>725</v>
      </c>
      <c r="H22" s="385">
        <f t="shared" si="2"/>
        <v>53</v>
      </c>
      <c r="I22" s="388">
        <f t="shared" si="3"/>
        <v>7.8869047619047616E-2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2" t="s">
        <v>3</v>
      </c>
      <c r="B24" s="430" t="s">
        <v>8</v>
      </c>
      <c r="C24" s="431"/>
      <c r="D24" s="431"/>
      <c r="E24" s="436"/>
      <c r="F24" s="431" t="s">
        <v>4</v>
      </c>
      <c r="G24" s="431"/>
      <c r="H24" s="431"/>
      <c r="I24" s="432"/>
      <c r="J24" s="203"/>
      <c r="K24" s="69"/>
    </row>
    <row r="25" spans="1:12" ht="14.25" thickTop="1" thickBot="1" x14ac:dyDescent="0.25">
      <c r="A25" s="429"/>
      <c r="B25" s="63" t="str">
        <f>B4</f>
        <v>Winter 2020</v>
      </c>
      <c r="C25" s="64" t="str">
        <f>C4</f>
        <v>Winter 2021</v>
      </c>
      <c r="D25" s="135" t="s">
        <v>0</v>
      </c>
      <c r="E25" s="136" t="s">
        <v>1</v>
      </c>
      <c r="F25" s="104" t="str">
        <f>B4</f>
        <v>Winter 2020</v>
      </c>
      <c r="G25" s="64" t="str">
        <f>C4</f>
        <v>Winter 2021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57</v>
      </c>
      <c r="C26" s="201">
        <f>SUM(C27:C28)</f>
        <v>67</v>
      </c>
      <c r="D26" s="197">
        <f t="shared" ref="D26:D43" si="12">C26-B26</f>
        <v>10</v>
      </c>
      <c r="E26" s="198">
        <f t="shared" ref="E26:E43" si="13">IF(ISERROR(D26/B26),"n/a",(D26/B26))</f>
        <v>0.17543859649122806</v>
      </c>
      <c r="F26" s="202">
        <f>SUM(F27:F28)</f>
        <v>0</v>
      </c>
      <c r="G26" s="201">
        <f>SUM(G27:G28)</f>
        <v>0</v>
      </c>
      <c r="H26" s="197">
        <f t="shared" ref="H26:H43" si="14">G26-F26</f>
        <v>0</v>
      </c>
      <c r="I26" s="199" t="str">
        <f t="shared" ref="I26:I43" si="15">IF(ISERROR(H26/F26),"n/a",(H26/F26))</f>
        <v>n/a</v>
      </c>
      <c r="J26" s="68"/>
      <c r="K26" s="183"/>
    </row>
    <row r="27" spans="1:12" x14ac:dyDescent="0.2">
      <c r="A27" s="188" t="s">
        <v>17</v>
      </c>
      <c r="B27" s="190">
        <f>COE!J22</f>
        <v>0</v>
      </c>
      <c r="C27" s="191">
        <f>COE!K22</f>
        <v>5</v>
      </c>
      <c r="D27" s="186">
        <f t="shared" si="12"/>
        <v>5</v>
      </c>
      <c r="E27" s="193" t="str">
        <f t="shared" si="13"/>
        <v>n/a</v>
      </c>
      <c r="F27" s="192">
        <f>COE!N22</f>
        <v>0</v>
      </c>
      <c r="G27" s="191">
        <f>COE!O22</f>
        <v>0</v>
      </c>
      <c r="H27" s="186">
        <f t="shared" si="14"/>
        <v>0</v>
      </c>
      <c r="I27" s="194" t="str">
        <f t="shared" si="15"/>
        <v>n/a</v>
      </c>
      <c r="J27" s="68"/>
      <c r="K27" s="69"/>
    </row>
    <row r="28" spans="1:12" ht="13.5" thickBot="1" x14ac:dyDescent="0.25">
      <c r="A28" s="188" t="s">
        <v>18</v>
      </c>
      <c r="B28" s="222">
        <f>COE!J43</f>
        <v>57</v>
      </c>
      <c r="C28" s="191">
        <f>COE!K43</f>
        <v>62</v>
      </c>
      <c r="D28" s="186">
        <f t="shared" si="12"/>
        <v>5</v>
      </c>
      <c r="E28" s="193">
        <f t="shared" si="13"/>
        <v>8.771929824561403E-2</v>
      </c>
      <c r="F28" s="192">
        <f>COE!N43</f>
        <v>0</v>
      </c>
      <c r="G28" s="191">
        <f>COE!O43</f>
        <v>0</v>
      </c>
      <c r="H28" s="186">
        <f t="shared" si="14"/>
        <v>0</v>
      </c>
      <c r="I28" s="194" t="str">
        <f t="shared" si="15"/>
        <v>n/a</v>
      </c>
      <c r="J28" s="68"/>
      <c r="K28" s="183"/>
    </row>
    <row r="29" spans="1:12" ht="38.25" x14ac:dyDescent="0.2">
      <c r="A29" s="65" t="s">
        <v>14</v>
      </c>
      <c r="B29" s="200">
        <f>SUM(B30:B31)</f>
        <v>259</v>
      </c>
      <c r="C29" s="196">
        <f>SUM(C30:C31)</f>
        <v>280</v>
      </c>
      <c r="D29" s="197">
        <f t="shared" si="12"/>
        <v>21</v>
      </c>
      <c r="E29" s="198">
        <f t="shared" si="13"/>
        <v>8.1081081081081086E-2</v>
      </c>
      <c r="F29" s="202">
        <f>SUM(F30:F31)</f>
        <v>0</v>
      </c>
      <c r="G29" s="201">
        <f>SUM(G30:G31)</f>
        <v>0</v>
      </c>
      <c r="H29" s="197">
        <f t="shared" si="14"/>
        <v>0</v>
      </c>
      <c r="I29" s="199" t="str">
        <f t="shared" si="15"/>
        <v>n/a</v>
      </c>
      <c r="J29" s="68"/>
      <c r="K29" s="183"/>
    </row>
    <row r="30" spans="1:12" x14ac:dyDescent="0.2">
      <c r="A30" s="188" t="s">
        <v>17</v>
      </c>
      <c r="B30" s="146">
        <f>'CHASS- FR'!J57</f>
        <v>2</v>
      </c>
      <c r="C30" s="134">
        <f>'CHASS- FR'!K57</f>
        <v>13</v>
      </c>
      <c r="D30" s="186">
        <f t="shared" si="12"/>
        <v>11</v>
      </c>
      <c r="E30" s="193">
        <f t="shared" si="13"/>
        <v>5.5</v>
      </c>
      <c r="F30" s="147">
        <f>'CHASS- FR'!N57</f>
        <v>0</v>
      </c>
      <c r="G30" s="127">
        <f>'CHASS- FR'!O57</f>
        <v>0</v>
      </c>
      <c r="H30" s="186">
        <f t="shared" si="14"/>
        <v>0</v>
      </c>
      <c r="I30" s="194" t="str">
        <f t="shared" si="15"/>
        <v>n/a</v>
      </c>
      <c r="J30" s="68"/>
      <c r="K30" s="309"/>
    </row>
    <row r="31" spans="1:12" ht="13.5" thickBot="1" x14ac:dyDescent="0.25">
      <c r="A31" s="188" t="s">
        <v>18</v>
      </c>
      <c r="B31" s="332">
        <f>'CHASS - TR'!J57</f>
        <v>257</v>
      </c>
      <c r="C31" s="134">
        <f>'CHASS - TR'!K57</f>
        <v>267</v>
      </c>
      <c r="D31" s="186">
        <f>C31-B31</f>
        <v>10</v>
      </c>
      <c r="E31" s="193">
        <f>IF(ISERROR(D31/B31),"n/a",(D31/B31))</f>
        <v>3.8910505836575876E-2</v>
      </c>
      <c r="F31" s="147">
        <f>'CHASS - TR'!N57</f>
        <v>0</v>
      </c>
      <c r="G31" s="127">
        <f>'CHASS - TR'!O57</f>
        <v>0</v>
      </c>
      <c r="H31" s="186">
        <f>G31-F31</f>
        <v>0</v>
      </c>
      <c r="I31" s="194" t="str">
        <f>IF(ISERROR(H31/F31),"n/a",(H31/F31))</f>
        <v>n/a</v>
      </c>
      <c r="J31" s="68"/>
      <c r="K31" s="309"/>
    </row>
    <row r="32" spans="1:12" ht="38.25" x14ac:dyDescent="0.2">
      <c r="A32" s="213" t="s">
        <v>15</v>
      </c>
      <c r="B32" s="214">
        <f>SUM(B33:B34)</f>
        <v>86</v>
      </c>
      <c r="C32" s="215">
        <f>SUM(C33:C34)</f>
        <v>78</v>
      </c>
      <c r="D32" s="197">
        <f t="shared" si="12"/>
        <v>-8</v>
      </c>
      <c r="E32" s="216">
        <f t="shared" si="13"/>
        <v>-9.3023255813953487E-2</v>
      </c>
      <c r="F32" s="217">
        <f>SUM(F33:F34)</f>
        <v>0</v>
      </c>
      <c r="G32" s="218">
        <f>SUM(G33:G34)</f>
        <v>0</v>
      </c>
      <c r="H32" s="197">
        <f t="shared" si="14"/>
        <v>0</v>
      </c>
      <c r="I32" s="219" t="str">
        <f t="shared" si="15"/>
        <v>n/a</v>
      </c>
      <c r="J32" s="68"/>
      <c r="K32" s="309"/>
    </row>
    <row r="33" spans="1:15" x14ac:dyDescent="0.2">
      <c r="A33" s="188" t="s">
        <v>17</v>
      </c>
      <c r="B33" s="146">
        <f>'CNAS - FR'!J25</f>
        <v>1</v>
      </c>
      <c r="C33" s="134">
        <f>'CNAS - FR'!K25</f>
        <v>3</v>
      </c>
      <c r="D33" s="186">
        <f t="shared" si="12"/>
        <v>2</v>
      </c>
      <c r="E33" s="193">
        <f t="shared" si="13"/>
        <v>2</v>
      </c>
      <c r="F33" s="147">
        <f>'CNAS - FR'!N25</f>
        <v>0</v>
      </c>
      <c r="G33" s="127">
        <f>'CNAS - FR'!O25</f>
        <v>0</v>
      </c>
      <c r="H33" s="186">
        <f t="shared" si="14"/>
        <v>0</v>
      </c>
      <c r="I33" s="194" t="str">
        <f t="shared" si="15"/>
        <v>n/a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85</v>
      </c>
      <c r="C34" s="134">
        <f>'CNAS - TR'!K25</f>
        <v>75</v>
      </c>
      <c r="D34" s="186">
        <f t="shared" si="12"/>
        <v>-10</v>
      </c>
      <c r="E34" s="193">
        <f t="shared" si="13"/>
        <v>-0.11764705882352941</v>
      </c>
      <c r="F34" s="147">
        <f>'CNAS - TR'!N25</f>
        <v>0</v>
      </c>
      <c r="G34" s="127">
        <f>'CNAS - TR'!O25</f>
        <v>0</v>
      </c>
      <c r="H34" s="186">
        <f t="shared" si="14"/>
        <v>0</v>
      </c>
      <c r="I34" s="194" t="str">
        <f t="shared" si="15"/>
        <v>n/a</v>
      </c>
      <c r="J34" s="68"/>
      <c r="K34" s="183"/>
    </row>
    <row r="35" spans="1:15" ht="25.5" x14ac:dyDescent="0.2">
      <c r="A35" s="213" t="s">
        <v>115</v>
      </c>
      <c r="B35" s="214">
        <f>SUM(B36:B37)</f>
        <v>15</v>
      </c>
      <c r="C35" s="215">
        <f>SUM(C36:C37)</f>
        <v>14</v>
      </c>
      <c r="D35" s="392">
        <f>C35-B35</f>
        <v>-1</v>
      </c>
      <c r="E35" s="216">
        <f>IF(ISERROR(D35/B35),"n/a",(D35/B35))</f>
        <v>-6.6666666666666666E-2</v>
      </c>
      <c r="F35" s="217">
        <f>SUM(F36:F37)</f>
        <v>0</v>
      </c>
      <c r="G35" s="218">
        <f>SUM(G36:G37)</f>
        <v>0</v>
      </c>
      <c r="H35" s="392">
        <f>G35-F35</f>
        <v>0</v>
      </c>
      <c r="I35" s="219" t="str">
        <f>IF(ISERROR(H35/F35),"n/a",(H35/F35))</f>
        <v>n/a</v>
      </c>
      <c r="J35" s="68"/>
      <c r="K35" s="69"/>
    </row>
    <row r="36" spans="1:15" x14ac:dyDescent="0.2">
      <c r="A36" s="314" t="s">
        <v>17</v>
      </c>
      <c r="B36" s="316">
        <f>GSOE!J4</f>
        <v>0</v>
      </c>
      <c r="C36" s="276">
        <f>GSOE!K4</f>
        <v>0</v>
      </c>
      <c r="D36" s="310">
        <f t="shared" ref="D36:D37" si="16">C36-B36</f>
        <v>0</v>
      </c>
      <c r="E36" s="393" t="str">
        <f t="shared" ref="E36:E37" si="17">IF(ISERROR(D36/B36),"n/a",(D36/B36))</f>
        <v>n/a</v>
      </c>
      <c r="F36" s="316">
        <f>GSOE!N4</f>
        <v>0</v>
      </c>
      <c r="G36" s="315">
        <f>GSOE!O4</f>
        <v>0</v>
      </c>
      <c r="H36" s="310">
        <f t="shared" ref="H36:H37" si="18">G36-F36</f>
        <v>0</v>
      </c>
      <c r="I36" s="390" t="str">
        <f t="shared" ref="I36:I37" si="19">IF(ISERROR(H36/F36),"n/a",(H36/F36))</f>
        <v>n/a</v>
      </c>
    </row>
    <row r="37" spans="1:15" ht="13.5" customHeight="1" thickBot="1" x14ac:dyDescent="0.25">
      <c r="A37" s="314" t="s">
        <v>18</v>
      </c>
      <c r="B37" s="316">
        <f>GSOE!J7</f>
        <v>15</v>
      </c>
      <c r="C37" s="276">
        <f>GSOE!K7</f>
        <v>14</v>
      </c>
      <c r="D37" s="311">
        <f t="shared" si="16"/>
        <v>-1</v>
      </c>
      <c r="E37" s="394">
        <f t="shared" si="17"/>
        <v>-6.6666666666666666E-2</v>
      </c>
      <c r="F37" s="316">
        <f>GSOE!N7</f>
        <v>0</v>
      </c>
      <c r="G37" s="315">
        <f>GSOE!O7</f>
        <v>0</v>
      </c>
      <c r="H37" s="311">
        <f t="shared" si="18"/>
        <v>0</v>
      </c>
      <c r="I37" s="391" t="str">
        <f t="shared" si="19"/>
        <v>n/a</v>
      </c>
      <c r="N37" s="62"/>
      <c r="O37" s="62"/>
    </row>
    <row r="38" spans="1:15" ht="25.5" x14ac:dyDescent="0.2">
      <c r="A38" s="415" t="s">
        <v>122</v>
      </c>
      <c r="B38" s="214">
        <f>SUM(B39:B40)</f>
        <v>2</v>
      </c>
      <c r="C38" s="215">
        <f>SUM(C39:C40)</f>
        <v>8</v>
      </c>
      <c r="D38" s="392">
        <f>C38-B38</f>
        <v>6</v>
      </c>
      <c r="E38" s="216">
        <f>IF(ISERROR(D38/B38),"n/a",(D38/B38))</f>
        <v>3</v>
      </c>
      <c r="F38" s="217">
        <f>SUM(F39:F40)</f>
        <v>0</v>
      </c>
      <c r="G38" s="218">
        <f>SUM(G39:G40)</f>
        <v>6</v>
      </c>
      <c r="H38" s="392">
        <f>G38-F38</f>
        <v>6</v>
      </c>
      <c r="I38" s="219" t="str">
        <f>IF(ISERROR(H38/F38),"n/a",(H38/F38))</f>
        <v>n/a</v>
      </c>
      <c r="N38" s="62"/>
      <c r="O38" s="62"/>
    </row>
    <row r="39" spans="1:15" x14ac:dyDescent="0.2">
      <c r="A39" s="314" t="s">
        <v>17</v>
      </c>
      <c r="B39" s="316">
        <f>SOPP!J4</f>
        <v>0</v>
      </c>
      <c r="C39" s="316">
        <f>SOPP!K4</f>
        <v>0</v>
      </c>
      <c r="D39" s="310">
        <f t="shared" ref="D39:D40" si="20">C39-B39</f>
        <v>0</v>
      </c>
      <c r="E39" s="393" t="str">
        <f t="shared" ref="E39:E40" si="21">IF(ISERROR(D39/B39),"n/a",(D39/B39))</f>
        <v>n/a</v>
      </c>
      <c r="F39" s="316">
        <f>SOPP!N4</f>
        <v>0</v>
      </c>
      <c r="G39" s="316">
        <f>SOPP!O4</f>
        <v>0</v>
      </c>
      <c r="H39" s="310">
        <f t="shared" ref="H39:H40" si="22">G39-F39</f>
        <v>0</v>
      </c>
      <c r="I39" s="390" t="str">
        <f t="shared" ref="I39:I40" si="23">IF(ISERROR(H39/F39),"n/a",(H39/F39))</f>
        <v>n/a</v>
      </c>
      <c r="N39" s="62"/>
      <c r="O39" s="62"/>
    </row>
    <row r="40" spans="1:15" ht="13.5" thickBot="1" x14ac:dyDescent="0.25">
      <c r="A40" s="314" t="s">
        <v>18</v>
      </c>
      <c r="B40" s="316">
        <f>SOPP!J7</f>
        <v>2</v>
      </c>
      <c r="C40" s="316">
        <f>SOPP!K7</f>
        <v>8</v>
      </c>
      <c r="D40" s="311">
        <f t="shared" si="20"/>
        <v>6</v>
      </c>
      <c r="E40" s="394">
        <f t="shared" si="21"/>
        <v>3</v>
      </c>
      <c r="F40" s="316">
        <f>SOPP!N7</f>
        <v>0</v>
      </c>
      <c r="G40" s="316">
        <f>SOPP!O7</f>
        <v>6</v>
      </c>
      <c r="H40" s="311">
        <f t="shared" si="22"/>
        <v>6</v>
      </c>
      <c r="I40" s="391" t="str">
        <f t="shared" si="23"/>
        <v>n/a</v>
      </c>
      <c r="N40" s="62"/>
      <c r="O40" s="62"/>
    </row>
    <row r="41" spans="1:15" ht="25.5" x14ac:dyDescent="0.2">
      <c r="A41" s="65" t="s">
        <v>12</v>
      </c>
      <c r="B41" s="195">
        <f>SUM(B42:B42)</f>
        <v>82</v>
      </c>
      <c r="C41" s="196">
        <f>SUM(C42:C42)</f>
        <v>104</v>
      </c>
      <c r="D41" s="197">
        <f t="shared" si="12"/>
        <v>22</v>
      </c>
      <c r="E41" s="224">
        <f t="shared" si="13"/>
        <v>0.26829268292682928</v>
      </c>
      <c r="F41" s="204">
        <f>SUM(F42:F42)</f>
        <v>0</v>
      </c>
      <c r="G41" s="196">
        <f>SUM(G42:G42)</f>
        <v>0</v>
      </c>
      <c r="H41" s="197">
        <f t="shared" si="14"/>
        <v>0</v>
      </c>
      <c r="I41" s="225" t="str">
        <f t="shared" si="15"/>
        <v>n/a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82</v>
      </c>
      <c r="C42" s="134">
        <f>'Business - TR'!K6</f>
        <v>104</v>
      </c>
      <c r="D42" s="189">
        <f t="shared" si="12"/>
        <v>22</v>
      </c>
      <c r="E42" s="212">
        <f t="shared" si="13"/>
        <v>0.26829268292682928</v>
      </c>
      <c r="F42" s="187">
        <f>'Business - TR'!N6</f>
        <v>0</v>
      </c>
      <c r="G42" s="134">
        <f>'Business - TR'!O6</f>
        <v>0</v>
      </c>
      <c r="H42" s="189">
        <f t="shared" si="14"/>
        <v>0</v>
      </c>
      <c r="I42" s="223" t="str">
        <f t="shared" si="15"/>
        <v>n/a</v>
      </c>
      <c r="N42" s="62"/>
      <c r="O42" s="62"/>
    </row>
    <row r="43" spans="1:15" ht="13.5" thickBot="1" x14ac:dyDescent="0.25">
      <c r="A43" s="383" t="s">
        <v>16</v>
      </c>
      <c r="B43" s="387">
        <f>B26+B29+B32+B35+B38+B41</f>
        <v>501</v>
      </c>
      <c r="C43" s="387">
        <f>C26+C29+C32+C35+C38+C41</f>
        <v>551</v>
      </c>
      <c r="D43" s="385">
        <f t="shared" si="12"/>
        <v>50</v>
      </c>
      <c r="E43" s="386">
        <f t="shared" si="13"/>
        <v>9.9800399201596807E-2</v>
      </c>
      <c r="F43" s="389">
        <f>F26+F29+F32+F35+F38+F41</f>
        <v>0</v>
      </c>
      <c r="G43" s="389">
        <f>G26+G29+G32+G35+G38+G41</f>
        <v>6</v>
      </c>
      <c r="H43" s="385">
        <f t="shared" si="14"/>
        <v>6</v>
      </c>
      <c r="I43" s="388" t="str">
        <f t="shared" si="15"/>
        <v>n/a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2" t="s">
        <v>3</v>
      </c>
      <c r="B45" s="430" t="s">
        <v>116</v>
      </c>
      <c r="C45" s="431"/>
      <c r="D45" s="431"/>
      <c r="E45" s="432"/>
      <c r="F45" s="318"/>
      <c r="G45" s="318"/>
      <c r="H45" s="317"/>
      <c r="I45" s="317"/>
      <c r="N45" s="62"/>
      <c r="O45" s="62"/>
    </row>
    <row r="46" spans="1:15" ht="14.25" thickTop="1" thickBot="1" x14ac:dyDescent="0.25">
      <c r="A46" s="429"/>
      <c r="B46" s="63" t="str">
        <f>B25</f>
        <v>Winter 2020</v>
      </c>
      <c r="C46" s="64" t="str">
        <f>C25</f>
        <v>Winter 2021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0</v>
      </c>
      <c r="C47" s="201">
        <f>SUM(C48:C49)</f>
        <v>0</v>
      </c>
      <c r="D47" s="197">
        <f t="shared" ref="D47:D55" si="24">C47-B47</f>
        <v>0</v>
      </c>
      <c r="E47" s="199" t="str">
        <f t="shared" ref="E47:E55" si="25">IF(ISERROR(D47/B47),"n/a",(D47/B47))</f>
        <v>n/a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0</v>
      </c>
      <c r="C48" s="192">
        <f>COE!S22</f>
        <v>0</v>
      </c>
      <c r="D48" s="186">
        <f t="shared" si="24"/>
        <v>0</v>
      </c>
      <c r="E48" s="194" t="str">
        <f t="shared" si="25"/>
        <v>n/a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0</v>
      </c>
      <c r="C49" s="192">
        <f>COE!S43</f>
        <v>0</v>
      </c>
      <c r="D49" s="186">
        <f t="shared" si="24"/>
        <v>0</v>
      </c>
      <c r="E49" s="194" t="str">
        <f t="shared" si="25"/>
        <v>n/a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0</v>
      </c>
      <c r="C50" s="196">
        <f>SUM(C51:C52)</f>
        <v>0</v>
      </c>
      <c r="D50" s="197">
        <f>C50-B50</f>
        <v>0</v>
      </c>
      <c r="E50" s="199" t="str">
        <f>IF(ISERROR(D50/B50),"n/a",(D50/B50))</f>
        <v>n/a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FR'!R57</f>
        <v>0</v>
      </c>
      <c r="C51" s="134">
        <f>'CHASS- FR'!S57</f>
        <v>0</v>
      </c>
      <c r="D51" s="186">
        <f t="shared" si="24"/>
        <v>0</v>
      </c>
      <c r="E51" s="194" t="str">
        <f t="shared" si="25"/>
        <v>n/a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2">
        <f>'CHASS - TR'!R57</f>
        <v>0</v>
      </c>
      <c r="C52" s="134">
        <f>'CHASS - TR'!S57</f>
        <v>0</v>
      </c>
      <c r="D52" s="186">
        <f>C52-B52</f>
        <v>0</v>
      </c>
      <c r="E52" s="194" t="str">
        <f>IF(ISERROR(D52/B52),"n/a",(D52/B52))</f>
        <v>n/a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0</v>
      </c>
      <c r="C53" s="215">
        <f>SUM(C54:C55)</f>
        <v>0</v>
      </c>
      <c r="D53" s="197">
        <f t="shared" si="24"/>
        <v>0</v>
      </c>
      <c r="E53" s="219" t="str">
        <f t="shared" si="25"/>
        <v>n/a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71">
        <f>'CNAS - FR'!R25</f>
        <v>0</v>
      </c>
      <c r="C54" s="127">
        <f>'CNAS - FR'!S25</f>
        <v>0</v>
      </c>
      <c r="D54" s="186">
        <f t="shared" si="24"/>
        <v>0</v>
      </c>
      <c r="E54" s="194" t="str">
        <f t="shared" si="25"/>
        <v>n/a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71">
        <f>'CNAS - TR'!R25</f>
        <v>0</v>
      </c>
      <c r="C55" s="315">
        <f>'CNAS - TR'!S25</f>
        <v>0</v>
      </c>
      <c r="D55" s="186">
        <f t="shared" si="24"/>
        <v>0</v>
      </c>
      <c r="E55" s="194" t="str">
        <f t="shared" si="25"/>
        <v>n/a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0</v>
      </c>
      <c r="C56" s="215">
        <f>SUM(C57:C58)</f>
        <v>0</v>
      </c>
      <c r="D56" s="197">
        <f>C56-B56</f>
        <v>0</v>
      </c>
      <c r="E56" s="225" t="str">
        <f>IF(ISERROR(D56/B56),"n/a",(D56/B56))</f>
        <v>n/a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0</v>
      </c>
      <c r="C57" s="276">
        <f>GSOE!S4</f>
        <v>0</v>
      </c>
      <c r="D57" s="310">
        <f t="shared" ref="D57:D58" si="26">C57-B57</f>
        <v>0</v>
      </c>
      <c r="E57" s="390" t="str">
        <f t="shared" ref="E57:E58" si="27">IF(ISERROR(D57/B57),"n/a",(D57/B57))</f>
        <v>n/a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0</v>
      </c>
      <c r="C58" s="276">
        <f>GSOE!S7</f>
        <v>0</v>
      </c>
      <c r="D58" s="311">
        <f t="shared" si="26"/>
        <v>0</v>
      </c>
      <c r="E58" s="391" t="str">
        <f t="shared" si="27"/>
        <v>n/a</v>
      </c>
      <c r="F58" s="318"/>
      <c r="G58" s="318"/>
      <c r="H58" s="317"/>
      <c r="I58" s="317"/>
      <c r="J58" s="68"/>
      <c r="K58" s="183"/>
    </row>
    <row r="59" spans="1:15" ht="25.5" x14ac:dyDescent="0.2">
      <c r="A59" s="415" t="s">
        <v>122</v>
      </c>
      <c r="B59" s="214">
        <f>SUM(B60:B61)</f>
        <v>0</v>
      </c>
      <c r="C59" s="215">
        <f>SUM(C60:C61)</f>
        <v>0</v>
      </c>
      <c r="D59" s="197">
        <f>C59-B59</f>
        <v>0</v>
      </c>
      <c r="E59" s="225" t="str">
        <f>IF(ISERROR(D59/B59),"n/a",(D59/B59))</f>
        <v>n/a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0</v>
      </c>
      <c r="C60" s="316">
        <f>SOPP!S4</f>
        <v>0</v>
      </c>
      <c r="D60" s="310">
        <f t="shared" ref="D60:D61" si="28">C60-B60</f>
        <v>0</v>
      </c>
      <c r="E60" s="390" t="str">
        <f t="shared" ref="E60:E61" si="29">IF(ISERROR(D60/B60),"n/a",(D60/B60))</f>
        <v>n/a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0</v>
      </c>
      <c r="C61" s="316">
        <f>SOPP!S7</f>
        <v>0</v>
      </c>
      <c r="D61" s="311">
        <f t="shared" si="28"/>
        <v>0</v>
      </c>
      <c r="E61" s="391" t="str">
        <f t="shared" si="29"/>
        <v>n/a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0</v>
      </c>
      <c r="C62" s="196">
        <f>SUM(C63:C63)</f>
        <v>0</v>
      </c>
      <c r="D62" s="197">
        <f t="shared" ref="D62:D64" si="30">C62-B62</f>
        <v>0</v>
      </c>
      <c r="E62" s="225" t="str">
        <f t="shared" ref="E62:E64" si="31">IF(ISERROR(D62/B62),"n/a",(D62/B62))</f>
        <v>n/a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0</v>
      </c>
      <c r="C63" s="134">
        <f>'Business - TR'!S6</f>
        <v>0</v>
      </c>
      <c r="D63" s="189">
        <f t="shared" si="30"/>
        <v>0</v>
      </c>
      <c r="E63" s="223" t="str">
        <f t="shared" si="31"/>
        <v>n/a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3" t="s">
        <v>16</v>
      </c>
      <c r="B64" s="387">
        <f>B47+B50+B53+B56+B59+B62</f>
        <v>0</v>
      </c>
      <c r="C64" s="387">
        <f>C47+C50+C53+C56+C59+C62</f>
        <v>0</v>
      </c>
      <c r="D64" s="385">
        <f t="shared" si="30"/>
        <v>0</v>
      </c>
      <c r="E64" s="388" t="str">
        <f t="shared" si="31"/>
        <v>n/a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21" t="s">
        <v>20</v>
      </c>
      <c r="B66" s="421"/>
      <c r="C66" s="421"/>
      <c r="D66" s="421"/>
      <c r="E66" s="421"/>
      <c r="F66" s="421"/>
      <c r="G66" s="421"/>
      <c r="H66" s="421"/>
      <c r="I66" s="421"/>
    </row>
    <row r="67" spans="1:9" ht="13.5" thickBot="1" x14ac:dyDescent="0.25">
      <c r="A67" s="422" t="s">
        <v>19</v>
      </c>
      <c r="B67" s="424" t="s">
        <v>6</v>
      </c>
      <c r="C67" s="425"/>
      <c r="D67" s="425"/>
      <c r="E67" s="425"/>
      <c r="F67" s="426" t="s">
        <v>7</v>
      </c>
      <c r="G67" s="427"/>
      <c r="H67" s="427"/>
      <c r="I67" s="428"/>
    </row>
    <row r="68" spans="1:9" ht="13.5" thickBot="1" x14ac:dyDescent="0.25">
      <c r="A68" s="423"/>
      <c r="B68" s="205" t="str">
        <f>B4</f>
        <v>Winter 2020</v>
      </c>
      <c r="C68" s="206" t="str">
        <f>C4</f>
        <v>Winter 2021</v>
      </c>
      <c r="D68" s="229" t="s">
        <v>0</v>
      </c>
      <c r="E68" s="230" t="s">
        <v>1</v>
      </c>
      <c r="F68" s="205" t="str">
        <f>B4</f>
        <v>Winter 2020</v>
      </c>
      <c r="G68" s="206" t="str">
        <f>C4</f>
        <v>Winter 2021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6">
        <f>SUM(B6,B9,B12,B15,B18)</f>
        <v>5</v>
      </c>
      <c r="C69" s="124">
        <f>SUM(C6,C9,C12,C15,C18)</f>
        <v>44</v>
      </c>
      <c r="D69" s="107">
        <f>C69-B69</f>
        <v>39</v>
      </c>
      <c r="E69" s="232">
        <f>IF(ISERROR(D69/B69),"n/a",(D69/B69))</f>
        <v>7.8</v>
      </c>
      <c r="F69" s="416">
        <f>SUM(F6,F9,F12,F15,F18)</f>
        <v>4</v>
      </c>
      <c r="G69" s="124">
        <f>SUM(G6,G9,G12,G15,G18)</f>
        <v>39</v>
      </c>
      <c r="H69" s="107">
        <f>G69-F69</f>
        <v>35</v>
      </c>
      <c r="I69" s="233">
        <f>IF(ISERROR(H69/F69),"n/a",(H69/F69))</f>
        <v>8.75</v>
      </c>
    </row>
    <row r="70" spans="1:9" x14ac:dyDescent="0.2">
      <c r="A70" s="188" t="s">
        <v>18</v>
      </c>
      <c r="B70" s="417">
        <f>SUM(B7,B10,B13,B16,B19,B21)</f>
        <v>994</v>
      </c>
      <c r="C70" s="315">
        <f>SUM(C7,C10,C13,C16,C19,C21)</f>
        <v>1093</v>
      </c>
      <c r="D70" s="186">
        <f>C70-B70</f>
        <v>99</v>
      </c>
      <c r="E70" s="193">
        <f>IF(ISERROR(D70/B70),"n/a",(D70/B70))</f>
        <v>9.9597585513078471E-2</v>
      </c>
      <c r="F70" s="419">
        <f>SUM(F7,F10,F13,F16,F19,F21)</f>
        <v>668</v>
      </c>
      <c r="G70" s="315">
        <f>SUM(G7,G10,G13,G16,G19,G21)</f>
        <v>686</v>
      </c>
      <c r="H70" s="186">
        <f>G70-F70</f>
        <v>18</v>
      </c>
      <c r="I70" s="194">
        <f>IF(ISERROR(H70/F70),"n/a",(H70/F70))</f>
        <v>2.6946107784431138E-2</v>
      </c>
    </row>
    <row r="71" spans="1:9" ht="13.5" thickBot="1" x14ac:dyDescent="0.25">
      <c r="A71" s="92" t="s">
        <v>16</v>
      </c>
      <c r="B71" s="70">
        <f>SUM(B69:B70)</f>
        <v>999</v>
      </c>
      <c r="C71" s="71">
        <f>SUM(C69:C70)</f>
        <v>1137</v>
      </c>
      <c r="D71" s="108">
        <f>C71-B71</f>
        <v>138</v>
      </c>
      <c r="E71" s="109">
        <f>IF(ISERROR(D71/B71),"n/a",(D71/B71))</f>
        <v>0.13813813813813813</v>
      </c>
      <c r="F71" s="70">
        <f>SUM(F69:F70)</f>
        <v>672</v>
      </c>
      <c r="G71" s="71">
        <f>SUM(G69:G70)</f>
        <v>725</v>
      </c>
      <c r="H71" s="108">
        <f>G71-F71</f>
        <v>53</v>
      </c>
      <c r="I71" s="109">
        <f>IF(ISERROR(H71/F71),"n/a",(H71/F71))</f>
        <v>7.8869047619047616E-2</v>
      </c>
    </row>
    <row r="72" spans="1:9" ht="13.5" thickBot="1" x14ac:dyDescent="0.25"/>
    <row r="73" spans="1:9" ht="13.5" thickBot="1" x14ac:dyDescent="0.25">
      <c r="A73" s="422" t="s">
        <v>19</v>
      </c>
      <c r="B73" s="424" t="s">
        <v>8</v>
      </c>
      <c r="C73" s="425"/>
      <c r="D73" s="425"/>
      <c r="E73" s="425"/>
      <c r="F73" s="426" t="s">
        <v>4</v>
      </c>
      <c r="G73" s="427"/>
      <c r="H73" s="427"/>
      <c r="I73" s="428"/>
    </row>
    <row r="74" spans="1:9" ht="13.5" thickBot="1" x14ac:dyDescent="0.25">
      <c r="A74" s="423"/>
      <c r="B74" s="209" t="str">
        <f>B4</f>
        <v>Winter 2020</v>
      </c>
      <c r="C74" s="210" t="str">
        <f>C4</f>
        <v>Winter 2021</v>
      </c>
      <c r="D74" s="207" t="s">
        <v>0</v>
      </c>
      <c r="E74" s="208" t="s">
        <v>1</v>
      </c>
      <c r="F74" s="209" t="str">
        <f>B4</f>
        <v>Winter 2020</v>
      </c>
      <c r="G74" s="210" t="str">
        <f>C4</f>
        <v>Winter 2021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6">
        <f>SUM(B27,B30,B33,B36,B39)</f>
        <v>3</v>
      </c>
      <c r="C75" s="124">
        <f>SUM(C27,C30,C33,C36,C39)</f>
        <v>21</v>
      </c>
      <c r="D75" s="107">
        <f>C75-B75</f>
        <v>18</v>
      </c>
      <c r="E75" s="232">
        <f>IF(ISERROR(D75/B75),"n/a",(D75/B75))</f>
        <v>6</v>
      </c>
      <c r="F75" s="418">
        <f>SUM(F27,F30,F33,F36,F39)</f>
        <v>0</v>
      </c>
      <c r="G75" s="124">
        <f>SUM(G27,G30,G33,G36,G39)</f>
        <v>0</v>
      </c>
      <c r="H75" s="107">
        <f>G75-F75</f>
        <v>0</v>
      </c>
      <c r="I75" s="233" t="str">
        <f>IF(ISERROR(H75/F75),"n/a",(H75/F75))</f>
        <v>n/a</v>
      </c>
    </row>
    <row r="76" spans="1:9" x14ac:dyDescent="0.2">
      <c r="A76" s="188" t="s">
        <v>18</v>
      </c>
      <c r="B76" s="417">
        <f>SUM(B28,B31,B34,B37,B40,B42)</f>
        <v>498</v>
      </c>
      <c r="C76" s="315">
        <f>SUM(C28,C31,C34,C37,C40,C42)</f>
        <v>530</v>
      </c>
      <c r="D76" s="186">
        <f>C76-B76</f>
        <v>32</v>
      </c>
      <c r="E76" s="193">
        <f>IF(ISERROR(D76/B76),"n/a",(D76/B76))</f>
        <v>6.4257028112449793E-2</v>
      </c>
      <c r="F76" s="419">
        <f>SUM(F28,F31,F34,F37,F40,F42)</f>
        <v>0</v>
      </c>
      <c r="G76" s="315">
        <f>SUM(G28,G31,G34,G37,G40,G42)</f>
        <v>6</v>
      </c>
      <c r="H76" s="186">
        <f>G76-F76</f>
        <v>6</v>
      </c>
      <c r="I76" s="194" t="str">
        <f>IF(ISERROR(H76/F76),"n/a",(H76/F76))</f>
        <v>n/a</v>
      </c>
    </row>
    <row r="77" spans="1:9" ht="13.5" thickBot="1" x14ac:dyDescent="0.25">
      <c r="A77" s="92" t="s">
        <v>16</v>
      </c>
      <c r="B77" s="70">
        <f>SUM(B75:B76)</f>
        <v>501</v>
      </c>
      <c r="C77" s="71">
        <f>SUM(C75:C76)</f>
        <v>551</v>
      </c>
      <c r="D77" s="108">
        <f>C77-B77</f>
        <v>50</v>
      </c>
      <c r="E77" s="109">
        <f>IF(ISERROR(D77/B77),"n/a",(D77/B77))</f>
        <v>9.9800399201596807E-2</v>
      </c>
      <c r="F77" s="70">
        <f>SUM(F75:F76)</f>
        <v>0</v>
      </c>
      <c r="G77" s="71">
        <f>SUM(G75:G76)</f>
        <v>6</v>
      </c>
      <c r="H77" s="108">
        <f>G77-F77</f>
        <v>6</v>
      </c>
      <c r="I77" s="109" t="str">
        <f>IF(ISERROR(H77/F77),"n/a",(H77/F77))</f>
        <v>n/a</v>
      </c>
    </row>
    <row r="78" spans="1:9" ht="13.5" thickBot="1" x14ac:dyDescent="0.25"/>
    <row r="79" spans="1:9" ht="13.5" thickBot="1" x14ac:dyDescent="0.25">
      <c r="A79" s="422" t="s">
        <v>19</v>
      </c>
      <c r="B79" s="424" t="s">
        <v>116</v>
      </c>
      <c r="C79" s="425"/>
      <c r="D79" s="425"/>
      <c r="E79" s="437"/>
    </row>
    <row r="80" spans="1:9" ht="13.5" thickBot="1" x14ac:dyDescent="0.25">
      <c r="A80" s="423"/>
      <c r="B80" s="209" t="str">
        <f>B4</f>
        <v>Winter 2020</v>
      </c>
      <c r="C80" s="210" t="str">
        <f>C4</f>
        <v>Winter 2021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6">
        <f>SUM(B48,B51,B54,B57,B60)</f>
        <v>0</v>
      </c>
      <c r="C81" s="124">
        <f>SUM(C48,C51,C54,C57,C60)</f>
        <v>0</v>
      </c>
      <c r="D81" s="107">
        <f>C81-B81</f>
        <v>0</v>
      </c>
      <c r="E81" s="233" t="str">
        <f>IF(ISERROR(D81/B81),"n/a",(D81/B81))</f>
        <v>n/a</v>
      </c>
    </row>
    <row r="82" spans="1:5" x14ac:dyDescent="0.2">
      <c r="A82" s="188" t="s">
        <v>18</v>
      </c>
      <c r="B82" s="417">
        <f>SUM(B49,B52,B55,B58,B61)</f>
        <v>0</v>
      </c>
      <c r="C82" s="315">
        <f>SUM(C49,C52,C55,C58,C61)</f>
        <v>0</v>
      </c>
      <c r="D82" s="186">
        <f>C82-B82</f>
        <v>0</v>
      </c>
      <c r="E82" s="194" t="str">
        <f>IF(ISERROR(D82/B82),"n/a",(D82/B82))</f>
        <v>n/a</v>
      </c>
    </row>
    <row r="83" spans="1:5" ht="13.5" thickBot="1" x14ac:dyDescent="0.25">
      <c r="A83" s="92" t="s">
        <v>16</v>
      </c>
      <c r="B83" s="70">
        <f>SUM(B81:B82)</f>
        <v>0</v>
      </c>
      <c r="C83" s="71">
        <f>SUM(C81:C82)</f>
        <v>0</v>
      </c>
      <c r="D83" s="108">
        <f>C83-B83</f>
        <v>0</v>
      </c>
      <c r="E83" s="109" t="str">
        <f>IF(ISERROR(D83/B83),"n/a",(D83/B83))</f>
        <v>n/a</v>
      </c>
    </row>
    <row r="85" spans="1:5" ht="51" x14ac:dyDescent="0.2">
      <c r="A85" s="62" t="s">
        <v>124</v>
      </c>
    </row>
  </sheetData>
  <mergeCells count="18">
    <mergeCell ref="A79:A80"/>
    <mergeCell ref="B79:E79"/>
    <mergeCell ref="A3:A4"/>
    <mergeCell ref="A24:A25"/>
    <mergeCell ref="B3:E3"/>
    <mergeCell ref="F3:I3"/>
    <mergeCell ref="B24:E24"/>
    <mergeCell ref="F24:I24"/>
    <mergeCell ref="A73:A74"/>
    <mergeCell ref="B73:E73"/>
    <mergeCell ref="F73:I73"/>
    <mergeCell ref="K5:P5"/>
    <mergeCell ref="A66:I66"/>
    <mergeCell ref="A67:A68"/>
    <mergeCell ref="B67:E67"/>
    <mergeCell ref="F67:I67"/>
    <mergeCell ref="A45:A46"/>
    <mergeCell ref="B45:E45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11/1/2020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hidden="1" customWidth="1"/>
    <col min="17" max="17" width="7.85546875" hidden="1" customWidth="1"/>
    <col min="18" max="20" width="7.140625" hidden="1" customWidth="1"/>
    <col min="21" max="21" width="7.85546875" hidden="1" customWidth="1"/>
  </cols>
  <sheetData>
    <row r="1" spans="1:21" x14ac:dyDescent="0.2">
      <c r="A1" s="442">
        <f>'CHASS- FR'!A1:A2</f>
        <v>44136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ht="27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2" t="s">
        <v>120</v>
      </c>
      <c r="B4" s="373">
        <v>0</v>
      </c>
      <c r="C4" s="374">
        <v>0</v>
      </c>
      <c r="D4" s="375">
        <f>C4-B4</f>
        <v>0</v>
      </c>
      <c r="E4" s="376" t="str">
        <f>IF(ISERROR(D4/B4),"n/a",(D4/B4))</f>
        <v>n/a</v>
      </c>
      <c r="F4" s="374">
        <v>0</v>
      </c>
      <c r="G4" s="374">
        <v>0</v>
      </c>
      <c r="H4" s="377">
        <f>G4-F4</f>
        <v>0</v>
      </c>
      <c r="I4" s="376" t="str">
        <f>IF(ISERROR(H4/F4),"n/a",(H4/F4))</f>
        <v>n/a</v>
      </c>
      <c r="J4" s="374">
        <v>0</v>
      </c>
      <c r="K4" s="374">
        <v>0</v>
      </c>
      <c r="L4" s="377">
        <f>K4-J4</f>
        <v>0</v>
      </c>
      <c r="M4" s="378" t="str">
        <f>IF(ISERROR(L4/J4),"n/a",(L4/J4))</f>
        <v>n/a</v>
      </c>
      <c r="N4" s="374">
        <v>0</v>
      </c>
      <c r="O4" s="374">
        <v>0</v>
      </c>
      <c r="P4" s="377">
        <f t="shared" ref="P4" si="0">O4-N4</f>
        <v>0</v>
      </c>
      <c r="Q4" s="379" t="str">
        <f>IF(ISERROR(P4/N4),"n/a",(P4/N4))</f>
        <v>n/a</v>
      </c>
      <c r="R4" s="374">
        <v>0</v>
      </c>
      <c r="S4" s="374">
        <v>0</v>
      </c>
      <c r="T4" s="377">
        <f t="shared" ref="T4" si="1">S4-R4</f>
        <v>0</v>
      </c>
      <c r="U4" s="379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2" t="s">
        <v>120</v>
      </c>
      <c r="B7" s="373">
        <v>9</v>
      </c>
      <c r="C7" s="374">
        <v>11</v>
      </c>
      <c r="D7" s="375">
        <f>C7-B7</f>
        <v>2</v>
      </c>
      <c r="E7" s="376">
        <f>IF(ISERROR(D7/B7),"n/a",(D7/B7))</f>
        <v>0.22222222222222221</v>
      </c>
      <c r="F7" s="374">
        <v>4</v>
      </c>
      <c r="G7" s="374">
        <v>10</v>
      </c>
      <c r="H7" s="377">
        <f>G7-F7</f>
        <v>6</v>
      </c>
      <c r="I7" s="376">
        <f>IF(ISERROR(H7/F7),"n/a",(H7/F7))</f>
        <v>1.5</v>
      </c>
      <c r="J7" s="374">
        <v>2</v>
      </c>
      <c r="K7" s="374">
        <v>8</v>
      </c>
      <c r="L7" s="377">
        <f>K7-J7</f>
        <v>6</v>
      </c>
      <c r="M7" s="378">
        <f>IF(ISERROR(L7/J7),"n/a",(L7/J7))</f>
        <v>3</v>
      </c>
      <c r="N7" s="374">
        <v>0</v>
      </c>
      <c r="O7" s="374">
        <v>6</v>
      </c>
      <c r="P7" s="377">
        <f t="shared" ref="P7" si="2">O7-N7</f>
        <v>6</v>
      </c>
      <c r="Q7" s="379" t="str">
        <f>IF(ISERROR(P7/N7),"n/a",(P7/N7))</f>
        <v>n/a</v>
      </c>
      <c r="R7" s="374">
        <v>0</v>
      </c>
      <c r="S7" s="374">
        <v>0</v>
      </c>
      <c r="T7" s="377">
        <f t="shared" ref="T7" si="3">S7-R7</f>
        <v>0</v>
      </c>
      <c r="U7" s="379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2" t="s">
        <v>120</v>
      </c>
      <c r="B10" s="381">
        <f>SUM(B4,B7)</f>
        <v>9</v>
      </c>
      <c r="C10" s="380">
        <f>SUM(C4,C7)</f>
        <v>11</v>
      </c>
      <c r="D10" s="375">
        <f>C10-B10</f>
        <v>2</v>
      </c>
      <c r="E10" s="376">
        <f>IF(ISERROR(D10/B10),"n/a",(D10/B10))</f>
        <v>0.22222222222222221</v>
      </c>
      <c r="F10" s="382">
        <f>SUM(F4,F7)</f>
        <v>4</v>
      </c>
      <c r="G10" s="380">
        <f>SUM(G4,G7)</f>
        <v>10</v>
      </c>
      <c r="H10" s="377">
        <f>G10-F10</f>
        <v>6</v>
      </c>
      <c r="I10" s="376">
        <f>IF(ISERROR(H10/F10),"n/a",(H10/F10))</f>
        <v>1.5</v>
      </c>
      <c r="J10" s="382">
        <f>SUM(J4,J7)</f>
        <v>2</v>
      </c>
      <c r="K10" s="380">
        <f>SUM(K4,K7)</f>
        <v>8</v>
      </c>
      <c r="L10" s="377">
        <f>K10-J10</f>
        <v>6</v>
      </c>
      <c r="M10" s="378">
        <f>IF(ISERROR(L10/J10),"n/a",(L10/J10))</f>
        <v>3</v>
      </c>
      <c r="N10" s="382">
        <f>SUM(N4,N7)</f>
        <v>0</v>
      </c>
      <c r="O10" s="380">
        <f>SUM(O4,O7)</f>
        <v>6</v>
      </c>
      <c r="P10" s="377">
        <f t="shared" ref="P10" si="4">O10-N10</f>
        <v>6</v>
      </c>
      <c r="Q10" s="379" t="str">
        <f>IF(ISERROR(P10/N10),"n/a",(P10/N10))</f>
        <v>n/a</v>
      </c>
      <c r="R10" s="381">
        <f>SUM(R4,R7)</f>
        <v>0</v>
      </c>
      <c r="S10" s="380">
        <f>SUM(S4,S7)</f>
        <v>0</v>
      </c>
      <c r="T10" s="377">
        <f t="shared" ref="T10" si="5">S10-R10</f>
        <v>0</v>
      </c>
      <c r="U10" s="379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11/1/2020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hidden="1" customWidth="1"/>
    <col min="16" max="16" width="7.140625" style="1" hidden="1" customWidth="1"/>
    <col min="17" max="17" width="7.85546875" style="17" hidden="1" customWidth="1"/>
    <col min="18" max="18" width="7.140625" style="17" hidden="1" customWidth="1"/>
    <col min="19" max="20" width="7.140625" style="1" hidden="1" customWidth="1"/>
    <col min="21" max="21" width="7.85546875" style="1" hidden="1" customWidth="1"/>
    <col min="22" max="16384" width="8.85546875" style="1"/>
  </cols>
  <sheetData>
    <row r="1" spans="1:21" s="11" customFormat="1" x14ac:dyDescent="0.2">
      <c r="A1" s="442">
        <f>'CHASS- FR'!A1:A2</f>
        <v>44136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</row>
    <row r="2" spans="1:21" s="84" customFormat="1" ht="27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97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5.95" customHeight="1" thickBot="1" x14ac:dyDescent="0.25">
      <c r="A3" s="453" t="s">
        <v>10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5"/>
    </row>
    <row r="4" spans="1:21" ht="12.75" customHeight="1" x14ac:dyDescent="0.2">
      <c r="A4" s="292" t="s">
        <v>37</v>
      </c>
      <c r="B4" s="250">
        <v>172</v>
      </c>
      <c r="C4" s="9">
        <v>162</v>
      </c>
      <c r="D4" s="251">
        <f>C4-B4</f>
        <v>-10</v>
      </c>
      <c r="E4" s="252">
        <f>IF(ISERROR(D4/B4),"n/a",(D4/B4))</f>
        <v>-5.8139534883720929E-2</v>
      </c>
      <c r="F4" s="9">
        <v>101</v>
      </c>
      <c r="G4" s="9">
        <v>111</v>
      </c>
      <c r="H4" s="253">
        <f>G4-F4</f>
        <v>10</v>
      </c>
      <c r="I4" s="252">
        <f>IF(ISERROR(H4/F4),"n/a",(H4/F4))</f>
        <v>9.9009900990099015E-2</v>
      </c>
      <c r="J4" s="9">
        <v>78</v>
      </c>
      <c r="K4" s="9">
        <v>96</v>
      </c>
      <c r="L4" s="253">
        <f>K4-J4</f>
        <v>18</v>
      </c>
      <c r="M4" s="23">
        <f>IF(ISERROR(L4/J4),"n/a",(L4/J4))</f>
        <v>0.23076923076923078</v>
      </c>
      <c r="N4" s="250">
        <v>0</v>
      </c>
      <c r="O4" s="9">
        <v>0</v>
      </c>
      <c r="P4" s="253">
        <f>O4-N4</f>
        <v>0</v>
      </c>
      <c r="Q4" s="396" t="str">
        <f>IF(ISERROR(P4/N4),"n/a",(P4/N4))</f>
        <v>n/a</v>
      </c>
      <c r="R4" s="399">
        <v>0</v>
      </c>
      <c r="S4" s="400">
        <v>0</v>
      </c>
      <c r="T4" s="401">
        <f>S4-R4</f>
        <v>0</v>
      </c>
      <c r="U4" s="402" t="str">
        <f>IF(ISERROR(T4/R4),"n/a",(T4/R4))</f>
        <v>n/a</v>
      </c>
    </row>
    <row r="5" spans="1:21" ht="12.75" customHeight="1" thickBot="1" x14ac:dyDescent="0.25">
      <c r="A5" s="288" t="s">
        <v>38</v>
      </c>
      <c r="B5" s="117">
        <v>0</v>
      </c>
      <c r="C5" s="36">
        <v>1</v>
      </c>
      <c r="D5" s="120">
        <f>C5-B5</f>
        <v>1</v>
      </c>
      <c r="E5" s="121" t="str">
        <f>IF(ISERROR(D5/B5),"n/a",(D5/B5))</f>
        <v>n/a</v>
      </c>
      <c r="F5" s="36">
        <v>6</v>
      </c>
      <c r="G5" s="36">
        <v>10</v>
      </c>
      <c r="H5" s="110">
        <f>G5-F5</f>
        <v>4</v>
      </c>
      <c r="I5" s="121">
        <f>IF(ISERROR(H5/F5),"n/a",(H5/F5))</f>
        <v>0.66666666666666663</v>
      </c>
      <c r="J5" s="36">
        <v>4</v>
      </c>
      <c r="K5" s="36">
        <v>8</v>
      </c>
      <c r="L5" s="110">
        <f>K5-J5</f>
        <v>4</v>
      </c>
      <c r="M5" s="37">
        <f>IF(ISERROR(L5/J5),"n/a",(L5/J5))</f>
        <v>1</v>
      </c>
      <c r="N5" s="118">
        <v>0</v>
      </c>
      <c r="O5" s="36">
        <v>0</v>
      </c>
      <c r="P5" s="110">
        <f>O5-N5</f>
        <v>0</v>
      </c>
      <c r="Q5" s="397" t="str">
        <f>IF(ISERROR(P5/N5),"n/a",(P5/N5))</f>
        <v>n/a</v>
      </c>
      <c r="R5" s="403">
        <v>0</v>
      </c>
      <c r="S5" s="36">
        <v>0</v>
      </c>
      <c r="T5" s="110">
        <f>S5-R5</f>
        <v>0</v>
      </c>
      <c r="U5" s="111" t="str">
        <f>IF(ISERROR(T5/R5),"n/a",(T5/R5))</f>
        <v>n/a</v>
      </c>
    </row>
    <row r="6" spans="1:21" s="3" customFormat="1" ht="21.75" customHeight="1" thickTop="1" thickBot="1" x14ac:dyDescent="0.25">
      <c r="A6" s="94" t="s">
        <v>5</v>
      </c>
      <c r="B6" s="87">
        <f>SUM(B4:B5)</f>
        <v>172</v>
      </c>
      <c r="C6" s="31">
        <f>SUM(C4:C5)</f>
        <v>163</v>
      </c>
      <c r="D6" s="32">
        <f>C6-B6</f>
        <v>-9</v>
      </c>
      <c r="E6" s="33">
        <f>IF(ISERROR(D6/B6),"n/a",(D6/B6))</f>
        <v>-5.232558139534884E-2</v>
      </c>
      <c r="F6" s="47">
        <f>SUM(F4:F5)</f>
        <v>107</v>
      </c>
      <c r="G6" s="31">
        <f>SUM(G4:G5)</f>
        <v>121</v>
      </c>
      <c r="H6" s="59">
        <f>G6-F6</f>
        <v>14</v>
      </c>
      <c r="I6" s="33">
        <f>IF(ISERROR(H6/F6),"n/a",(H6/F6))</f>
        <v>0.13084112149532709</v>
      </c>
      <c r="J6" s="142">
        <f>SUM(J4:J5)</f>
        <v>82</v>
      </c>
      <c r="K6" s="31">
        <f>SUM(K4:K5)</f>
        <v>104</v>
      </c>
      <c r="L6" s="59">
        <f>K6-J6</f>
        <v>22</v>
      </c>
      <c r="M6" s="89">
        <f>IF(ISERROR(L6/J6),"n/a",(L6/J6))</f>
        <v>0.26829268292682928</v>
      </c>
      <c r="N6" s="87">
        <f>SUM(N4:N5)</f>
        <v>0</v>
      </c>
      <c r="O6" s="31">
        <f>SUM(O4:O5)</f>
        <v>0</v>
      </c>
      <c r="P6" s="59">
        <f>O6-N6</f>
        <v>0</v>
      </c>
      <c r="Q6" s="398" t="str">
        <f>IF(ISERROR(P6/N6),"n/a",(P6/N6))</f>
        <v>n/a</v>
      </c>
      <c r="R6" s="404">
        <f>SUM(R4:R5)</f>
        <v>0</v>
      </c>
      <c r="S6" s="31">
        <f>SUM(S4:S5)</f>
        <v>0</v>
      </c>
      <c r="T6" s="59">
        <f>S6-R6</f>
        <v>0</v>
      </c>
      <c r="U6" s="60" t="str">
        <f>IF(ISERROR(T6/R6),"n/a",(T6/R6))</f>
        <v>n/a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11/1/2020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2">
        <f>'CHASS- FR'!A1:A2</f>
        <v>44136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</row>
    <row r="2" spans="1:21" ht="26.25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97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3.5" thickBot="1" x14ac:dyDescent="0.25">
      <c r="A3" s="453" t="s">
        <v>10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5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6" t="str">
        <f>IF(ISERROR(P4/N4),"n/a",(P4/N4))</f>
        <v>n/a</v>
      </c>
      <c r="R4" s="399">
        <v>0</v>
      </c>
      <c r="S4" s="400">
        <v>0</v>
      </c>
      <c r="T4" s="401">
        <f>S4-R4</f>
        <v>0</v>
      </c>
      <c r="U4" s="402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8" t="str">
        <f>IF(ISERROR(P5/N5),"n/a",(P5/N5))</f>
        <v>n/a</v>
      </c>
      <c r="R5" s="404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hidden="1" customWidth="1"/>
    <col min="16" max="16" width="6.85546875" style="1" hidden="1" customWidth="1"/>
    <col min="17" max="17" width="7.85546875" style="22" hidden="1" customWidth="1"/>
    <col min="18" max="18" width="6.85546875" style="17" hidden="1" customWidth="1"/>
    <col min="19" max="20" width="6.85546875" style="1" hidden="1" customWidth="1"/>
    <col min="21" max="21" width="7.85546875" style="1" hidden="1" customWidth="1"/>
    <col min="22" max="25" width="8.85546875" style="1" customWidth="1"/>
    <col min="26" max="16384" width="8.85546875" style="1"/>
  </cols>
  <sheetData>
    <row r="1" spans="1:21" s="11" customFormat="1" x14ac:dyDescent="0.2">
      <c r="A1" s="442">
        <v>44136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1"/>
      <c r="N1" s="439" t="s">
        <v>4</v>
      </c>
      <c r="O1" s="440"/>
      <c r="P1" s="440"/>
      <c r="Q1" s="441"/>
      <c r="R1" s="439" t="s">
        <v>116</v>
      </c>
      <c r="S1" s="440"/>
      <c r="T1" s="440"/>
      <c r="U1" s="441"/>
    </row>
    <row r="2" spans="1:21" s="84" customFormat="1" ht="29.2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79" t="str">
        <f>Summary!B4</f>
        <v>Winter 2020</v>
      </c>
      <c r="K2" s="80" t="str">
        <f>Summary!C4</f>
        <v>Winter 2021</v>
      </c>
      <c r="L2" s="81" t="s">
        <v>0</v>
      </c>
      <c r="M2" s="91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104" t="str">
        <f>Summary!B4</f>
        <v>Winter 2020</v>
      </c>
      <c r="S2" s="64" t="str">
        <f>Summary!C4</f>
        <v>Winter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0</v>
      </c>
      <c r="C3" s="12">
        <v>0</v>
      </c>
      <c r="D3" s="34">
        <f>C3-B3</f>
        <v>0</v>
      </c>
      <c r="E3" s="23" t="str">
        <f>IF(ISERROR(D3/B3),"n/a",(D3/B3))</f>
        <v>n/a</v>
      </c>
      <c r="F3" s="77">
        <v>0</v>
      </c>
      <c r="G3" s="170">
        <v>0</v>
      </c>
      <c r="H3" s="9">
        <f>G3-F3</f>
        <v>0</v>
      </c>
      <c r="I3" s="23" t="str">
        <f>IF(ISERROR(H3/F3),"n/a",(H3/F3))</f>
        <v>n/a</v>
      </c>
      <c r="J3" s="77">
        <v>0</v>
      </c>
      <c r="K3" s="170">
        <v>0</v>
      </c>
      <c r="L3" s="9">
        <f>K3-J3</f>
        <v>0</v>
      </c>
      <c r="M3" s="23" t="str">
        <f>IF(ISERROR(L3/J3),"n/a",(L3/J3))</f>
        <v>n/a</v>
      </c>
      <c r="N3" s="77">
        <v>0</v>
      </c>
      <c r="O3" s="170">
        <v>0</v>
      </c>
      <c r="P3" s="9">
        <f t="shared" ref="P3:P19" si="0">O3-N3</f>
        <v>0</v>
      </c>
      <c r="Q3" s="321" t="str">
        <f>IF(ISERROR(P3/N3),"n/a",(P3/N3))</f>
        <v>n/a</v>
      </c>
      <c r="R3" s="325">
        <v>0</v>
      </c>
      <c r="S3" s="326">
        <v>0</v>
      </c>
      <c r="T3" s="9">
        <f>S3-R3</f>
        <v>0</v>
      </c>
      <c r="U3" s="329" t="str">
        <f>IF(ISERROR(T3/R3),"n/a",(T3/R3))</f>
        <v>n/a</v>
      </c>
    </row>
    <row r="4" spans="1:21" s="16" customFormat="1" x14ac:dyDescent="0.2">
      <c r="A4" s="173" t="s">
        <v>59</v>
      </c>
      <c r="B4" s="77">
        <v>1</v>
      </c>
      <c r="C4" s="12">
        <v>0</v>
      </c>
      <c r="D4" s="34">
        <f>C4-B4</f>
        <v>-1</v>
      </c>
      <c r="E4" s="23">
        <f>IF(ISERROR(D4/B4),"n/a",(D4/B4))</f>
        <v>-1</v>
      </c>
      <c r="F4" s="77">
        <v>1</v>
      </c>
      <c r="G4" s="170">
        <v>0</v>
      </c>
      <c r="H4" s="9">
        <f>G4-F4</f>
        <v>-1</v>
      </c>
      <c r="I4" s="23">
        <f>IF(ISERROR(H4/F4),"n/a",(H4/F4))</f>
        <v>-1</v>
      </c>
      <c r="J4" s="77">
        <v>1</v>
      </c>
      <c r="K4" s="170">
        <v>0</v>
      </c>
      <c r="L4" s="9">
        <f>K4-J4</f>
        <v>-1</v>
      </c>
      <c r="M4" s="23">
        <f>IF(ISERROR(L4/J4),"n/a",(L4/J4))</f>
        <v>-1</v>
      </c>
      <c r="N4" s="77">
        <v>0</v>
      </c>
      <c r="O4" s="170">
        <v>0</v>
      </c>
      <c r="P4" s="5">
        <f t="shared" si="0"/>
        <v>0</v>
      </c>
      <c r="Q4" s="322" t="str">
        <f t="shared" ref="Q4:Q57" si="1">IF(ISERROR(P4/N4),"n/a",(P4/N4))</f>
        <v>n/a</v>
      </c>
      <c r="R4" s="327">
        <v>0</v>
      </c>
      <c r="S4" s="328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73" t="s">
        <v>60</v>
      </c>
      <c r="B5" s="77">
        <v>0</v>
      </c>
      <c r="C5" s="12">
        <v>0</v>
      </c>
      <c r="D5" s="34">
        <f t="shared" ref="D5:D56" si="2">C5-B5</f>
        <v>0</v>
      </c>
      <c r="E5" s="23" t="str">
        <f t="shared" ref="E5:E56" si="3">IF(ISERROR(D5/B5),"n/a",(D5/B5))</f>
        <v>n/a</v>
      </c>
      <c r="F5" s="77">
        <v>0</v>
      </c>
      <c r="G5" s="170">
        <v>0</v>
      </c>
      <c r="H5" s="9">
        <f t="shared" ref="H5:H56" si="4">G5-F5</f>
        <v>0</v>
      </c>
      <c r="I5" s="23" t="str">
        <f t="shared" ref="I5:I56" si="5">IF(ISERROR(H5/F5),"n/a",(H5/F5))</f>
        <v>n/a</v>
      </c>
      <c r="J5" s="77">
        <v>0</v>
      </c>
      <c r="K5" s="170">
        <v>0</v>
      </c>
      <c r="L5" s="9">
        <f t="shared" ref="L5:L56" si="6">K5-J5</f>
        <v>0</v>
      </c>
      <c r="M5" s="23" t="str">
        <f t="shared" ref="M5:M56" si="7">IF(ISERROR(L5/J5),"n/a",(L5/J5))</f>
        <v>n/a</v>
      </c>
      <c r="N5" s="77">
        <v>0</v>
      </c>
      <c r="O5" s="170">
        <v>0</v>
      </c>
      <c r="P5" s="5">
        <f t="shared" si="0"/>
        <v>0</v>
      </c>
      <c r="Q5" s="322" t="str">
        <f t="shared" si="1"/>
        <v>n/a</v>
      </c>
      <c r="R5" s="327">
        <v>0</v>
      </c>
      <c r="S5" s="328">
        <v>0</v>
      </c>
      <c r="T5" s="5">
        <f t="shared" ref="T5:T56" si="8">S5-R5</f>
        <v>0</v>
      </c>
      <c r="U5" s="8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77">
        <v>0</v>
      </c>
      <c r="C6" s="12">
        <v>0</v>
      </c>
      <c r="D6" s="34">
        <f t="shared" si="2"/>
        <v>0</v>
      </c>
      <c r="E6" s="23" t="str">
        <f t="shared" si="3"/>
        <v>n/a</v>
      </c>
      <c r="F6" s="77">
        <v>0</v>
      </c>
      <c r="G6" s="170">
        <v>0</v>
      </c>
      <c r="H6" s="9">
        <f t="shared" si="4"/>
        <v>0</v>
      </c>
      <c r="I6" s="23" t="str">
        <f t="shared" si="5"/>
        <v>n/a</v>
      </c>
      <c r="J6" s="77">
        <v>0</v>
      </c>
      <c r="K6" s="170">
        <v>0</v>
      </c>
      <c r="L6" s="9">
        <f t="shared" si="6"/>
        <v>0</v>
      </c>
      <c r="M6" s="23" t="str">
        <f t="shared" si="7"/>
        <v>n/a</v>
      </c>
      <c r="N6" s="77">
        <v>0</v>
      </c>
      <c r="O6" s="170">
        <v>0</v>
      </c>
      <c r="P6" s="5">
        <f t="shared" si="0"/>
        <v>0</v>
      </c>
      <c r="Q6" s="323" t="str">
        <f t="shared" si="1"/>
        <v>n/a</v>
      </c>
      <c r="R6" s="327">
        <v>0</v>
      </c>
      <c r="S6" s="328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73" t="s">
        <v>62</v>
      </c>
      <c r="B7" s="77">
        <v>0</v>
      </c>
      <c r="C7" s="12">
        <v>0</v>
      </c>
      <c r="D7" s="34">
        <f t="shared" si="2"/>
        <v>0</v>
      </c>
      <c r="E7" s="23" t="str">
        <f t="shared" si="3"/>
        <v>n/a</v>
      </c>
      <c r="F7" s="77">
        <v>0</v>
      </c>
      <c r="G7" s="170">
        <v>0</v>
      </c>
      <c r="H7" s="9">
        <f t="shared" si="4"/>
        <v>0</v>
      </c>
      <c r="I7" s="23" t="str">
        <f t="shared" si="5"/>
        <v>n/a</v>
      </c>
      <c r="J7" s="77">
        <v>0</v>
      </c>
      <c r="K7" s="170">
        <v>0</v>
      </c>
      <c r="L7" s="9">
        <f t="shared" si="6"/>
        <v>0</v>
      </c>
      <c r="M7" s="23" t="str">
        <f t="shared" si="7"/>
        <v>n/a</v>
      </c>
      <c r="N7" s="77">
        <v>0</v>
      </c>
      <c r="O7" s="170">
        <v>0</v>
      </c>
      <c r="P7" s="5">
        <f t="shared" si="0"/>
        <v>0</v>
      </c>
      <c r="Q7" s="322" t="str">
        <f t="shared" si="1"/>
        <v>n/a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73" t="s">
        <v>63</v>
      </c>
      <c r="B8" s="77">
        <v>0</v>
      </c>
      <c r="C8" s="12">
        <v>0</v>
      </c>
      <c r="D8" s="34">
        <f t="shared" si="2"/>
        <v>0</v>
      </c>
      <c r="E8" s="23" t="str">
        <f t="shared" si="3"/>
        <v>n/a</v>
      </c>
      <c r="F8" s="77">
        <v>0</v>
      </c>
      <c r="G8" s="170">
        <v>0</v>
      </c>
      <c r="H8" s="9">
        <f t="shared" si="4"/>
        <v>0</v>
      </c>
      <c r="I8" s="23" t="str">
        <f t="shared" si="5"/>
        <v>n/a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0</v>
      </c>
      <c r="C9" s="12">
        <v>0</v>
      </c>
      <c r="D9" s="34">
        <f t="shared" si="2"/>
        <v>0</v>
      </c>
      <c r="E9" s="23" t="str">
        <f t="shared" si="3"/>
        <v>n/a</v>
      </c>
      <c r="F9" s="77">
        <v>0</v>
      </c>
      <c r="G9" s="170">
        <v>0</v>
      </c>
      <c r="H9" s="9">
        <f t="shared" si="4"/>
        <v>0</v>
      </c>
      <c r="I9" s="23" t="str">
        <f t="shared" si="5"/>
        <v>n/a</v>
      </c>
      <c r="J9" s="77">
        <v>0</v>
      </c>
      <c r="K9" s="170">
        <v>0</v>
      </c>
      <c r="L9" s="9">
        <f t="shared" si="6"/>
        <v>0</v>
      </c>
      <c r="M9" s="23" t="str">
        <f t="shared" si="7"/>
        <v>n/a</v>
      </c>
      <c r="N9" s="77">
        <v>0</v>
      </c>
      <c r="O9" s="170">
        <v>0</v>
      </c>
      <c r="P9" s="5">
        <f t="shared" si="0"/>
        <v>0</v>
      </c>
      <c r="Q9" s="322" t="str">
        <f t="shared" si="1"/>
        <v>n/a</v>
      </c>
      <c r="R9" s="327">
        <v>0</v>
      </c>
      <c r="S9" s="328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73" t="s">
        <v>65</v>
      </c>
      <c r="B10" s="77">
        <v>0</v>
      </c>
      <c r="C10" s="12">
        <v>0</v>
      </c>
      <c r="D10" s="34">
        <f t="shared" si="2"/>
        <v>0</v>
      </c>
      <c r="E10" s="23" t="str">
        <f t="shared" si="3"/>
        <v>n/a</v>
      </c>
      <c r="F10" s="77">
        <v>0</v>
      </c>
      <c r="G10" s="170">
        <v>0</v>
      </c>
      <c r="H10" s="9">
        <f t="shared" si="4"/>
        <v>0</v>
      </c>
      <c r="I10" s="23" t="str">
        <f t="shared" si="5"/>
        <v>n/a</v>
      </c>
      <c r="J10" s="77">
        <v>0</v>
      </c>
      <c r="K10" s="170">
        <v>0</v>
      </c>
      <c r="L10" s="9">
        <f t="shared" si="6"/>
        <v>0</v>
      </c>
      <c r="M10" s="23" t="str">
        <f t="shared" si="7"/>
        <v>n/a</v>
      </c>
      <c r="N10" s="77">
        <v>0</v>
      </c>
      <c r="O10" s="170">
        <v>0</v>
      </c>
      <c r="P10" s="5">
        <f t="shared" si="0"/>
        <v>0</v>
      </c>
      <c r="Q10" s="322" t="str">
        <f t="shared" si="1"/>
        <v>n/a</v>
      </c>
      <c r="R10" s="327">
        <v>0</v>
      </c>
      <c r="S10" s="328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73" t="s">
        <v>66</v>
      </c>
      <c r="B11" s="77">
        <v>0</v>
      </c>
      <c r="C11" s="12">
        <v>3</v>
      </c>
      <c r="D11" s="34">
        <f t="shared" si="2"/>
        <v>3</v>
      </c>
      <c r="E11" s="23" t="str">
        <f t="shared" si="3"/>
        <v>n/a</v>
      </c>
      <c r="F11" s="77">
        <v>0</v>
      </c>
      <c r="G11" s="170">
        <v>2</v>
      </c>
      <c r="H11" s="9">
        <f t="shared" si="4"/>
        <v>2</v>
      </c>
      <c r="I11" s="23" t="str">
        <f t="shared" si="5"/>
        <v>n/a</v>
      </c>
      <c r="J11" s="77">
        <v>0</v>
      </c>
      <c r="K11" s="170">
        <v>1</v>
      </c>
      <c r="L11" s="9">
        <f t="shared" si="6"/>
        <v>1</v>
      </c>
      <c r="M11" s="23" t="str">
        <f t="shared" si="7"/>
        <v>n/a</v>
      </c>
      <c r="N11" s="77">
        <v>0</v>
      </c>
      <c r="O11" s="170">
        <v>0</v>
      </c>
      <c r="P11" s="5">
        <f t="shared" si="0"/>
        <v>0</v>
      </c>
      <c r="Q11" s="322" t="str">
        <f t="shared" si="1"/>
        <v>n/a</v>
      </c>
      <c r="R11" s="327">
        <v>0</v>
      </c>
      <c r="S11" s="328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73" t="s">
        <v>67</v>
      </c>
      <c r="B12" s="77">
        <v>0</v>
      </c>
      <c r="C12" s="12">
        <v>0</v>
      </c>
      <c r="D12" s="34">
        <f t="shared" si="2"/>
        <v>0</v>
      </c>
      <c r="E12" s="23" t="str">
        <f t="shared" si="3"/>
        <v>n/a</v>
      </c>
      <c r="F12" s="77">
        <v>0</v>
      </c>
      <c r="G12" s="170">
        <v>0</v>
      </c>
      <c r="H12" s="9">
        <f t="shared" si="4"/>
        <v>0</v>
      </c>
      <c r="I12" s="23" t="str">
        <f t="shared" si="5"/>
        <v>n/a</v>
      </c>
      <c r="J12" s="77">
        <v>0</v>
      </c>
      <c r="K12" s="170">
        <v>0</v>
      </c>
      <c r="L12" s="9">
        <f t="shared" si="6"/>
        <v>0</v>
      </c>
      <c r="M12" s="23" t="str">
        <f t="shared" si="7"/>
        <v>n/a</v>
      </c>
      <c r="N12" s="77">
        <v>0</v>
      </c>
      <c r="O12" s="170">
        <v>0</v>
      </c>
      <c r="P12" s="5">
        <f t="shared" si="0"/>
        <v>0</v>
      </c>
      <c r="Q12" s="322" t="str">
        <f t="shared" si="1"/>
        <v>n/a</v>
      </c>
      <c r="R12" s="327">
        <v>0</v>
      </c>
      <c r="S12" s="328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73" t="s">
        <v>68</v>
      </c>
      <c r="B13" s="77">
        <v>0</v>
      </c>
      <c r="C13" s="12">
        <v>0</v>
      </c>
      <c r="D13" s="34">
        <f t="shared" si="2"/>
        <v>0</v>
      </c>
      <c r="E13" s="23" t="str">
        <f t="shared" si="3"/>
        <v>n/a</v>
      </c>
      <c r="F13" s="77">
        <v>0</v>
      </c>
      <c r="G13" s="170">
        <v>0</v>
      </c>
      <c r="H13" s="9">
        <f t="shared" si="4"/>
        <v>0</v>
      </c>
      <c r="I13" s="23" t="str">
        <f t="shared" si="5"/>
        <v>n/a</v>
      </c>
      <c r="J13" s="77">
        <v>0</v>
      </c>
      <c r="K13" s="170">
        <v>0</v>
      </c>
      <c r="L13" s="9">
        <f t="shared" si="6"/>
        <v>0</v>
      </c>
      <c r="M13" s="23" t="str">
        <f t="shared" si="7"/>
        <v>n/a</v>
      </c>
      <c r="N13" s="77">
        <v>0</v>
      </c>
      <c r="O13" s="170">
        <v>0</v>
      </c>
      <c r="P13" s="5">
        <f t="shared" si="0"/>
        <v>0</v>
      </c>
      <c r="Q13" s="322" t="str">
        <f t="shared" si="1"/>
        <v>n/a</v>
      </c>
      <c r="R13" s="327">
        <v>0</v>
      </c>
      <c r="S13" s="328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73" t="s">
        <v>69</v>
      </c>
      <c r="B14" s="77">
        <v>0</v>
      </c>
      <c r="C14" s="12">
        <v>0</v>
      </c>
      <c r="D14" s="34">
        <f t="shared" si="2"/>
        <v>0</v>
      </c>
      <c r="E14" s="23" t="str">
        <f t="shared" si="3"/>
        <v>n/a</v>
      </c>
      <c r="F14" s="77">
        <v>0</v>
      </c>
      <c r="G14" s="170">
        <v>0</v>
      </c>
      <c r="H14" s="9">
        <f t="shared" si="4"/>
        <v>0</v>
      </c>
      <c r="I14" s="23" t="str">
        <f t="shared" si="5"/>
        <v>n/a</v>
      </c>
      <c r="J14" s="77">
        <v>0</v>
      </c>
      <c r="K14" s="170">
        <v>0</v>
      </c>
      <c r="L14" s="9">
        <f t="shared" si="6"/>
        <v>0</v>
      </c>
      <c r="M14" s="23" t="str">
        <f t="shared" si="7"/>
        <v>n/a</v>
      </c>
      <c r="N14" s="77">
        <v>0</v>
      </c>
      <c r="O14" s="170">
        <v>0</v>
      </c>
      <c r="P14" s="5">
        <f t="shared" si="0"/>
        <v>0</v>
      </c>
      <c r="Q14" s="322" t="str">
        <f t="shared" si="1"/>
        <v>n/a</v>
      </c>
      <c r="R14" s="327">
        <v>0</v>
      </c>
      <c r="S14" s="328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73" t="s">
        <v>70</v>
      </c>
      <c r="B15" s="77">
        <v>0</v>
      </c>
      <c r="C15" s="12">
        <v>2</v>
      </c>
      <c r="D15" s="34">
        <f t="shared" si="2"/>
        <v>2</v>
      </c>
      <c r="E15" s="23" t="str">
        <f t="shared" si="3"/>
        <v>n/a</v>
      </c>
      <c r="F15" s="77">
        <v>0</v>
      </c>
      <c r="G15" s="170">
        <v>0</v>
      </c>
      <c r="H15" s="9">
        <f t="shared" si="4"/>
        <v>0</v>
      </c>
      <c r="I15" s="23" t="str">
        <f t="shared" si="5"/>
        <v>n/a</v>
      </c>
      <c r="J15" s="77">
        <v>0</v>
      </c>
      <c r="K15" s="170">
        <v>0</v>
      </c>
      <c r="L15" s="9">
        <f t="shared" si="6"/>
        <v>0</v>
      </c>
      <c r="M15" s="23" t="str">
        <f t="shared" si="7"/>
        <v>n/a</v>
      </c>
      <c r="N15" s="77">
        <v>0</v>
      </c>
      <c r="O15" s="170">
        <v>0</v>
      </c>
      <c r="P15" s="5">
        <f t="shared" si="0"/>
        <v>0</v>
      </c>
      <c r="Q15" s="322" t="str">
        <f t="shared" si="1"/>
        <v>n/a</v>
      </c>
      <c r="R15" s="327">
        <v>0</v>
      </c>
      <c r="S15" s="328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73" t="s">
        <v>71</v>
      </c>
      <c r="B16" s="77">
        <v>0</v>
      </c>
      <c r="C16" s="12">
        <v>0</v>
      </c>
      <c r="D16" s="34">
        <f t="shared" si="2"/>
        <v>0</v>
      </c>
      <c r="E16" s="23" t="str">
        <f t="shared" si="3"/>
        <v>n/a</v>
      </c>
      <c r="F16" s="77">
        <v>0</v>
      </c>
      <c r="G16" s="170">
        <v>1</v>
      </c>
      <c r="H16" s="9">
        <f t="shared" si="4"/>
        <v>1</v>
      </c>
      <c r="I16" s="23" t="str">
        <f t="shared" si="5"/>
        <v>n/a</v>
      </c>
      <c r="J16" s="77">
        <v>0</v>
      </c>
      <c r="K16" s="170">
        <v>0</v>
      </c>
      <c r="L16" s="9">
        <f t="shared" si="6"/>
        <v>0</v>
      </c>
      <c r="M16" s="23" t="str">
        <f t="shared" si="7"/>
        <v>n/a</v>
      </c>
      <c r="N16" s="77">
        <v>0</v>
      </c>
      <c r="O16" s="170">
        <v>0</v>
      </c>
      <c r="P16" s="5">
        <f t="shared" si="0"/>
        <v>0</v>
      </c>
      <c r="Q16" s="322" t="str">
        <f t="shared" si="1"/>
        <v>n/a</v>
      </c>
      <c r="R16" s="327">
        <v>0</v>
      </c>
      <c r="S16" s="328">
        <v>0</v>
      </c>
      <c r="T16" s="5">
        <f t="shared" si="8"/>
        <v>0</v>
      </c>
      <c r="U16" s="8" t="str">
        <f t="shared" si="9"/>
        <v>n/a</v>
      </c>
    </row>
    <row r="17" spans="1:24" x14ac:dyDescent="0.2">
      <c r="A17" s="173" t="s">
        <v>72</v>
      </c>
      <c r="B17" s="77">
        <v>0</v>
      </c>
      <c r="C17" s="12">
        <v>0</v>
      </c>
      <c r="D17" s="34">
        <f t="shared" si="2"/>
        <v>0</v>
      </c>
      <c r="E17" s="23" t="str">
        <f t="shared" si="3"/>
        <v>n/a</v>
      </c>
      <c r="F17" s="77">
        <v>0</v>
      </c>
      <c r="G17" s="170">
        <v>0</v>
      </c>
      <c r="H17" s="9">
        <f t="shared" si="4"/>
        <v>0</v>
      </c>
      <c r="I17" s="23" t="str">
        <f t="shared" si="5"/>
        <v>n/a</v>
      </c>
      <c r="J17" s="77">
        <v>0</v>
      </c>
      <c r="K17" s="170">
        <v>0</v>
      </c>
      <c r="L17" s="9">
        <f t="shared" si="6"/>
        <v>0</v>
      </c>
      <c r="M17" s="23" t="str">
        <f t="shared" si="7"/>
        <v>n/a</v>
      </c>
      <c r="N17" s="77">
        <v>0</v>
      </c>
      <c r="O17" s="170">
        <v>0</v>
      </c>
      <c r="P17" s="5">
        <f t="shared" si="0"/>
        <v>0</v>
      </c>
      <c r="Q17" s="322" t="str">
        <f t="shared" si="1"/>
        <v>n/a</v>
      </c>
      <c r="R17" s="327">
        <v>0</v>
      </c>
      <c r="S17" s="328">
        <v>0</v>
      </c>
      <c r="T17" s="5">
        <f t="shared" si="8"/>
        <v>0</v>
      </c>
      <c r="U17" s="8" t="str">
        <f t="shared" si="9"/>
        <v>n/a</v>
      </c>
    </row>
    <row r="18" spans="1:24" x14ac:dyDescent="0.2">
      <c r="A18" s="173" t="s">
        <v>73</v>
      </c>
      <c r="B18" s="77">
        <v>0</v>
      </c>
      <c r="C18" s="12">
        <v>0</v>
      </c>
      <c r="D18" s="34">
        <f t="shared" si="2"/>
        <v>0</v>
      </c>
      <c r="E18" s="23" t="str">
        <f t="shared" si="3"/>
        <v>n/a</v>
      </c>
      <c r="F18" s="77">
        <v>0</v>
      </c>
      <c r="G18" s="170">
        <v>0</v>
      </c>
      <c r="H18" s="9">
        <f t="shared" si="4"/>
        <v>0</v>
      </c>
      <c r="I18" s="23" t="str">
        <f t="shared" si="5"/>
        <v>n/a</v>
      </c>
      <c r="J18" s="77">
        <v>0</v>
      </c>
      <c r="K18" s="170">
        <v>0</v>
      </c>
      <c r="L18" s="9">
        <f t="shared" si="6"/>
        <v>0</v>
      </c>
      <c r="M18" s="23" t="str">
        <f t="shared" si="7"/>
        <v>n/a</v>
      </c>
      <c r="N18" s="77">
        <v>0</v>
      </c>
      <c r="O18" s="170">
        <v>0</v>
      </c>
      <c r="P18" s="5">
        <f t="shared" si="0"/>
        <v>0</v>
      </c>
      <c r="Q18" s="322" t="str">
        <f t="shared" si="1"/>
        <v>n/a</v>
      </c>
      <c r="R18" s="327">
        <v>0</v>
      </c>
      <c r="S18" s="328">
        <v>0</v>
      </c>
      <c r="T18" s="5">
        <f t="shared" si="8"/>
        <v>0</v>
      </c>
      <c r="U18" s="8" t="str">
        <f t="shared" si="9"/>
        <v>n/a</v>
      </c>
    </row>
    <row r="19" spans="1:24" x14ac:dyDescent="0.2">
      <c r="A19" s="173" t="s">
        <v>110</v>
      </c>
      <c r="B19" s="77">
        <v>0</v>
      </c>
      <c r="C19" s="12">
        <v>0</v>
      </c>
      <c r="D19" s="34">
        <f t="shared" si="2"/>
        <v>0</v>
      </c>
      <c r="E19" s="23" t="str">
        <f t="shared" si="3"/>
        <v>n/a</v>
      </c>
      <c r="F19" s="77">
        <v>0</v>
      </c>
      <c r="G19" s="170">
        <v>0</v>
      </c>
      <c r="H19" s="9">
        <f t="shared" si="4"/>
        <v>0</v>
      </c>
      <c r="I19" s="23" t="str">
        <f t="shared" si="5"/>
        <v>n/a</v>
      </c>
      <c r="J19" s="77">
        <v>0</v>
      </c>
      <c r="K19" s="170">
        <v>0</v>
      </c>
      <c r="L19" s="9">
        <f>K19-J19</f>
        <v>0</v>
      </c>
      <c r="M19" s="23" t="str">
        <f>IF(ISERROR(L19/J19),"n/a",(L19/J19))</f>
        <v>n/a</v>
      </c>
      <c r="N19" s="77">
        <v>0</v>
      </c>
      <c r="O19" s="170">
        <v>0</v>
      </c>
      <c r="P19" s="5">
        <f t="shared" si="0"/>
        <v>0</v>
      </c>
      <c r="Q19" s="322" t="str">
        <f t="shared" si="1"/>
        <v>n/a</v>
      </c>
      <c r="R19" s="327">
        <v>0</v>
      </c>
      <c r="S19" s="328">
        <v>0</v>
      </c>
      <c r="T19" s="5">
        <f t="shared" si="8"/>
        <v>0</v>
      </c>
      <c r="U19" s="8" t="str">
        <f t="shared" si="9"/>
        <v>n/a</v>
      </c>
    </row>
    <row r="20" spans="1:24" x14ac:dyDescent="0.2">
      <c r="A20" s="173" t="s">
        <v>74</v>
      </c>
      <c r="B20" s="77">
        <v>0</v>
      </c>
      <c r="C20" s="12">
        <v>0</v>
      </c>
      <c r="D20" s="34">
        <f t="shared" si="2"/>
        <v>0</v>
      </c>
      <c r="E20" s="23" t="str">
        <f t="shared" si="3"/>
        <v>n/a</v>
      </c>
      <c r="F20" s="77">
        <v>0</v>
      </c>
      <c r="G20" s="170">
        <v>0</v>
      </c>
      <c r="H20" s="9">
        <f t="shared" si="4"/>
        <v>0</v>
      </c>
      <c r="I20" s="23" t="str">
        <f t="shared" si="5"/>
        <v>n/a</v>
      </c>
      <c r="J20" s="77">
        <v>0</v>
      </c>
      <c r="K20" s="170">
        <v>0</v>
      </c>
      <c r="L20" s="9">
        <f t="shared" si="6"/>
        <v>0</v>
      </c>
      <c r="M20" s="23" t="str">
        <f t="shared" si="7"/>
        <v>n/a</v>
      </c>
      <c r="N20" s="77">
        <v>0</v>
      </c>
      <c r="O20" s="170">
        <v>0</v>
      </c>
      <c r="P20" s="5">
        <f t="shared" ref="P20:P38" si="10">O20-N20</f>
        <v>0</v>
      </c>
      <c r="Q20" s="322" t="str">
        <f t="shared" si="1"/>
        <v>n/a</v>
      </c>
      <c r="R20" s="327">
        <v>0</v>
      </c>
      <c r="S20" s="328">
        <v>0</v>
      </c>
      <c r="T20" s="5">
        <f t="shared" si="8"/>
        <v>0</v>
      </c>
      <c r="U20" s="8" t="str">
        <f t="shared" si="9"/>
        <v>n/a</v>
      </c>
    </row>
    <row r="21" spans="1:24" x14ac:dyDescent="0.2">
      <c r="A21" s="173" t="s">
        <v>75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77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4" x14ac:dyDescent="0.2">
      <c r="A22" s="173" t="s">
        <v>76</v>
      </c>
      <c r="B22" s="77">
        <v>0</v>
      </c>
      <c r="C22" s="12">
        <v>0</v>
      </c>
      <c r="D22" s="34">
        <f t="shared" si="2"/>
        <v>0</v>
      </c>
      <c r="E22" s="23" t="str">
        <f t="shared" si="3"/>
        <v>n/a</v>
      </c>
      <c r="F22" s="77">
        <v>0</v>
      </c>
      <c r="G22" s="170">
        <v>0</v>
      </c>
      <c r="H22" s="9">
        <f t="shared" si="4"/>
        <v>0</v>
      </c>
      <c r="I22" s="23" t="str">
        <f t="shared" si="5"/>
        <v>n/a</v>
      </c>
      <c r="J22" s="77">
        <v>0</v>
      </c>
      <c r="K22" s="170">
        <v>0</v>
      </c>
      <c r="L22" s="9">
        <f t="shared" si="6"/>
        <v>0</v>
      </c>
      <c r="M22" s="23" t="str">
        <f t="shared" si="7"/>
        <v>n/a</v>
      </c>
      <c r="N22" s="77">
        <v>0</v>
      </c>
      <c r="O22" s="170">
        <v>0</v>
      </c>
      <c r="P22" s="5">
        <f t="shared" si="10"/>
        <v>0</v>
      </c>
      <c r="Q22" s="322" t="str">
        <f t="shared" si="1"/>
        <v>n/a</v>
      </c>
      <c r="R22" s="327">
        <v>0</v>
      </c>
      <c r="S22" s="328">
        <v>0</v>
      </c>
      <c r="T22" s="5">
        <f t="shared" si="8"/>
        <v>0</v>
      </c>
      <c r="U22" s="8" t="str">
        <f t="shared" si="9"/>
        <v>n/a</v>
      </c>
    </row>
    <row r="23" spans="1:24" x14ac:dyDescent="0.2">
      <c r="A23" s="173" t="s">
        <v>88</v>
      </c>
      <c r="B23" s="77">
        <v>0</v>
      </c>
      <c r="C23" s="12">
        <v>0</v>
      </c>
      <c r="D23" s="34">
        <f>C23-B23</f>
        <v>0</v>
      </c>
      <c r="E23" s="23" t="str">
        <f>IF(ISERROR(D23/B23),"n/a",(D23/B23))</f>
        <v>n/a</v>
      </c>
      <c r="F23" s="77">
        <v>0</v>
      </c>
      <c r="G23" s="170">
        <v>0</v>
      </c>
      <c r="H23" s="9">
        <f t="shared" si="4"/>
        <v>0</v>
      </c>
      <c r="I23" s="23" t="str">
        <f t="shared" si="5"/>
        <v>n/a</v>
      </c>
      <c r="J23" s="77">
        <v>0</v>
      </c>
      <c r="K23" s="170">
        <v>0</v>
      </c>
      <c r="L23" s="9">
        <f>K23-J23</f>
        <v>0</v>
      </c>
      <c r="M23" s="23" t="str">
        <f>IF(ISERROR(L23/J23),"n/a",(L23/J23))</f>
        <v>n/a</v>
      </c>
      <c r="N23" s="77">
        <v>0</v>
      </c>
      <c r="O23" s="170">
        <v>0</v>
      </c>
      <c r="P23" s="5">
        <f>O23-N23</f>
        <v>0</v>
      </c>
      <c r="Q23" s="322" t="str">
        <f>IF(ISERROR(P23/N23),"n/a",(P23/N23))</f>
        <v>n/a</v>
      </c>
      <c r="R23" s="327">
        <v>0</v>
      </c>
      <c r="S23" s="328">
        <v>0</v>
      </c>
      <c r="T23" s="5">
        <f t="shared" si="8"/>
        <v>0</v>
      </c>
      <c r="U23" s="8" t="str">
        <f t="shared" si="9"/>
        <v>n/a</v>
      </c>
    </row>
    <row r="24" spans="1:24" x14ac:dyDescent="0.2">
      <c r="A24" s="173" t="s">
        <v>87</v>
      </c>
      <c r="B24" s="77">
        <v>0</v>
      </c>
      <c r="C24" s="12">
        <v>0</v>
      </c>
      <c r="D24" s="34">
        <f t="shared" ref="D24:D30" si="11">C24-B24</f>
        <v>0</v>
      </c>
      <c r="E24" s="23" t="str">
        <f t="shared" ref="E24:E30" si="12">IF(ISERROR(D24/B24),"n/a",(D24/B24))</f>
        <v>n/a</v>
      </c>
      <c r="F24" s="77">
        <v>0</v>
      </c>
      <c r="G24" s="170">
        <v>0</v>
      </c>
      <c r="H24" s="9">
        <f t="shared" si="4"/>
        <v>0</v>
      </c>
      <c r="I24" s="23" t="str">
        <f t="shared" si="5"/>
        <v>n/a</v>
      </c>
      <c r="J24" s="77">
        <v>0</v>
      </c>
      <c r="K24" s="170">
        <v>0</v>
      </c>
      <c r="L24" s="9">
        <f t="shared" ref="L24:L30" si="13">K24-J24</f>
        <v>0</v>
      </c>
      <c r="M24" s="23" t="str">
        <f t="shared" ref="M24:M30" si="14">IF(ISERROR(L24/J24),"n/a",(L24/J24))</f>
        <v>n/a</v>
      </c>
      <c r="N24" s="77">
        <v>0</v>
      </c>
      <c r="O24" s="170">
        <v>0</v>
      </c>
      <c r="P24" s="5">
        <f t="shared" ref="P24:P30" si="15">O24-N24</f>
        <v>0</v>
      </c>
      <c r="Q24" s="322" t="str">
        <f t="shared" ref="Q24:Q30" si="16"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4" ht="12.75" customHeight="1" x14ac:dyDescent="0.2">
      <c r="A25" s="173" t="s">
        <v>77</v>
      </c>
      <c r="B25" s="77">
        <v>0</v>
      </c>
      <c r="C25" s="12">
        <v>0</v>
      </c>
      <c r="D25" s="34">
        <f t="shared" si="11"/>
        <v>0</v>
      </c>
      <c r="E25" s="23" t="str">
        <f t="shared" si="12"/>
        <v>n/a</v>
      </c>
      <c r="F25" s="77">
        <v>0</v>
      </c>
      <c r="G25" s="170">
        <v>0</v>
      </c>
      <c r="H25" s="9">
        <f t="shared" si="4"/>
        <v>0</v>
      </c>
      <c r="I25" s="23" t="str">
        <f t="shared" si="5"/>
        <v>n/a</v>
      </c>
      <c r="J25" s="77">
        <v>0</v>
      </c>
      <c r="K25" s="170">
        <v>0</v>
      </c>
      <c r="L25" s="9">
        <f t="shared" si="13"/>
        <v>0</v>
      </c>
      <c r="M25" s="23" t="str">
        <f t="shared" si="14"/>
        <v>n/a</v>
      </c>
      <c r="N25" s="77">
        <v>0</v>
      </c>
      <c r="O25" s="170">
        <v>0</v>
      </c>
      <c r="P25" s="5">
        <f t="shared" si="15"/>
        <v>0</v>
      </c>
      <c r="Q25" s="322" t="str">
        <f t="shared" si="16"/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4" x14ac:dyDescent="0.2">
      <c r="A26" s="173" t="s">
        <v>81</v>
      </c>
      <c r="B26" s="77">
        <v>0</v>
      </c>
      <c r="C26" s="12">
        <v>0</v>
      </c>
      <c r="D26" s="34">
        <f t="shared" si="11"/>
        <v>0</v>
      </c>
      <c r="E26" s="23" t="str">
        <f t="shared" si="12"/>
        <v>n/a</v>
      </c>
      <c r="F26" s="77">
        <v>0</v>
      </c>
      <c r="G26" s="170">
        <v>0</v>
      </c>
      <c r="H26" s="9">
        <f t="shared" si="4"/>
        <v>0</v>
      </c>
      <c r="I26" s="23" t="str">
        <f t="shared" si="5"/>
        <v>n/a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4" x14ac:dyDescent="0.2">
      <c r="A27" s="173" t="s">
        <v>82</v>
      </c>
      <c r="B27" s="77">
        <v>0</v>
      </c>
      <c r="C27" s="12">
        <v>0</v>
      </c>
      <c r="D27" s="34">
        <f t="shared" si="11"/>
        <v>0</v>
      </c>
      <c r="E27" s="23" t="str">
        <f t="shared" si="12"/>
        <v>n/a</v>
      </c>
      <c r="F27" s="77">
        <v>0</v>
      </c>
      <c r="G27" s="170">
        <v>0</v>
      </c>
      <c r="H27" s="9">
        <f t="shared" si="4"/>
        <v>0</v>
      </c>
      <c r="I27" s="23" t="str">
        <f t="shared" si="5"/>
        <v>n/a</v>
      </c>
      <c r="J27" s="77">
        <v>0</v>
      </c>
      <c r="K27" s="170">
        <v>0</v>
      </c>
      <c r="L27" s="9">
        <f t="shared" si="13"/>
        <v>0</v>
      </c>
      <c r="M27" s="23" t="str">
        <f t="shared" si="14"/>
        <v>n/a</v>
      </c>
      <c r="N27" s="77">
        <v>0</v>
      </c>
      <c r="O27" s="170">
        <v>0</v>
      </c>
      <c r="P27" s="5">
        <f t="shared" si="15"/>
        <v>0</v>
      </c>
      <c r="Q27" s="322" t="str">
        <f t="shared" si="16"/>
        <v>n/a</v>
      </c>
      <c r="R27" s="327">
        <v>0</v>
      </c>
      <c r="S27" s="328">
        <v>0</v>
      </c>
      <c r="T27" s="5">
        <f t="shared" si="8"/>
        <v>0</v>
      </c>
      <c r="U27" s="8" t="str">
        <f t="shared" si="9"/>
        <v>n/a</v>
      </c>
      <c r="X27" s="2"/>
    </row>
    <row r="28" spans="1:24" ht="12.75" customHeight="1" x14ac:dyDescent="0.2">
      <c r="A28" s="173" t="s">
        <v>83</v>
      </c>
      <c r="B28" s="77">
        <v>0</v>
      </c>
      <c r="C28" s="12">
        <v>0</v>
      </c>
      <c r="D28" s="34">
        <f t="shared" si="11"/>
        <v>0</v>
      </c>
      <c r="E28" s="23" t="str">
        <f t="shared" si="12"/>
        <v>n/a</v>
      </c>
      <c r="F28" s="77">
        <v>0</v>
      </c>
      <c r="G28" s="170">
        <v>0</v>
      </c>
      <c r="H28" s="9">
        <f t="shared" si="4"/>
        <v>0</v>
      </c>
      <c r="I28" s="23" t="str">
        <f t="shared" si="5"/>
        <v>n/a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4" x14ac:dyDescent="0.2">
      <c r="A29" s="173" t="s">
        <v>84</v>
      </c>
      <c r="B29" s="77">
        <v>0</v>
      </c>
      <c r="C29" s="12">
        <v>0</v>
      </c>
      <c r="D29" s="34">
        <f t="shared" si="11"/>
        <v>0</v>
      </c>
      <c r="E29" s="23" t="str">
        <f t="shared" si="12"/>
        <v>n/a</v>
      </c>
      <c r="F29" s="77">
        <v>0</v>
      </c>
      <c r="G29" s="170">
        <v>0</v>
      </c>
      <c r="H29" s="9">
        <f t="shared" si="4"/>
        <v>0</v>
      </c>
      <c r="I29" s="23" t="str">
        <f t="shared" si="5"/>
        <v>n/a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4" x14ac:dyDescent="0.2">
      <c r="A30" s="173" t="s">
        <v>85</v>
      </c>
      <c r="B30" s="77">
        <v>0</v>
      </c>
      <c r="C30" s="12">
        <v>0</v>
      </c>
      <c r="D30" s="34">
        <f t="shared" si="11"/>
        <v>0</v>
      </c>
      <c r="E30" s="23" t="str">
        <f t="shared" si="12"/>
        <v>n/a</v>
      </c>
      <c r="F30" s="77">
        <v>0</v>
      </c>
      <c r="G30" s="170">
        <v>0</v>
      </c>
      <c r="H30" s="9">
        <f t="shared" si="4"/>
        <v>0</v>
      </c>
      <c r="I30" s="23" t="str">
        <f t="shared" si="5"/>
        <v>n/a</v>
      </c>
      <c r="J30" s="77">
        <v>0</v>
      </c>
      <c r="K30" s="170">
        <v>0</v>
      </c>
      <c r="L30" s="9">
        <f t="shared" si="13"/>
        <v>0</v>
      </c>
      <c r="M30" s="23" t="str">
        <f t="shared" si="14"/>
        <v>n/a</v>
      </c>
      <c r="N30" s="77">
        <v>0</v>
      </c>
      <c r="O30" s="170">
        <v>0</v>
      </c>
      <c r="P30" s="5">
        <f t="shared" si="15"/>
        <v>0</v>
      </c>
      <c r="Q30" s="322" t="str">
        <f t="shared" si="16"/>
        <v>n/a</v>
      </c>
      <c r="R30" s="327">
        <v>0</v>
      </c>
      <c r="S30" s="328">
        <v>0</v>
      </c>
      <c r="T30" s="5">
        <f t="shared" si="8"/>
        <v>0</v>
      </c>
      <c r="U30" s="8" t="str">
        <f t="shared" si="9"/>
        <v>n/a</v>
      </c>
    </row>
    <row r="31" spans="1:24" x14ac:dyDescent="0.2">
      <c r="A31" s="173" t="s">
        <v>86</v>
      </c>
      <c r="B31" s="77">
        <v>0</v>
      </c>
      <c r="C31" s="12">
        <v>0</v>
      </c>
      <c r="D31" s="34">
        <f>C31-B31</f>
        <v>0</v>
      </c>
      <c r="E31" s="23" t="str">
        <f>IF(ISERROR(D31/B31),"n/a",(D31/B31))</f>
        <v>n/a</v>
      </c>
      <c r="F31" s="77">
        <v>0</v>
      </c>
      <c r="G31" s="170">
        <v>0</v>
      </c>
      <c r="H31" s="9">
        <f t="shared" si="4"/>
        <v>0</v>
      </c>
      <c r="I31" s="23" t="str">
        <f t="shared" si="5"/>
        <v>n/a</v>
      </c>
      <c r="J31" s="77">
        <v>0</v>
      </c>
      <c r="K31" s="170">
        <v>0</v>
      </c>
      <c r="L31" s="9">
        <f>K31-J31</f>
        <v>0</v>
      </c>
      <c r="M31" s="23" t="str">
        <f>IF(ISERROR(L31/J31),"n/a",(L31/J31))</f>
        <v>n/a</v>
      </c>
      <c r="N31" s="77">
        <v>0</v>
      </c>
      <c r="O31" s="170">
        <v>0</v>
      </c>
      <c r="P31" s="5">
        <f>O31-N31</f>
        <v>0</v>
      </c>
      <c r="Q31" s="322" t="str">
        <f>IF(ISERROR(P31/N31),"n/a",(P31/N31))</f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4" x14ac:dyDescent="0.2">
      <c r="A32" s="173" t="s">
        <v>89</v>
      </c>
      <c r="B32" s="77">
        <v>0</v>
      </c>
      <c r="C32" s="12">
        <v>0</v>
      </c>
      <c r="D32" s="34">
        <f t="shared" si="2"/>
        <v>0</v>
      </c>
      <c r="E32" s="23" t="str">
        <f t="shared" si="3"/>
        <v>n/a</v>
      </c>
      <c r="F32" s="77">
        <v>0</v>
      </c>
      <c r="G32" s="170">
        <v>0</v>
      </c>
      <c r="H32" s="9">
        <f t="shared" si="4"/>
        <v>0</v>
      </c>
      <c r="I32" s="23" t="str">
        <f t="shared" si="5"/>
        <v>n/a</v>
      </c>
      <c r="J32" s="77">
        <v>0</v>
      </c>
      <c r="K32" s="170">
        <v>0</v>
      </c>
      <c r="L32" s="9">
        <f t="shared" si="6"/>
        <v>0</v>
      </c>
      <c r="M32" s="23" t="str">
        <f t="shared" si="7"/>
        <v>n/a</v>
      </c>
      <c r="N32" s="77">
        <v>0</v>
      </c>
      <c r="O32" s="170">
        <v>0</v>
      </c>
      <c r="P32" s="5">
        <f t="shared" si="10"/>
        <v>0</v>
      </c>
      <c r="Q32" s="322" t="str">
        <f t="shared" si="1"/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4" x14ac:dyDescent="0.2">
      <c r="A33" s="173" t="s">
        <v>80</v>
      </c>
      <c r="B33" s="77">
        <v>0</v>
      </c>
      <c r="C33" s="12">
        <v>0</v>
      </c>
      <c r="D33" s="34">
        <f t="shared" si="2"/>
        <v>0</v>
      </c>
      <c r="E33" s="23" t="str">
        <f t="shared" si="3"/>
        <v>n/a</v>
      </c>
      <c r="F33" s="77">
        <v>0</v>
      </c>
      <c r="G33" s="170">
        <v>0</v>
      </c>
      <c r="H33" s="9">
        <f t="shared" si="4"/>
        <v>0</v>
      </c>
      <c r="I33" s="23" t="str">
        <f t="shared" si="5"/>
        <v>n/a</v>
      </c>
      <c r="J33" s="77">
        <v>0</v>
      </c>
      <c r="K33" s="170">
        <v>0</v>
      </c>
      <c r="L33" s="9">
        <f t="shared" si="6"/>
        <v>0</v>
      </c>
      <c r="M33" s="23" t="str">
        <f t="shared" si="7"/>
        <v>n/a</v>
      </c>
      <c r="N33" s="77">
        <v>0</v>
      </c>
      <c r="O33" s="170">
        <v>0</v>
      </c>
      <c r="P33" s="5">
        <f t="shared" si="10"/>
        <v>0</v>
      </c>
      <c r="Q33" s="322" t="str">
        <f t="shared" si="1"/>
        <v>n/a</v>
      </c>
      <c r="R33" s="327">
        <v>0</v>
      </c>
      <c r="S33" s="328">
        <v>0</v>
      </c>
      <c r="T33" s="5">
        <f t="shared" si="8"/>
        <v>0</v>
      </c>
      <c r="U33" s="8" t="str">
        <f t="shared" si="9"/>
        <v>n/a</v>
      </c>
    </row>
    <row r="34" spans="1:24" x14ac:dyDescent="0.2">
      <c r="A34" s="173" t="s">
        <v>108</v>
      </c>
      <c r="B34" s="77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77">
        <v>0</v>
      </c>
      <c r="G34" s="170">
        <v>0</v>
      </c>
      <c r="H34" s="9">
        <f t="shared" si="4"/>
        <v>0</v>
      </c>
      <c r="I34" s="23" t="str">
        <f t="shared" si="5"/>
        <v>n/a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4" x14ac:dyDescent="0.2">
      <c r="A35" s="173" t="s">
        <v>79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77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4" x14ac:dyDescent="0.2">
      <c r="A36" s="173" t="s">
        <v>90</v>
      </c>
      <c r="B36" s="77">
        <v>0</v>
      </c>
      <c r="C36" s="12">
        <v>0</v>
      </c>
      <c r="D36" s="34">
        <f t="shared" si="2"/>
        <v>0</v>
      </c>
      <c r="E36" s="23" t="str">
        <f t="shared" si="3"/>
        <v>n/a</v>
      </c>
      <c r="F36" s="77">
        <v>0</v>
      </c>
      <c r="G36" s="170">
        <v>0</v>
      </c>
      <c r="H36" s="9">
        <f t="shared" si="4"/>
        <v>0</v>
      </c>
      <c r="I36" s="23" t="str">
        <f t="shared" si="5"/>
        <v>n/a</v>
      </c>
      <c r="J36" s="77">
        <v>0</v>
      </c>
      <c r="K36" s="170">
        <v>0</v>
      </c>
      <c r="L36" s="9">
        <f t="shared" si="6"/>
        <v>0</v>
      </c>
      <c r="M36" s="23" t="str">
        <f t="shared" si="7"/>
        <v>n/a</v>
      </c>
      <c r="N36" s="77">
        <v>0</v>
      </c>
      <c r="O36" s="170">
        <v>0</v>
      </c>
      <c r="P36" s="5">
        <f t="shared" si="10"/>
        <v>0</v>
      </c>
      <c r="Q36" s="322" t="str">
        <f t="shared" si="1"/>
        <v>n/a</v>
      </c>
      <c r="R36" s="327">
        <v>0</v>
      </c>
      <c r="S36" s="328">
        <v>0</v>
      </c>
      <c r="T36" s="5">
        <f t="shared" si="8"/>
        <v>0</v>
      </c>
      <c r="U36" s="8" t="str">
        <f t="shared" si="9"/>
        <v>n/a</v>
      </c>
    </row>
    <row r="37" spans="1:24" x14ac:dyDescent="0.2">
      <c r="A37" s="173" t="s">
        <v>91</v>
      </c>
      <c r="B37" s="77">
        <v>0</v>
      </c>
      <c r="C37" s="12">
        <v>0</v>
      </c>
      <c r="D37" s="34">
        <f>C37-B37</f>
        <v>0</v>
      </c>
      <c r="E37" s="23" t="str">
        <f>IF(ISERROR(D37/B37),"n/a",(D37/B37))</f>
        <v>n/a</v>
      </c>
      <c r="F37" s="77">
        <v>0</v>
      </c>
      <c r="G37" s="170">
        <v>0</v>
      </c>
      <c r="H37" s="9">
        <f t="shared" si="4"/>
        <v>0</v>
      </c>
      <c r="I37" s="23" t="str">
        <f t="shared" si="5"/>
        <v>n/a</v>
      </c>
      <c r="J37" s="77">
        <v>0</v>
      </c>
      <c r="K37" s="170">
        <v>0</v>
      </c>
      <c r="L37" s="9">
        <f>K37-J37</f>
        <v>0</v>
      </c>
      <c r="M37" s="23" t="str">
        <f>IF(ISERROR(L37/J37),"n/a",(L37/J37))</f>
        <v>n/a</v>
      </c>
      <c r="N37" s="77">
        <v>0</v>
      </c>
      <c r="O37" s="170">
        <v>0</v>
      </c>
      <c r="P37" s="5">
        <f>O37-N37</f>
        <v>0</v>
      </c>
      <c r="Q37" s="322" t="str">
        <f>IF(ISERROR(P37/N37),"n/a",(P37/N37))</f>
        <v>n/a</v>
      </c>
      <c r="R37" s="327">
        <v>0</v>
      </c>
      <c r="S37" s="328">
        <v>0</v>
      </c>
      <c r="T37" s="5">
        <f t="shared" si="8"/>
        <v>0</v>
      </c>
      <c r="U37" s="8" t="str">
        <f t="shared" si="9"/>
        <v>n/a</v>
      </c>
    </row>
    <row r="38" spans="1:24" x14ac:dyDescent="0.2">
      <c r="A38" s="173" t="s">
        <v>92</v>
      </c>
      <c r="B38" s="77">
        <v>0</v>
      </c>
      <c r="C38" s="12">
        <v>0</v>
      </c>
      <c r="D38" s="34">
        <f t="shared" si="2"/>
        <v>0</v>
      </c>
      <c r="E38" s="23" t="str">
        <f t="shared" si="3"/>
        <v>n/a</v>
      </c>
      <c r="F38" s="77">
        <v>0</v>
      </c>
      <c r="G38" s="170">
        <v>0</v>
      </c>
      <c r="H38" s="9">
        <f t="shared" si="4"/>
        <v>0</v>
      </c>
      <c r="I38" s="23" t="str">
        <f t="shared" si="5"/>
        <v>n/a</v>
      </c>
      <c r="J38" s="77">
        <v>0</v>
      </c>
      <c r="K38" s="170">
        <v>0</v>
      </c>
      <c r="L38" s="9">
        <f t="shared" si="6"/>
        <v>0</v>
      </c>
      <c r="M38" s="23" t="str">
        <f t="shared" si="7"/>
        <v>n/a</v>
      </c>
      <c r="N38" s="77">
        <v>0</v>
      </c>
      <c r="O38" s="170">
        <v>0</v>
      </c>
      <c r="P38" s="5">
        <f t="shared" si="10"/>
        <v>0</v>
      </c>
      <c r="Q38" s="322" t="str">
        <f t="shared" si="1"/>
        <v>n/a</v>
      </c>
      <c r="R38" s="327">
        <v>0</v>
      </c>
      <c r="S38" s="328">
        <v>0</v>
      </c>
      <c r="T38" s="5">
        <f t="shared" si="8"/>
        <v>0</v>
      </c>
      <c r="U38" s="8" t="str">
        <f t="shared" si="9"/>
        <v>n/a</v>
      </c>
    </row>
    <row r="39" spans="1:24" x14ac:dyDescent="0.2">
      <c r="A39" s="173" t="s">
        <v>93</v>
      </c>
      <c r="B39" s="77">
        <v>0</v>
      </c>
      <c r="C39" s="12">
        <v>0</v>
      </c>
      <c r="D39" s="34">
        <f t="shared" si="2"/>
        <v>0</v>
      </c>
      <c r="E39" s="23" t="str">
        <f t="shared" si="3"/>
        <v>n/a</v>
      </c>
      <c r="F39" s="77">
        <v>0</v>
      </c>
      <c r="G39" s="170">
        <v>0</v>
      </c>
      <c r="H39" s="9">
        <f t="shared" si="4"/>
        <v>0</v>
      </c>
      <c r="I39" s="23" t="str">
        <f t="shared" si="5"/>
        <v>n/a</v>
      </c>
      <c r="J39" s="77">
        <v>0</v>
      </c>
      <c r="K39" s="170">
        <v>0</v>
      </c>
      <c r="L39" s="9">
        <f t="shared" si="6"/>
        <v>0</v>
      </c>
      <c r="M39" s="23" t="str">
        <f t="shared" si="7"/>
        <v>n/a</v>
      </c>
      <c r="N39" s="77">
        <v>0</v>
      </c>
      <c r="O39" s="170">
        <v>0</v>
      </c>
      <c r="P39" s="5">
        <f t="shared" ref="P39:P49" si="17">O39-N39</f>
        <v>0</v>
      </c>
      <c r="Q39" s="322" t="str">
        <f t="shared" si="1"/>
        <v>n/a</v>
      </c>
      <c r="R39" s="327">
        <v>0</v>
      </c>
      <c r="S39" s="328">
        <v>0</v>
      </c>
      <c r="T39" s="5">
        <f t="shared" si="8"/>
        <v>0</v>
      </c>
      <c r="U39" s="8" t="str">
        <f t="shared" si="9"/>
        <v>n/a</v>
      </c>
    </row>
    <row r="40" spans="1:24" x14ac:dyDescent="0.2">
      <c r="A40" s="173" t="s">
        <v>94</v>
      </c>
      <c r="B40" s="77">
        <v>0</v>
      </c>
      <c r="C40" s="12">
        <v>0</v>
      </c>
      <c r="D40" s="34">
        <f t="shared" si="2"/>
        <v>0</v>
      </c>
      <c r="E40" s="23" t="str">
        <f t="shared" si="3"/>
        <v>n/a</v>
      </c>
      <c r="F40" s="77">
        <v>0</v>
      </c>
      <c r="G40" s="170">
        <v>0</v>
      </c>
      <c r="H40" s="9">
        <f t="shared" si="4"/>
        <v>0</v>
      </c>
      <c r="I40" s="23" t="str">
        <f t="shared" si="5"/>
        <v>n/a</v>
      </c>
      <c r="J40" s="77">
        <v>0</v>
      </c>
      <c r="K40" s="170">
        <v>0</v>
      </c>
      <c r="L40" s="9">
        <f t="shared" si="6"/>
        <v>0</v>
      </c>
      <c r="M40" s="23" t="str">
        <f t="shared" si="7"/>
        <v>n/a</v>
      </c>
      <c r="N40" s="77">
        <v>0</v>
      </c>
      <c r="O40" s="170">
        <v>0</v>
      </c>
      <c r="P40" s="5">
        <f t="shared" si="17"/>
        <v>0</v>
      </c>
      <c r="Q40" s="322" t="str">
        <f t="shared" si="1"/>
        <v>n/a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4" x14ac:dyDescent="0.2">
      <c r="A41" s="173" t="s">
        <v>105</v>
      </c>
      <c r="B41" s="77">
        <v>0</v>
      </c>
      <c r="C41" s="12">
        <v>0</v>
      </c>
      <c r="D41" s="34">
        <f t="shared" si="2"/>
        <v>0</v>
      </c>
      <c r="E41" s="23" t="str">
        <f t="shared" si="3"/>
        <v>n/a</v>
      </c>
      <c r="F41" s="77">
        <v>0</v>
      </c>
      <c r="G41" s="170">
        <v>0</v>
      </c>
      <c r="H41" s="9">
        <f t="shared" si="4"/>
        <v>0</v>
      </c>
      <c r="I41" s="23" t="str">
        <f t="shared" si="5"/>
        <v>n/a</v>
      </c>
      <c r="J41" s="77">
        <v>0</v>
      </c>
      <c r="K41" s="170">
        <v>0</v>
      </c>
      <c r="L41" s="9">
        <f t="shared" si="6"/>
        <v>0</v>
      </c>
      <c r="M41" s="23" t="str">
        <f t="shared" si="7"/>
        <v>n/a</v>
      </c>
      <c r="N41" s="77">
        <v>0</v>
      </c>
      <c r="O41" s="170">
        <v>0</v>
      </c>
      <c r="P41" s="5">
        <f t="shared" si="17"/>
        <v>0</v>
      </c>
      <c r="Q41" s="322" t="str">
        <f t="shared" si="1"/>
        <v>n/a</v>
      </c>
      <c r="R41" s="327">
        <v>0</v>
      </c>
      <c r="S41" s="328">
        <v>0</v>
      </c>
      <c r="T41" s="5">
        <f t="shared" si="8"/>
        <v>0</v>
      </c>
      <c r="U41" s="8" t="str">
        <f t="shared" si="9"/>
        <v>n/a</v>
      </c>
    </row>
    <row r="42" spans="1:24" x14ac:dyDescent="0.2">
      <c r="A42" s="173" t="s">
        <v>96</v>
      </c>
      <c r="B42" s="77">
        <v>0</v>
      </c>
      <c r="C42" s="12">
        <v>0</v>
      </c>
      <c r="D42" s="34">
        <f t="shared" si="2"/>
        <v>0</v>
      </c>
      <c r="E42" s="23" t="str">
        <f t="shared" si="3"/>
        <v>n/a</v>
      </c>
      <c r="F42" s="77">
        <v>0</v>
      </c>
      <c r="G42" s="170">
        <v>0</v>
      </c>
      <c r="H42" s="9">
        <f t="shared" si="4"/>
        <v>0</v>
      </c>
      <c r="I42" s="23" t="str">
        <f t="shared" si="5"/>
        <v>n/a</v>
      </c>
      <c r="J42" s="77">
        <v>0</v>
      </c>
      <c r="K42" s="170">
        <v>0</v>
      </c>
      <c r="L42" s="9">
        <f t="shared" si="6"/>
        <v>0</v>
      </c>
      <c r="M42" s="23" t="str">
        <f t="shared" si="7"/>
        <v>n/a</v>
      </c>
      <c r="N42" s="77">
        <v>0</v>
      </c>
      <c r="O42" s="170">
        <v>0</v>
      </c>
      <c r="P42" s="5">
        <f t="shared" si="17"/>
        <v>0</v>
      </c>
      <c r="Q42" s="322" t="str">
        <f t="shared" si="1"/>
        <v>n/a</v>
      </c>
      <c r="R42" s="327">
        <v>0</v>
      </c>
      <c r="S42" s="328">
        <v>0</v>
      </c>
      <c r="T42" s="5">
        <f t="shared" si="8"/>
        <v>0</v>
      </c>
      <c r="U42" s="8" t="str">
        <f t="shared" si="9"/>
        <v>n/a</v>
      </c>
      <c r="X42" s="2"/>
    </row>
    <row r="43" spans="1:24" x14ac:dyDescent="0.2">
      <c r="A43" s="173" t="s">
        <v>98</v>
      </c>
      <c r="B43" s="77">
        <v>0</v>
      </c>
      <c r="C43" s="12">
        <v>0</v>
      </c>
      <c r="D43" s="34">
        <f t="shared" si="2"/>
        <v>0</v>
      </c>
      <c r="E43" s="23" t="str">
        <f t="shared" si="3"/>
        <v>n/a</v>
      </c>
      <c r="F43" s="77">
        <v>0</v>
      </c>
      <c r="G43" s="170">
        <v>0</v>
      </c>
      <c r="H43" s="9">
        <f t="shared" si="4"/>
        <v>0</v>
      </c>
      <c r="I43" s="23" t="str">
        <f t="shared" si="5"/>
        <v>n/a</v>
      </c>
      <c r="J43" s="77">
        <v>0</v>
      </c>
      <c r="K43" s="170">
        <v>0</v>
      </c>
      <c r="L43" s="9">
        <f t="shared" si="6"/>
        <v>0</v>
      </c>
      <c r="M43" s="23" t="str">
        <f t="shared" si="7"/>
        <v>n/a</v>
      </c>
      <c r="N43" s="77">
        <v>0</v>
      </c>
      <c r="O43" s="170">
        <v>0</v>
      </c>
      <c r="P43" s="5">
        <f t="shared" si="17"/>
        <v>0</v>
      </c>
      <c r="Q43" s="322" t="str">
        <f t="shared" si="1"/>
        <v>n/a</v>
      </c>
      <c r="R43" s="327">
        <v>0</v>
      </c>
      <c r="S43" s="328">
        <v>0</v>
      </c>
      <c r="T43" s="5">
        <f t="shared" si="8"/>
        <v>0</v>
      </c>
      <c r="U43" s="8" t="str">
        <f t="shared" si="9"/>
        <v>n/a</v>
      </c>
    </row>
    <row r="44" spans="1:24" x14ac:dyDescent="0.2">
      <c r="A44" s="173" t="s">
        <v>112</v>
      </c>
      <c r="B44" s="77">
        <v>0</v>
      </c>
      <c r="C44" s="12">
        <v>0</v>
      </c>
      <c r="D44" s="34">
        <f t="shared" si="2"/>
        <v>0</v>
      </c>
      <c r="E44" s="23" t="str">
        <f t="shared" si="3"/>
        <v>n/a</v>
      </c>
      <c r="F44" s="77">
        <v>0</v>
      </c>
      <c r="G44" s="170">
        <v>0</v>
      </c>
      <c r="H44" s="9">
        <f t="shared" si="4"/>
        <v>0</v>
      </c>
      <c r="I44" s="23" t="str">
        <f t="shared" si="5"/>
        <v>n/a</v>
      </c>
      <c r="J44" s="77">
        <v>0</v>
      </c>
      <c r="K44" s="170">
        <v>0</v>
      </c>
      <c r="L44" s="9">
        <f t="shared" si="6"/>
        <v>0</v>
      </c>
      <c r="M44" s="23" t="str">
        <f t="shared" si="7"/>
        <v>n/a</v>
      </c>
      <c r="N44" s="77">
        <v>0</v>
      </c>
      <c r="O44" s="170">
        <v>0</v>
      </c>
      <c r="P44" s="5">
        <f t="shared" si="17"/>
        <v>0</v>
      </c>
      <c r="Q44" s="322" t="str">
        <f t="shared" si="1"/>
        <v>n/a</v>
      </c>
      <c r="R44" s="327">
        <v>0</v>
      </c>
      <c r="S44" s="328">
        <v>0</v>
      </c>
      <c r="T44" s="5">
        <f t="shared" si="8"/>
        <v>0</v>
      </c>
      <c r="U44" s="8" t="str">
        <f t="shared" si="9"/>
        <v>n/a</v>
      </c>
    </row>
    <row r="45" spans="1:24" x14ac:dyDescent="0.2">
      <c r="A45" s="173" t="s">
        <v>97</v>
      </c>
      <c r="B45" s="77">
        <v>0</v>
      </c>
      <c r="C45" s="12">
        <v>0</v>
      </c>
      <c r="D45" s="34">
        <f t="shared" si="2"/>
        <v>0</v>
      </c>
      <c r="E45" s="23" t="str">
        <f t="shared" si="3"/>
        <v>n/a</v>
      </c>
      <c r="F45" s="77">
        <v>0</v>
      </c>
      <c r="G45" s="170">
        <v>0</v>
      </c>
      <c r="H45" s="9">
        <f t="shared" si="4"/>
        <v>0</v>
      </c>
      <c r="I45" s="23" t="str">
        <f t="shared" si="5"/>
        <v>n/a</v>
      </c>
      <c r="J45" s="77">
        <v>0</v>
      </c>
      <c r="K45" s="170">
        <v>0</v>
      </c>
      <c r="L45" s="9">
        <f t="shared" si="6"/>
        <v>0</v>
      </c>
      <c r="M45" s="23" t="str">
        <f t="shared" si="7"/>
        <v>n/a</v>
      </c>
      <c r="N45" s="77">
        <v>0</v>
      </c>
      <c r="O45" s="170">
        <v>0</v>
      </c>
      <c r="P45" s="5">
        <f t="shared" si="17"/>
        <v>0</v>
      </c>
      <c r="Q45" s="322" t="str">
        <f t="shared" si="1"/>
        <v>n/a</v>
      </c>
      <c r="R45" s="327">
        <v>0</v>
      </c>
      <c r="S45" s="328">
        <v>0</v>
      </c>
      <c r="T45" s="5">
        <f t="shared" si="8"/>
        <v>0</v>
      </c>
      <c r="U45" s="8" t="str">
        <f t="shared" si="9"/>
        <v>n/a</v>
      </c>
    </row>
    <row r="46" spans="1:24" x14ac:dyDescent="0.2">
      <c r="A46" s="173" t="s">
        <v>99</v>
      </c>
      <c r="B46" s="77">
        <v>0</v>
      </c>
      <c r="C46" s="12">
        <v>1</v>
      </c>
      <c r="D46" s="34">
        <f t="shared" ref="D46" si="18">C46-B46</f>
        <v>1</v>
      </c>
      <c r="E46" s="23" t="str">
        <f t="shared" ref="E46" si="19">IF(ISERROR(D46/B46),"n/a",(D46/B46))</f>
        <v>n/a</v>
      </c>
      <c r="F46" s="77">
        <v>0</v>
      </c>
      <c r="G46" s="170">
        <v>1</v>
      </c>
      <c r="H46" s="9">
        <f t="shared" si="4"/>
        <v>1</v>
      </c>
      <c r="I46" s="23" t="str">
        <f t="shared" si="5"/>
        <v>n/a</v>
      </c>
      <c r="J46" s="77">
        <v>0</v>
      </c>
      <c r="K46" s="170">
        <v>0</v>
      </c>
      <c r="L46" s="9">
        <f t="shared" ref="L46" si="20">K46-J46</f>
        <v>0</v>
      </c>
      <c r="M46" s="23" t="str">
        <f t="shared" ref="M46" si="21">IF(ISERROR(L46/J46),"n/a",(L46/J46))</f>
        <v>n/a</v>
      </c>
      <c r="N46" s="77">
        <v>0</v>
      </c>
      <c r="O46" s="170">
        <v>0</v>
      </c>
      <c r="P46" s="5">
        <f t="shared" ref="P46" si="22">O46-N46</f>
        <v>0</v>
      </c>
      <c r="Q46" s="322" t="str">
        <f t="shared" ref="Q46" si="23">IF(ISERROR(P46/N46),"n/a",(P46/N46))</f>
        <v>n/a</v>
      </c>
      <c r="R46" s="327">
        <v>0</v>
      </c>
      <c r="S46" s="328">
        <v>0</v>
      </c>
      <c r="T46" s="5">
        <f t="shared" si="8"/>
        <v>0</v>
      </c>
      <c r="U46" s="8" t="str">
        <f t="shared" si="9"/>
        <v>n/a</v>
      </c>
    </row>
    <row r="47" spans="1:24" x14ac:dyDescent="0.2">
      <c r="A47" s="173" t="s">
        <v>106</v>
      </c>
      <c r="B47" s="77">
        <v>0</v>
      </c>
      <c r="C47" s="12">
        <v>8</v>
      </c>
      <c r="D47" s="34">
        <f t="shared" si="2"/>
        <v>8</v>
      </c>
      <c r="E47" s="23" t="str">
        <f t="shared" si="3"/>
        <v>n/a</v>
      </c>
      <c r="F47" s="77">
        <v>0</v>
      </c>
      <c r="G47" s="170">
        <v>6</v>
      </c>
      <c r="H47" s="9">
        <f t="shared" si="4"/>
        <v>6</v>
      </c>
      <c r="I47" s="23" t="str">
        <f t="shared" si="5"/>
        <v>n/a</v>
      </c>
      <c r="J47" s="77">
        <v>0</v>
      </c>
      <c r="K47" s="170">
        <v>3</v>
      </c>
      <c r="L47" s="9">
        <f t="shared" si="6"/>
        <v>3</v>
      </c>
      <c r="M47" s="23" t="str">
        <f t="shared" si="7"/>
        <v>n/a</v>
      </c>
      <c r="N47" s="77">
        <v>0</v>
      </c>
      <c r="O47" s="170">
        <v>0</v>
      </c>
      <c r="P47" s="5">
        <f t="shared" si="17"/>
        <v>0</v>
      </c>
      <c r="Q47" s="322" t="str">
        <f t="shared" si="1"/>
        <v>n/a</v>
      </c>
      <c r="R47" s="327">
        <v>0</v>
      </c>
      <c r="S47" s="328">
        <v>0</v>
      </c>
      <c r="T47" s="5">
        <f t="shared" si="8"/>
        <v>0</v>
      </c>
      <c r="U47" s="8" t="str">
        <f t="shared" si="9"/>
        <v>n/a</v>
      </c>
    </row>
    <row r="48" spans="1:24" x14ac:dyDescent="0.2">
      <c r="A48" s="173" t="s">
        <v>100</v>
      </c>
      <c r="B48" s="77">
        <v>0</v>
      </c>
      <c r="C48" s="12">
        <v>2</v>
      </c>
      <c r="D48" s="34">
        <f t="shared" si="2"/>
        <v>2</v>
      </c>
      <c r="E48" s="23" t="str">
        <f t="shared" si="3"/>
        <v>n/a</v>
      </c>
      <c r="F48" s="77">
        <v>0</v>
      </c>
      <c r="G48" s="170">
        <v>2</v>
      </c>
      <c r="H48" s="9">
        <f t="shared" si="4"/>
        <v>2</v>
      </c>
      <c r="I48" s="23" t="str">
        <f t="shared" si="5"/>
        <v>n/a</v>
      </c>
      <c r="J48" s="77">
        <v>0</v>
      </c>
      <c r="K48" s="170">
        <v>2</v>
      </c>
      <c r="L48" s="9">
        <f t="shared" si="6"/>
        <v>2</v>
      </c>
      <c r="M48" s="23" t="str">
        <f t="shared" si="7"/>
        <v>n/a</v>
      </c>
      <c r="N48" s="77">
        <v>0</v>
      </c>
      <c r="O48" s="170">
        <v>0</v>
      </c>
      <c r="P48" s="5">
        <f t="shared" si="17"/>
        <v>0</v>
      </c>
      <c r="Q48" s="322" t="str">
        <f t="shared" si="1"/>
        <v>n/a</v>
      </c>
      <c r="R48" s="327">
        <v>0</v>
      </c>
      <c r="S48" s="328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73" t="s">
        <v>95</v>
      </c>
      <c r="B49" s="77">
        <v>0</v>
      </c>
      <c r="C49" s="12">
        <v>0</v>
      </c>
      <c r="D49" s="34">
        <f t="shared" si="2"/>
        <v>0</v>
      </c>
      <c r="E49" s="23" t="str">
        <f t="shared" si="3"/>
        <v>n/a</v>
      </c>
      <c r="F49" s="77">
        <v>0</v>
      </c>
      <c r="G49" s="170">
        <v>0</v>
      </c>
      <c r="H49" s="9">
        <f t="shared" si="4"/>
        <v>0</v>
      </c>
      <c r="I49" s="23" t="str">
        <f t="shared" si="5"/>
        <v>n/a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104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77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ref="P50:P54" si="24">O50-N50</f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103</v>
      </c>
      <c r="B51" s="77">
        <v>0</v>
      </c>
      <c r="C51" s="12">
        <v>1</v>
      </c>
      <c r="D51" s="34">
        <f t="shared" si="2"/>
        <v>1</v>
      </c>
      <c r="E51" s="23" t="str">
        <f t="shared" si="3"/>
        <v>n/a</v>
      </c>
      <c r="F51" s="77">
        <v>0</v>
      </c>
      <c r="G51" s="170">
        <v>1</v>
      </c>
      <c r="H51" s="9">
        <f t="shared" si="4"/>
        <v>1</v>
      </c>
      <c r="I51" s="23" t="str">
        <f t="shared" si="5"/>
        <v>n/a</v>
      </c>
      <c r="J51" s="77">
        <v>0</v>
      </c>
      <c r="K51" s="170">
        <v>1</v>
      </c>
      <c r="L51" s="9">
        <f t="shared" si="6"/>
        <v>1</v>
      </c>
      <c r="M51" s="23" t="str">
        <f t="shared" si="7"/>
        <v>n/a</v>
      </c>
      <c r="N51" s="77">
        <v>0</v>
      </c>
      <c r="O51" s="170">
        <v>0</v>
      </c>
      <c r="P51" s="5">
        <f t="shared" si="24"/>
        <v>0</v>
      </c>
      <c r="Q51" s="322" t="str">
        <f t="shared" si="1"/>
        <v>n/a</v>
      </c>
      <c r="R51" s="327">
        <v>0</v>
      </c>
      <c r="S51" s="328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73" t="s">
        <v>102</v>
      </c>
      <c r="B52" s="77">
        <v>0</v>
      </c>
      <c r="C52" s="12">
        <v>0</v>
      </c>
      <c r="D52" s="34">
        <f t="shared" si="2"/>
        <v>0</v>
      </c>
      <c r="E52" s="23" t="str">
        <f t="shared" si="3"/>
        <v>n/a</v>
      </c>
      <c r="F52" s="77">
        <v>0</v>
      </c>
      <c r="G52" s="170">
        <v>0</v>
      </c>
      <c r="H52" s="9">
        <f t="shared" si="4"/>
        <v>0</v>
      </c>
      <c r="I52" s="23" t="str">
        <f t="shared" si="5"/>
        <v>n/a</v>
      </c>
      <c r="J52" s="77">
        <v>0</v>
      </c>
      <c r="K52" s="170">
        <v>0</v>
      </c>
      <c r="L52" s="9">
        <f t="shared" si="6"/>
        <v>0</v>
      </c>
      <c r="M52" s="23" t="str">
        <f t="shared" si="7"/>
        <v>n/a</v>
      </c>
      <c r="N52" s="77">
        <v>0</v>
      </c>
      <c r="O52" s="170">
        <v>0</v>
      </c>
      <c r="P52" s="5">
        <f t="shared" si="24"/>
        <v>0</v>
      </c>
      <c r="Q52" s="322" t="str">
        <f t="shared" si="1"/>
        <v>n/a</v>
      </c>
      <c r="R52" s="327">
        <v>0</v>
      </c>
      <c r="S52" s="328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73" t="s">
        <v>101</v>
      </c>
      <c r="B53" s="77">
        <v>0</v>
      </c>
      <c r="C53" s="12">
        <v>0</v>
      </c>
      <c r="D53" s="34">
        <f t="shared" si="2"/>
        <v>0</v>
      </c>
      <c r="E53" s="23" t="str">
        <f t="shared" si="3"/>
        <v>n/a</v>
      </c>
      <c r="F53" s="77">
        <v>0</v>
      </c>
      <c r="G53" s="170">
        <v>0</v>
      </c>
      <c r="H53" s="9">
        <f t="shared" si="4"/>
        <v>0</v>
      </c>
      <c r="I53" s="23" t="str">
        <f t="shared" si="5"/>
        <v>n/a</v>
      </c>
      <c r="J53" s="77">
        <v>0</v>
      </c>
      <c r="K53" s="170">
        <v>0</v>
      </c>
      <c r="L53" s="9">
        <f t="shared" si="6"/>
        <v>0</v>
      </c>
      <c r="M53" s="23" t="str">
        <f t="shared" si="7"/>
        <v>n/a</v>
      </c>
      <c r="N53" s="77">
        <v>0</v>
      </c>
      <c r="O53" s="170">
        <v>0</v>
      </c>
      <c r="P53" s="5">
        <f t="shared" si="24"/>
        <v>0</v>
      </c>
      <c r="Q53" s="322" t="str">
        <f t="shared" si="1"/>
        <v>n/a</v>
      </c>
      <c r="R53" s="327">
        <v>0</v>
      </c>
      <c r="S53" s="328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73" t="s">
        <v>111</v>
      </c>
      <c r="B54" s="77">
        <v>0</v>
      </c>
      <c r="C54" s="12">
        <v>0</v>
      </c>
      <c r="D54" s="34">
        <f t="shared" si="2"/>
        <v>0</v>
      </c>
      <c r="E54" s="23" t="str">
        <f t="shared" si="3"/>
        <v>n/a</v>
      </c>
      <c r="F54" s="77">
        <v>0</v>
      </c>
      <c r="G54" s="170">
        <v>0</v>
      </c>
      <c r="H54" s="9">
        <f t="shared" si="4"/>
        <v>0</v>
      </c>
      <c r="I54" s="23" t="str">
        <f t="shared" si="5"/>
        <v>n/a</v>
      </c>
      <c r="J54" s="77">
        <v>0</v>
      </c>
      <c r="K54" s="170">
        <v>0</v>
      </c>
      <c r="L54" s="9">
        <f t="shared" si="6"/>
        <v>0</v>
      </c>
      <c r="M54" s="23" t="str">
        <f t="shared" si="7"/>
        <v>n/a</v>
      </c>
      <c r="N54" s="77">
        <v>0</v>
      </c>
      <c r="O54" s="170">
        <v>0</v>
      </c>
      <c r="P54" s="5">
        <f t="shared" si="24"/>
        <v>0</v>
      </c>
      <c r="Q54" s="322" t="str">
        <f t="shared" si="1"/>
        <v>n/a</v>
      </c>
      <c r="R54" s="327">
        <v>0</v>
      </c>
      <c r="S54" s="328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73" t="s">
        <v>109</v>
      </c>
      <c r="B55" s="77">
        <v>0</v>
      </c>
      <c r="C55" s="12">
        <v>1</v>
      </c>
      <c r="D55" s="34">
        <f>C55-B55</f>
        <v>1</v>
      </c>
      <c r="E55" s="23" t="str">
        <f>IF(ISERROR(D55/B55),"n/a",(D55/B55))</f>
        <v>n/a</v>
      </c>
      <c r="F55" s="77">
        <v>0</v>
      </c>
      <c r="G55" s="170">
        <v>1</v>
      </c>
      <c r="H55" s="9">
        <f t="shared" si="4"/>
        <v>1</v>
      </c>
      <c r="I55" s="23" t="str">
        <f t="shared" si="5"/>
        <v>n/a</v>
      </c>
      <c r="J55" s="77">
        <v>0</v>
      </c>
      <c r="K55" s="170">
        <v>1</v>
      </c>
      <c r="L55" s="9">
        <f>K55-J55</f>
        <v>1</v>
      </c>
      <c r="M55" s="23" t="str">
        <f>IF(ISERROR(L55/J55),"n/a",(L55/J55))</f>
        <v>n/a</v>
      </c>
      <c r="N55" s="77">
        <v>0</v>
      </c>
      <c r="O55" s="170">
        <v>0</v>
      </c>
      <c r="P55" s="5">
        <f>O55-N55</f>
        <v>0</v>
      </c>
      <c r="Q55" s="322" t="str">
        <f>IF(ISERROR(P55/N55),"n/a",(P55/N55))</f>
        <v>n/a</v>
      </c>
      <c r="R55" s="327">
        <v>0</v>
      </c>
      <c r="S55" s="328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73" t="s">
        <v>78</v>
      </c>
      <c r="B56" s="77">
        <v>3</v>
      </c>
      <c r="C56" s="12">
        <v>10</v>
      </c>
      <c r="D56" s="34">
        <f t="shared" si="2"/>
        <v>7</v>
      </c>
      <c r="E56" s="23">
        <f t="shared" si="3"/>
        <v>2.3333333333333335</v>
      </c>
      <c r="F56" s="77">
        <v>1</v>
      </c>
      <c r="G56" s="170">
        <v>9</v>
      </c>
      <c r="H56" s="9">
        <f t="shared" si="4"/>
        <v>8</v>
      </c>
      <c r="I56" s="23">
        <f t="shared" si="5"/>
        <v>8</v>
      </c>
      <c r="J56" s="77">
        <v>1</v>
      </c>
      <c r="K56" s="170">
        <v>5</v>
      </c>
      <c r="L56" s="9">
        <f t="shared" si="6"/>
        <v>4</v>
      </c>
      <c r="M56" s="23">
        <f t="shared" si="7"/>
        <v>4</v>
      </c>
      <c r="N56" s="77">
        <v>0</v>
      </c>
      <c r="O56" s="170">
        <v>0</v>
      </c>
      <c r="P56" s="5">
        <f>O56-N56</f>
        <v>0</v>
      </c>
      <c r="Q56" s="322" t="str">
        <f t="shared" si="1"/>
        <v>n/a</v>
      </c>
      <c r="R56" s="327">
        <v>0</v>
      </c>
      <c r="S56" s="328">
        <v>0</v>
      </c>
      <c r="T56" s="5">
        <f t="shared" si="8"/>
        <v>0</v>
      </c>
      <c r="U56" s="8" t="str">
        <f t="shared" si="9"/>
        <v>n/a</v>
      </c>
    </row>
    <row r="57" spans="1:21" ht="13.5" thickBot="1" x14ac:dyDescent="0.25">
      <c r="A57" s="280" t="s">
        <v>9</v>
      </c>
      <c r="B57" s="78">
        <f>SUM(B3:B56)</f>
        <v>4</v>
      </c>
      <c r="C57" s="31">
        <f>SUM(C3:C56)</f>
        <v>28</v>
      </c>
      <c r="D57" s="85">
        <f>C57-B57</f>
        <v>24</v>
      </c>
      <c r="E57" s="86">
        <f>IF(ISERROR(D57/B57),"n/a",(D57/B57))</f>
        <v>6</v>
      </c>
      <c r="F57" s="87">
        <f>SUM(F3:F56)</f>
        <v>2</v>
      </c>
      <c r="G57" s="31">
        <f>SUM(G3:G56)</f>
        <v>23</v>
      </c>
      <c r="H57" s="88">
        <f>G57-F57</f>
        <v>21</v>
      </c>
      <c r="I57" s="89">
        <f>IF(ISERROR(H57/F57),"n/a",(H57/F57))</f>
        <v>10.5</v>
      </c>
      <c r="J57" s="47">
        <f>SUM(J3:J56)</f>
        <v>2</v>
      </c>
      <c r="K57" s="31">
        <f>SUM(K3:K56)</f>
        <v>13</v>
      </c>
      <c r="L57" s="88">
        <f>K57-J57</f>
        <v>11</v>
      </c>
      <c r="M57" s="89">
        <f>IF(ISERROR(L57/J57),"n/a",(L57/J57))</f>
        <v>5.5</v>
      </c>
      <c r="N57" s="87">
        <f>SUM(N3:N56)</f>
        <v>0</v>
      </c>
      <c r="O57" s="31">
        <f>SUM(O3:O56)</f>
        <v>0</v>
      </c>
      <c r="P57" s="88">
        <f>O57-N57</f>
        <v>0</v>
      </c>
      <c r="Q57" s="324" t="str">
        <f t="shared" si="1"/>
        <v>n/a</v>
      </c>
      <c r="R57" s="331">
        <f>SUM(R3:R56)</f>
        <v>0</v>
      </c>
      <c r="S57" s="31">
        <f>SUM(S3:S56)</f>
        <v>0</v>
      </c>
      <c r="T57" s="88">
        <f>S57-R57</f>
        <v>0</v>
      </c>
      <c r="U57" s="330" t="str">
        <f>IF(ISERROR(T57/R57),"n/a",(T57/R57))</f>
        <v>n/a</v>
      </c>
    </row>
    <row r="60" spans="1:21" ht="25.5" x14ac:dyDescent="0.2">
      <c r="A60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11/1/2020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hidden="1" customWidth="1"/>
    <col min="15" max="15" width="7.28515625" style="2" hidden="1" customWidth="1"/>
    <col min="16" max="16" width="7.28515625" style="1" hidden="1" customWidth="1"/>
    <col min="17" max="17" width="8.28515625" style="22" hidden="1" customWidth="1"/>
    <col min="18" max="18" width="7" style="307" hidden="1" customWidth="1"/>
    <col min="19" max="19" width="6.7109375" style="304" hidden="1" customWidth="1"/>
    <col min="20" max="20" width="7.28515625" style="304" hidden="1" customWidth="1"/>
    <col min="21" max="21" width="7.85546875" style="304" hidden="1" customWidth="1"/>
    <col min="22" max="16384" width="8.85546875" style="304"/>
  </cols>
  <sheetData>
    <row r="1" spans="1:21" s="11" customFormat="1" x14ac:dyDescent="0.2">
      <c r="A1" s="442">
        <f>'CHASS- FR'!A1:A2</f>
        <v>44136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1"/>
      <c r="N1" s="439" t="s">
        <v>4</v>
      </c>
      <c r="O1" s="440"/>
      <c r="P1" s="440"/>
      <c r="Q1" s="441"/>
      <c r="R1" s="439" t="s">
        <v>116</v>
      </c>
      <c r="S1" s="440"/>
      <c r="T1" s="440"/>
      <c r="U1" s="441"/>
    </row>
    <row r="2" spans="1:21" s="84" customFormat="1" ht="28.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79" t="str">
        <f>Summary!B4</f>
        <v>Winter 2020</v>
      </c>
      <c r="K2" s="266" t="str">
        <f>Summary!C4</f>
        <v>Winter 2021</v>
      </c>
      <c r="L2" s="81" t="s">
        <v>0</v>
      </c>
      <c r="M2" s="83" t="s">
        <v>1</v>
      </c>
      <c r="N2" s="79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79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1</v>
      </c>
      <c r="C3" s="257">
        <v>3</v>
      </c>
      <c r="D3" s="258">
        <f>C3-B3</f>
        <v>2</v>
      </c>
      <c r="E3" s="259">
        <f>IF(ISERROR(D3/B3),"n/a",(D3/B3))</f>
        <v>2</v>
      </c>
      <c r="F3" s="256">
        <v>1</v>
      </c>
      <c r="G3" s="257">
        <v>2</v>
      </c>
      <c r="H3" s="257">
        <f>G3-F3</f>
        <v>1</v>
      </c>
      <c r="I3" s="259">
        <f>IF(ISERROR(H3/F3),"n/a",(H3/F3))</f>
        <v>1</v>
      </c>
      <c r="J3" s="256">
        <v>0</v>
      </c>
      <c r="K3" s="257">
        <v>2</v>
      </c>
      <c r="L3" s="257">
        <f>K3-J3</f>
        <v>2</v>
      </c>
      <c r="M3" s="259" t="str">
        <f>IF(ISERROR(L3/J3),"n/a",(L3/J3))</f>
        <v>n/a</v>
      </c>
      <c r="N3" s="256">
        <v>0</v>
      </c>
      <c r="O3" s="257">
        <v>0</v>
      </c>
      <c r="P3" s="260">
        <f t="shared" ref="P3:P20" si="0">O3-N3</f>
        <v>0</v>
      </c>
      <c r="Q3" s="333" t="str">
        <f>IF(ISERROR(P3/N3),"n/a",(P3/N3))</f>
        <v>n/a</v>
      </c>
      <c r="R3" s="335">
        <v>0</v>
      </c>
      <c r="S3" s="326">
        <v>0</v>
      </c>
      <c r="T3" s="260">
        <f>S3-R3</f>
        <v>0</v>
      </c>
      <c r="U3" s="337" t="str">
        <f>IF(ISERROR(T3/R3),"n/a",(T3/R3))</f>
        <v>n/a</v>
      </c>
    </row>
    <row r="4" spans="1:21" s="16" customFormat="1" x14ac:dyDescent="0.2">
      <c r="A4" s="173" t="s">
        <v>59</v>
      </c>
      <c r="B4" s="256">
        <v>25</v>
      </c>
      <c r="C4" s="257">
        <v>14</v>
      </c>
      <c r="D4" s="258">
        <f>C4-B4</f>
        <v>-11</v>
      </c>
      <c r="E4" s="259">
        <f>IF(ISERROR(D4/B4),"n/a",(D4/B4))</f>
        <v>-0.44</v>
      </c>
      <c r="F4" s="256">
        <v>19</v>
      </c>
      <c r="G4" s="257">
        <v>13</v>
      </c>
      <c r="H4" s="257">
        <f>G4-F4</f>
        <v>-6</v>
      </c>
      <c r="I4" s="259">
        <f>IF(ISERROR(H4/F4),"n/a",(H4/F4))</f>
        <v>-0.31578947368421051</v>
      </c>
      <c r="J4" s="256">
        <v>12</v>
      </c>
      <c r="K4" s="257">
        <v>6</v>
      </c>
      <c r="L4" s="257">
        <f>K4-J4</f>
        <v>-6</v>
      </c>
      <c r="M4" s="259">
        <f>IF(ISERROR(L4/J4),"n/a",(L4/J4))</f>
        <v>-0.5</v>
      </c>
      <c r="N4" s="256">
        <v>0</v>
      </c>
      <c r="O4" s="257">
        <v>0</v>
      </c>
      <c r="P4" s="260">
        <f t="shared" si="0"/>
        <v>0</v>
      </c>
      <c r="Q4" s="333" t="str">
        <f t="shared" ref="Q4:Q56" si="1">IF(ISERROR(P4/N4),"n/a",(P4/N4))</f>
        <v>n/a</v>
      </c>
      <c r="R4" s="336">
        <v>0</v>
      </c>
      <c r="S4" s="328">
        <v>0</v>
      </c>
      <c r="T4" s="260">
        <f>S4-R4</f>
        <v>0</v>
      </c>
      <c r="U4" s="261" t="str">
        <f>IF(ISERROR(T4/R4),"n/a",(T4/R4))</f>
        <v>n/a</v>
      </c>
    </row>
    <row r="5" spans="1:21" s="16" customFormat="1" x14ac:dyDescent="0.2">
      <c r="A5" s="173" t="s">
        <v>60</v>
      </c>
      <c r="B5" s="256">
        <v>11</v>
      </c>
      <c r="C5" s="257">
        <v>8</v>
      </c>
      <c r="D5" s="258">
        <f t="shared" ref="D5:D41" si="2">C5-B5</f>
        <v>-3</v>
      </c>
      <c r="E5" s="259">
        <f t="shared" ref="E5:E41" si="3">IF(ISERROR(D5/B5),"n/a",(D5/B5))</f>
        <v>-0.27272727272727271</v>
      </c>
      <c r="F5" s="256">
        <v>7</v>
      </c>
      <c r="G5" s="257">
        <v>7</v>
      </c>
      <c r="H5" s="257">
        <f t="shared" ref="H5:H41" si="4">G5-F5</f>
        <v>0</v>
      </c>
      <c r="I5" s="259">
        <f t="shared" ref="I5:I41" si="5">IF(ISERROR(H5/F5),"n/a",(H5/F5))</f>
        <v>0</v>
      </c>
      <c r="J5" s="256">
        <v>4</v>
      </c>
      <c r="K5" s="257">
        <v>6</v>
      </c>
      <c r="L5" s="257">
        <f t="shared" ref="L5:L41" si="6">K5-J5</f>
        <v>2</v>
      </c>
      <c r="M5" s="259">
        <f t="shared" ref="M5:M41" si="7">IF(ISERROR(L5/J5),"n/a",(L5/J5))</f>
        <v>0.5</v>
      </c>
      <c r="N5" s="256">
        <v>0</v>
      </c>
      <c r="O5" s="257">
        <v>0</v>
      </c>
      <c r="P5" s="260">
        <f t="shared" si="0"/>
        <v>0</v>
      </c>
      <c r="Q5" s="333" t="str">
        <f t="shared" si="1"/>
        <v>n/a</v>
      </c>
      <c r="R5" s="336">
        <v>0</v>
      </c>
      <c r="S5" s="328">
        <v>0</v>
      </c>
      <c r="T5" s="260">
        <f t="shared" ref="T5:T56" si="8">S5-R5</f>
        <v>0</v>
      </c>
      <c r="U5" s="261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256">
        <v>2</v>
      </c>
      <c r="C6" s="257">
        <v>3</v>
      </c>
      <c r="D6" s="258">
        <f t="shared" si="2"/>
        <v>1</v>
      </c>
      <c r="E6" s="259">
        <f t="shared" si="3"/>
        <v>0.5</v>
      </c>
      <c r="F6" s="256">
        <v>3</v>
      </c>
      <c r="G6" s="257">
        <v>2</v>
      </c>
      <c r="H6" s="257">
        <f t="shared" si="4"/>
        <v>-1</v>
      </c>
      <c r="I6" s="259">
        <f t="shared" si="5"/>
        <v>-0.33333333333333331</v>
      </c>
      <c r="J6" s="256">
        <v>2</v>
      </c>
      <c r="K6" s="257">
        <v>1</v>
      </c>
      <c r="L6" s="257">
        <f t="shared" si="6"/>
        <v>-1</v>
      </c>
      <c r="M6" s="259">
        <f t="shared" si="7"/>
        <v>-0.5</v>
      </c>
      <c r="N6" s="256">
        <v>0</v>
      </c>
      <c r="O6" s="257">
        <v>0</v>
      </c>
      <c r="P6" s="260">
        <f t="shared" si="0"/>
        <v>0</v>
      </c>
      <c r="Q6" s="333" t="str">
        <f t="shared" si="1"/>
        <v>n/a</v>
      </c>
      <c r="R6" s="336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x14ac:dyDescent="0.2">
      <c r="A7" s="173" t="s">
        <v>62</v>
      </c>
      <c r="B7" s="256">
        <v>1</v>
      </c>
      <c r="C7" s="257">
        <v>0</v>
      </c>
      <c r="D7" s="258">
        <f t="shared" si="2"/>
        <v>-1</v>
      </c>
      <c r="E7" s="259">
        <f t="shared" si="3"/>
        <v>-1</v>
      </c>
      <c r="F7" s="256">
        <v>1</v>
      </c>
      <c r="G7" s="257">
        <v>0</v>
      </c>
      <c r="H7" s="257">
        <f t="shared" si="4"/>
        <v>-1</v>
      </c>
      <c r="I7" s="259">
        <f t="shared" si="5"/>
        <v>-1</v>
      </c>
      <c r="J7" s="256">
        <v>1</v>
      </c>
      <c r="K7" s="257">
        <v>0</v>
      </c>
      <c r="L7" s="257">
        <f t="shared" si="6"/>
        <v>-1</v>
      </c>
      <c r="M7" s="259">
        <f t="shared" si="7"/>
        <v>-1</v>
      </c>
      <c r="N7" s="256">
        <v>0</v>
      </c>
      <c r="O7" s="257">
        <v>0</v>
      </c>
      <c r="P7" s="260">
        <f t="shared" si="0"/>
        <v>0</v>
      </c>
      <c r="Q7" s="333" t="str">
        <f t="shared" si="1"/>
        <v>n/a</v>
      </c>
      <c r="R7" s="336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x14ac:dyDescent="0.2">
      <c r="A8" s="173" t="s">
        <v>63</v>
      </c>
      <c r="B8" s="256">
        <v>0</v>
      </c>
      <c r="C8" s="257">
        <v>1</v>
      </c>
      <c r="D8" s="258">
        <f t="shared" si="2"/>
        <v>1</v>
      </c>
      <c r="E8" s="259" t="str">
        <f t="shared" si="3"/>
        <v>n/a</v>
      </c>
      <c r="F8" s="256">
        <v>0</v>
      </c>
      <c r="G8" s="257">
        <v>0</v>
      </c>
      <c r="H8" s="257">
        <f t="shared" si="4"/>
        <v>0</v>
      </c>
      <c r="I8" s="259" t="str">
        <f t="shared" si="5"/>
        <v>n/a</v>
      </c>
      <c r="J8" s="256">
        <v>0</v>
      </c>
      <c r="K8" s="257">
        <v>0</v>
      </c>
      <c r="L8" s="257">
        <f t="shared" si="6"/>
        <v>0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3" t="str">
        <f t="shared" si="1"/>
        <v>n/a</v>
      </c>
      <c r="R8" s="336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0</v>
      </c>
      <c r="C9" s="257">
        <v>0</v>
      </c>
      <c r="D9" s="258">
        <f t="shared" si="2"/>
        <v>0</v>
      </c>
      <c r="E9" s="259" t="str">
        <f t="shared" si="3"/>
        <v>n/a</v>
      </c>
      <c r="F9" s="256">
        <v>0</v>
      </c>
      <c r="G9" s="257">
        <v>1</v>
      </c>
      <c r="H9" s="257">
        <f t="shared" si="4"/>
        <v>1</v>
      </c>
      <c r="I9" s="259" t="str">
        <f t="shared" si="5"/>
        <v>n/a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3" t="str">
        <f t="shared" si="1"/>
        <v>n/a</v>
      </c>
      <c r="R9" s="336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1</v>
      </c>
      <c r="C10" s="257">
        <v>2</v>
      </c>
      <c r="D10" s="258">
        <f t="shared" si="2"/>
        <v>1</v>
      </c>
      <c r="E10" s="259">
        <f t="shared" si="3"/>
        <v>1</v>
      </c>
      <c r="F10" s="256">
        <v>3</v>
      </c>
      <c r="G10" s="257">
        <v>2</v>
      </c>
      <c r="H10" s="257">
        <f t="shared" si="4"/>
        <v>-1</v>
      </c>
      <c r="I10" s="259">
        <f t="shared" si="5"/>
        <v>-0.33333333333333331</v>
      </c>
      <c r="J10" s="256">
        <v>2</v>
      </c>
      <c r="K10" s="257">
        <v>2</v>
      </c>
      <c r="L10" s="257">
        <f t="shared" si="6"/>
        <v>0</v>
      </c>
      <c r="M10" s="259">
        <f t="shared" si="7"/>
        <v>0</v>
      </c>
      <c r="N10" s="256">
        <v>0</v>
      </c>
      <c r="O10" s="257">
        <v>0</v>
      </c>
      <c r="P10" s="260">
        <f t="shared" si="0"/>
        <v>0</v>
      </c>
      <c r="Q10" s="333" t="str">
        <f t="shared" si="1"/>
        <v>n/a</v>
      </c>
      <c r="R10" s="336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">
      <c r="A11" s="173" t="s">
        <v>66</v>
      </c>
      <c r="B11" s="256">
        <v>21</v>
      </c>
      <c r="C11" s="257">
        <v>18</v>
      </c>
      <c r="D11" s="258">
        <f t="shared" si="2"/>
        <v>-3</v>
      </c>
      <c r="E11" s="259">
        <f t="shared" si="3"/>
        <v>-0.14285714285714285</v>
      </c>
      <c r="F11" s="256">
        <v>14</v>
      </c>
      <c r="G11" s="257">
        <v>9</v>
      </c>
      <c r="H11" s="257">
        <f t="shared" si="4"/>
        <v>-5</v>
      </c>
      <c r="I11" s="259">
        <f t="shared" si="5"/>
        <v>-0.35714285714285715</v>
      </c>
      <c r="J11" s="256">
        <v>11</v>
      </c>
      <c r="K11" s="257">
        <v>7</v>
      </c>
      <c r="L11" s="257">
        <f t="shared" si="6"/>
        <v>-4</v>
      </c>
      <c r="M11" s="259">
        <f t="shared" si="7"/>
        <v>-0.36363636363636365</v>
      </c>
      <c r="N11" s="256">
        <v>0</v>
      </c>
      <c r="O11" s="257">
        <v>0</v>
      </c>
      <c r="P11" s="260">
        <f t="shared" si="0"/>
        <v>0</v>
      </c>
      <c r="Q11" s="333" t="str">
        <f t="shared" si="1"/>
        <v>n/a</v>
      </c>
      <c r="R11" s="336">
        <v>0</v>
      </c>
      <c r="S11" s="328">
        <v>0</v>
      </c>
      <c r="T11" s="260">
        <f t="shared" si="8"/>
        <v>0</v>
      </c>
      <c r="U11" s="261" t="str">
        <f t="shared" si="9"/>
        <v>n/a</v>
      </c>
    </row>
    <row r="12" spans="1:21" s="1" customFormat="1" x14ac:dyDescent="0.2">
      <c r="A12" s="173" t="s">
        <v>114</v>
      </c>
      <c r="B12" s="256">
        <v>0</v>
      </c>
      <c r="C12" s="257">
        <v>0</v>
      </c>
      <c r="D12" s="258">
        <f t="shared" si="2"/>
        <v>0</v>
      </c>
      <c r="E12" s="259" t="str">
        <f t="shared" si="3"/>
        <v>n/a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3" t="str">
        <f t="shared" si="1"/>
        <v>n/a</v>
      </c>
      <c r="R12" s="336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2</v>
      </c>
      <c r="C13" s="257">
        <v>2</v>
      </c>
      <c r="D13" s="258">
        <f>C13-B13</f>
        <v>0</v>
      </c>
      <c r="E13" s="259">
        <f>IF(ISERROR(D13/B13),"n/a",(D13/B13))</f>
        <v>0</v>
      </c>
      <c r="F13" s="256">
        <v>1</v>
      </c>
      <c r="G13" s="257">
        <v>2</v>
      </c>
      <c r="H13" s="257">
        <f t="shared" si="4"/>
        <v>1</v>
      </c>
      <c r="I13" s="259">
        <f t="shared" si="5"/>
        <v>1</v>
      </c>
      <c r="J13" s="256">
        <v>1</v>
      </c>
      <c r="K13" s="257">
        <v>2</v>
      </c>
      <c r="L13" s="257">
        <f t="shared" si="6"/>
        <v>1</v>
      </c>
      <c r="M13" s="259">
        <f t="shared" si="7"/>
        <v>1</v>
      </c>
      <c r="N13" s="256">
        <v>0</v>
      </c>
      <c r="O13" s="257">
        <v>0</v>
      </c>
      <c r="P13" s="260">
        <f t="shared" si="0"/>
        <v>0</v>
      </c>
      <c r="Q13" s="333" t="str">
        <f t="shared" si="1"/>
        <v>n/a</v>
      </c>
      <c r="R13" s="336">
        <v>0</v>
      </c>
      <c r="S13" s="328">
        <v>0</v>
      </c>
      <c r="T13" s="260">
        <f t="shared" si="8"/>
        <v>0</v>
      </c>
      <c r="U13" s="261" t="str">
        <f t="shared" si="9"/>
        <v>n/a</v>
      </c>
    </row>
    <row r="14" spans="1:21" x14ac:dyDescent="0.2">
      <c r="A14" s="173" t="s">
        <v>68</v>
      </c>
      <c r="B14" s="256">
        <v>8</v>
      </c>
      <c r="C14" s="257">
        <v>5</v>
      </c>
      <c r="D14" s="263">
        <f t="shared" si="2"/>
        <v>-3</v>
      </c>
      <c r="E14" s="264">
        <f t="shared" si="3"/>
        <v>-0.375</v>
      </c>
      <c r="F14" s="256">
        <v>7</v>
      </c>
      <c r="G14" s="257">
        <v>4</v>
      </c>
      <c r="H14" s="262">
        <f t="shared" si="4"/>
        <v>-3</v>
      </c>
      <c r="I14" s="264">
        <f t="shared" si="5"/>
        <v>-0.42857142857142855</v>
      </c>
      <c r="J14" s="256">
        <v>5</v>
      </c>
      <c r="K14" s="257">
        <v>3</v>
      </c>
      <c r="L14" s="262">
        <f t="shared" si="6"/>
        <v>-2</v>
      </c>
      <c r="M14" s="264">
        <f t="shared" si="7"/>
        <v>-0.4</v>
      </c>
      <c r="N14" s="256">
        <v>0</v>
      </c>
      <c r="O14" s="257">
        <v>0</v>
      </c>
      <c r="P14" s="265">
        <f t="shared" si="0"/>
        <v>0</v>
      </c>
      <c r="Q14" s="334" t="str">
        <f t="shared" si="1"/>
        <v>n/a</v>
      </c>
      <c r="R14" s="336">
        <v>0</v>
      </c>
      <c r="S14" s="328">
        <v>0</v>
      </c>
      <c r="T14" s="260">
        <f t="shared" si="8"/>
        <v>0</v>
      </c>
      <c r="U14" s="261" t="str">
        <f t="shared" si="9"/>
        <v>n/a</v>
      </c>
    </row>
    <row r="15" spans="1:21" x14ac:dyDescent="0.2">
      <c r="A15" s="173" t="s">
        <v>69</v>
      </c>
      <c r="B15" s="256">
        <v>4</v>
      </c>
      <c r="C15" s="257">
        <v>2</v>
      </c>
      <c r="D15" s="263">
        <f t="shared" si="2"/>
        <v>-2</v>
      </c>
      <c r="E15" s="264">
        <f t="shared" si="3"/>
        <v>-0.5</v>
      </c>
      <c r="F15" s="256">
        <v>4</v>
      </c>
      <c r="G15" s="257">
        <v>3</v>
      </c>
      <c r="H15" s="262">
        <f t="shared" si="4"/>
        <v>-1</v>
      </c>
      <c r="I15" s="264">
        <f t="shared" si="5"/>
        <v>-0.25</v>
      </c>
      <c r="J15" s="256">
        <v>2</v>
      </c>
      <c r="K15" s="257">
        <v>3</v>
      </c>
      <c r="L15" s="262">
        <f t="shared" si="6"/>
        <v>1</v>
      </c>
      <c r="M15" s="264">
        <f t="shared" si="7"/>
        <v>0.5</v>
      </c>
      <c r="N15" s="256">
        <v>0</v>
      </c>
      <c r="O15" s="257">
        <v>0</v>
      </c>
      <c r="P15" s="265">
        <f t="shared" si="0"/>
        <v>0</v>
      </c>
      <c r="Q15" s="334" t="str">
        <f t="shared" si="1"/>
        <v>n/a</v>
      </c>
      <c r="R15" s="336">
        <v>0</v>
      </c>
      <c r="S15" s="328">
        <v>0</v>
      </c>
      <c r="T15" s="260">
        <f t="shared" si="8"/>
        <v>0</v>
      </c>
      <c r="U15" s="261" t="str">
        <f t="shared" si="9"/>
        <v>n/a</v>
      </c>
    </row>
    <row r="16" spans="1:21" s="305" customFormat="1" x14ac:dyDescent="0.2">
      <c r="A16" s="173" t="s">
        <v>70</v>
      </c>
      <c r="B16" s="256">
        <v>19</v>
      </c>
      <c r="C16" s="257">
        <v>23</v>
      </c>
      <c r="D16" s="263">
        <f t="shared" si="2"/>
        <v>4</v>
      </c>
      <c r="E16" s="264">
        <f t="shared" si="3"/>
        <v>0.21052631578947367</v>
      </c>
      <c r="F16" s="256">
        <v>11</v>
      </c>
      <c r="G16" s="257">
        <v>13</v>
      </c>
      <c r="H16" s="262">
        <f t="shared" si="4"/>
        <v>2</v>
      </c>
      <c r="I16" s="264">
        <f t="shared" si="5"/>
        <v>0.18181818181818182</v>
      </c>
      <c r="J16" s="256">
        <v>9</v>
      </c>
      <c r="K16" s="257">
        <v>9</v>
      </c>
      <c r="L16" s="262">
        <f t="shared" si="6"/>
        <v>0</v>
      </c>
      <c r="M16" s="264">
        <f t="shared" si="7"/>
        <v>0</v>
      </c>
      <c r="N16" s="256">
        <v>0</v>
      </c>
      <c r="O16" s="257">
        <v>0</v>
      </c>
      <c r="P16" s="265">
        <f t="shared" si="0"/>
        <v>0</v>
      </c>
      <c r="Q16" s="334" t="str">
        <f t="shared" si="1"/>
        <v>n/a</v>
      </c>
      <c r="R16" s="336">
        <v>0</v>
      </c>
      <c r="S16" s="328">
        <v>0</v>
      </c>
      <c r="T16" s="260">
        <f t="shared" si="8"/>
        <v>0</v>
      </c>
      <c r="U16" s="261" t="str">
        <f t="shared" si="9"/>
        <v>n/a</v>
      </c>
    </row>
    <row r="17" spans="1:21" x14ac:dyDescent="0.2">
      <c r="A17" s="173" t="s">
        <v>71</v>
      </c>
      <c r="B17" s="256">
        <v>3</v>
      </c>
      <c r="C17" s="257">
        <v>6</v>
      </c>
      <c r="D17" s="263">
        <f t="shared" si="2"/>
        <v>3</v>
      </c>
      <c r="E17" s="264">
        <f t="shared" si="3"/>
        <v>1</v>
      </c>
      <c r="F17" s="256">
        <v>3</v>
      </c>
      <c r="G17" s="257">
        <v>2</v>
      </c>
      <c r="H17" s="262">
        <f t="shared" si="4"/>
        <v>-1</v>
      </c>
      <c r="I17" s="264">
        <f t="shared" si="5"/>
        <v>-0.33333333333333331</v>
      </c>
      <c r="J17" s="256">
        <v>1</v>
      </c>
      <c r="K17" s="257">
        <v>1</v>
      </c>
      <c r="L17" s="262">
        <f t="shared" si="6"/>
        <v>0</v>
      </c>
      <c r="M17" s="264">
        <f t="shared" si="7"/>
        <v>0</v>
      </c>
      <c r="N17" s="256">
        <v>0</v>
      </c>
      <c r="O17" s="257">
        <v>0</v>
      </c>
      <c r="P17" s="265">
        <f t="shared" si="0"/>
        <v>0</v>
      </c>
      <c r="Q17" s="334" t="str">
        <f t="shared" si="1"/>
        <v>n/a</v>
      </c>
      <c r="R17" s="336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x14ac:dyDescent="0.2">
      <c r="A18" s="173" t="s">
        <v>72</v>
      </c>
      <c r="B18" s="256">
        <v>24</v>
      </c>
      <c r="C18" s="257">
        <v>17</v>
      </c>
      <c r="D18" s="263">
        <f t="shared" si="2"/>
        <v>-7</v>
      </c>
      <c r="E18" s="264">
        <f t="shared" si="3"/>
        <v>-0.29166666666666669</v>
      </c>
      <c r="F18" s="256">
        <v>21</v>
      </c>
      <c r="G18" s="257">
        <v>14</v>
      </c>
      <c r="H18" s="262">
        <f t="shared" si="4"/>
        <v>-7</v>
      </c>
      <c r="I18" s="264">
        <f t="shared" si="5"/>
        <v>-0.33333333333333331</v>
      </c>
      <c r="J18" s="256">
        <v>17</v>
      </c>
      <c r="K18" s="257">
        <v>12</v>
      </c>
      <c r="L18" s="262">
        <f t="shared" si="6"/>
        <v>-5</v>
      </c>
      <c r="M18" s="264">
        <f t="shared" si="7"/>
        <v>-0.29411764705882354</v>
      </c>
      <c r="N18" s="256">
        <v>0</v>
      </c>
      <c r="O18" s="257">
        <v>0</v>
      </c>
      <c r="P18" s="265">
        <f t="shared" si="0"/>
        <v>0</v>
      </c>
      <c r="Q18" s="334" t="str">
        <f t="shared" si="1"/>
        <v>n/a</v>
      </c>
      <c r="R18" s="336">
        <v>0</v>
      </c>
      <c r="S18" s="328">
        <v>0</v>
      </c>
      <c r="T18" s="260">
        <f t="shared" si="8"/>
        <v>0</v>
      </c>
      <c r="U18" s="261" t="str">
        <f t="shared" si="9"/>
        <v>n/a</v>
      </c>
    </row>
    <row r="19" spans="1:21" x14ac:dyDescent="0.2">
      <c r="A19" s="173" t="s">
        <v>73</v>
      </c>
      <c r="B19" s="256">
        <v>0</v>
      </c>
      <c r="C19" s="257">
        <v>2</v>
      </c>
      <c r="D19" s="263">
        <f t="shared" si="2"/>
        <v>2</v>
      </c>
      <c r="E19" s="264" t="str">
        <f t="shared" si="3"/>
        <v>n/a</v>
      </c>
      <c r="F19" s="256">
        <v>0</v>
      </c>
      <c r="G19" s="257">
        <v>2</v>
      </c>
      <c r="H19" s="262">
        <f t="shared" si="4"/>
        <v>2</v>
      </c>
      <c r="I19" s="264" t="str">
        <f t="shared" si="5"/>
        <v>n/a</v>
      </c>
      <c r="J19" s="256">
        <v>0</v>
      </c>
      <c r="K19" s="257">
        <v>2</v>
      </c>
      <c r="L19" s="262">
        <f t="shared" si="6"/>
        <v>2</v>
      </c>
      <c r="M19" s="264" t="str">
        <f t="shared" si="7"/>
        <v>n/a</v>
      </c>
      <c r="N19" s="256">
        <v>0</v>
      </c>
      <c r="O19" s="257">
        <v>0</v>
      </c>
      <c r="P19" s="265">
        <f t="shared" si="0"/>
        <v>0</v>
      </c>
      <c r="Q19" s="334" t="str">
        <f t="shared" si="1"/>
        <v>n/a</v>
      </c>
      <c r="R19" s="336">
        <v>0</v>
      </c>
      <c r="S19" s="328">
        <v>0</v>
      </c>
      <c r="T19" s="260">
        <f t="shared" si="8"/>
        <v>0</v>
      </c>
      <c r="U19" s="261" t="str">
        <f t="shared" si="9"/>
        <v>n/a</v>
      </c>
    </row>
    <row r="20" spans="1:21" x14ac:dyDescent="0.2">
      <c r="A20" s="173" t="s">
        <v>110</v>
      </c>
      <c r="B20" s="256">
        <v>3</v>
      </c>
      <c r="C20" s="257">
        <v>1</v>
      </c>
      <c r="D20" s="263">
        <f t="shared" si="2"/>
        <v>-2</v>
      </c>
      <c r="E20" s="264">
        <f t="shared" si="3"/>
        <v>-0.66666666666666663</v>
      </c>
      <c r="F20" s="256">
        <v>3</v>
      </c>
      <c r="G20" s="257">
        <v>1</v>
      </c>
      <c r="H20" s="262">
        <f t="shared" si="4"/>
        <v>-2</v>
      </c>
      <c r="I20" s="264">
        <f t="shared" si="5"/>
        <v>-0.66666666666666663</v>
      </c>
      <c r="J20" s="256">
        <v>2</v>
      </c>
      <c r="K20" s="257">
        <v>0</v>
      </c>
      <c r="L20" s="262">
        <f t="shared" si="6"/>
        <v>-2</v>
      </c>
      <c r="M20" s="264">
        <f t="shared" si="7"/>
        <v>-1</v>
      </c>
      <c r="N20" s="256">
        <v>0</v>
      </c>
      <c r="O20" s="257">
        <v>0</v>
      </c>
      <c r="P20" s="265">
        <f t="shared" si="0"/>
        <v>0</v>
      </c>
      <c r="Q20" s="334" t="str">
        <f t="shared" si="1"/>
        <v>n/a</v>
      </c>
      <c r="R20" s="336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x14ac:dyDescent="0.2">
      <c r="A21" s="173" t="s">
        <v>74</v>
      </c>
      <c r="B21" s="256">
        <v>4</v>
      </c>
      <c r="C21" s="257">
        <v>7</v>
      </c>
      <c r="D21" s="263">
        <f t="shared" si="2"/>
        <v>3</v>
      </c>
      <c r="E21" s="264">
        <f t="shared" si="3"/>
        <v>0.75</v>
      </c>
      <c r="F21" s="256">
        <v>4</v>
      </c>
      <c r="G21" s="257">
        <v>6</v>
      </c>
      <c r="H21" s="262">
        <f t="shared" si="4"/>
        <v>2</v>
      </c>
      <c r="I21" s="264">
        <f t="shared" si="5"/>
        <v>0.5</v>
      </c>
      <c r="J21" s="256">
        <v>3</v>
      </c>
      <c r="K21" s="257">
        <v>5</v>
      </c>
      <c r="L21" s="262">
        <f t="shared" si="6"/>
        <v>2</v>
      </c>
      <c r="M21" s="264">
        <f t="shared" si="7"/>
        <v>0.66666666666666663</v>
      </c>
      <c r="N21" s="256">
        <v>0</v>
      </c>
      <c r="O21" s="257">
        <v>0</v>
      </c>
      <c r="P21" s="265">
        <f t="shared" ref="P21:P33" si="10">O21-N21</f>
        <v>0</v>
      </c>
      <c r="Q21" s="334" t="str">
        <f>IF(ISERROR(P21/N21),"n/a",(P21/N21))</f>
        <v>n/a</v>
      </c>
      <c r="R21" s="336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x14ac:dyDescent="0.2">
      <c r="A22" s="173" t="s">
        <v>75</v>
      </c>
      <c r="B22" s="256">
        <v>28</v>
      </c>
      <c r="C22" s="257">
        <v>25</v>
      </c>
      <c r="D22" s="263">
        <f t="shared" si="2"/>
        <v>-3</v>
      </c>
      <c r="E22" s="264">
        <f t="shared" si="3"/>
        <v>-0.10714285714285714</v>
      </c>
      <c r="F22" s="256">
        <v>22</v>
      </c>
      <c r="G22" s="257">
        <v>23</v>
      </c>
      <c r="H22" s="262">
        <f t="shared" si="4"/>
        <v>1</v>
      </c>
      <c r="I22" s="264">
        <f>IF(ISERROR(H22/F22),"n/a",(H22/F22))</f>
        <v>4.5454545454545456E-2</v>
      </c>
      <c r="J22" s="256">
        <v>17</v>
      </c>
      <c r="K22" s="257">
        <v>18</v>
      </c>
      <c r="L22" s="262">
        <f t="shared" si="6"/>
        <v>1</v>
      </c>
      <c r="M22" s="264">
        <f t="shared" si="7"/>
        <v>5.8823529411764705E-2</v>
      </c>
      <c r="N22" s="256">
        <v>0</v>
      </c>
      <c r="O22" s="257">
        <v>0</v>
      </c>
      <c r="P22" s="265">
        <f t="shared" si="10"/>
        <v>0</v>
      </c>
      <c r="Q22" s="334" t="str">
        <f t="shared" si="1"/>
        <v>n/a</v>
      </c>
      <c r="R22" s="336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">
      <c r="A23" s="173" t="s">
        <v>76</v>
      </c>
      <c r="B23" s="256">
        <v>1</v>
      </c>
      <c r="C23" s="257">
        <v>0</v>
      </c>
      <c r="D23" s="263">
        <f t="shared" si="2"/>
        <v>-1</v>
      </c>
      <c r="E23" s="264">
        <f t="shared" si="3"/>
        <v>-1</v>
      </c>
      <c r="F23" s="256">
        <v>1</v>
      </c>
      <c r="G23" s="257">
        <v>0</v>
      </c>
      <c r="H23" s="262">
        <f t="shared" si="4"/>
        <v>-1</v>
      </c>
      <c r="I23" s="264">
        <f t="shared" si="5"/>
        <v>-1</v>
      </c>
      <c r="J23" s="256">
        <v>0</v>
      </c>
      <c r="K23" s="257">
        <v>0</v>
      </c>
      <c r="L23" s="262">
        <f t="shared" si="6"/>
        <v>0</v>
      </c>
      <c r="M23" s="264" t="str">
        <f t="shared" si="7"/>
        <v>n/a</v>
      </c>
      <c r="N23" s="256">
        <v>0</v>
      </c>
      <c r="O23" s="257">
        <v>0</v>
      </c>
      <c r="P23" s="265">
        <f t="shared" si="10"/>
        <v>0</v>
      </c>
      <c r="Q23" s="334" t="str">
        <f t="shared" si="1"/>
        <v>n/a</v>
      </c>
      <c r="R23" s="336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x14ac:dyDescent="0.2">
      <c r="A24" s="173" t="s">
        <v>88</v>
      </c>
      <c r="B24" s="256">
        <v>0</v>
      </c>
      <c r="C24" s="257">
        <v>1</v>
      </c>
      <c r="D24" s="263">
        <f t="shared" ref="D24:D32" si="11">C24-B24</f>
        <v>1</v>
      </c>
      <c r="E24" s="264" t="str">
        <f t="shared" ref="E24:E32" si="12">IF(ISERROR(D24/B24),"n/a",(D24/B24))</f>
        <v>n/a</v>
      </c>
      <c r="F24" s="256">
        <v>0</v>
      </c>
      <c r="G24" s="257">
        <v>1</v>
      </c>
      <c r="H24" s="262">
        <f t="shared" ref="H24:H32" si="13">G24-F24</f>
        <v>1</v>
      </c>
      <c r="I24" s="264" t="str">
        <f t="shared" ref="I24:I32" si="14">IF(ISERROR(H24/F24),"n/a",(H24/F24))</f>
        <v>n/a</v>
      </c>
      <c r="J24" s="256">
        <v>0</v>
      </c>
      <c r="K24" s="257">
        <v>1</v>
      </c>
      <c r="L24" s="262">
        <f t="shared" ref="L24:L32" si="15">K24-J24</f>
        <v>1</v>
      </c>
      <c r="M24" s="264" t="str">
        <f t="shared" ref="M24:M32" si="16">IF(ISERROR(L24/J24),"n/a",(L24/J24))</f>
        <v>n/a</v>
      </c>
      <c r="N24" s="256">
        <v>0</v>
      </c>
      <c r="O24" s="257">
        <v>0</v>
      </c>
      <c r="P24" s="265">
        <f t="shared" si="10"/>
        <v>0</v>
      </c>
      <c r="Q24" s="334" t="str">
        <f t="shared" ref="Q24:Q33" si="17">IF(ISERROR(P24/N24),"n/a",(P24/N24))</f>
        <v>n/a</v>
      </c>
      <c r="R24" s="336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x14ac:dyDescent="0.2">
      <c r="A25" s="173" t="s">
        <v>87</v>
      </c>
      <c r="B25" s="256">
        <v>0</v>
      </c>
      <c r="C25" s="257">
        <v>0</v>
      </c>
      <c r="D25" s="258">
        <f t="shared" si="11"/>
        <v>0</v>
      </c>
      <c r="E25" s="259" t="str">
        <f t="shared" si="12"/>
        <v>n/a</v>
      </c>
      <c r="F25" s="256">
        <v>0</v>
      </c>
      <c r="G25" s="257">
        <v>0</v>
      </c>
      <c r="H25" s="257">
        <f t="shared" si="13"/>
        <v>0</v>
      </c>
      <c r="I25" s="259" t="str">
        <f t="shared" si="14"/>
        <v>n/a</v>
      </c>
      <c r="J25" s="256">
        <v>0</v>
      </c>
      <c r="K25" s="257">
        <v>0</v>
      </c>
      <c r="L25" s="257">
        <f t="shared" si="15"/>
        <v>0</v>
      </c>
      <c r="M25" s="259" t="str">
        <f t="shared" si="16"/>
        <v>n/a</v>
      </c>
      <c r="N25" s="256">
        <v>0</v>
      </c>
      <c r="O25" s="257">
        <v>0</v>
      </c>
      <c r="P25" s="260">
        <f t="shared" si="10"/>
        <v>0</v>
      </c>
      <c r="Q25" s="333" t="str">
        <f t="shared" si="17"/>
        <v>n/a</v>
      </c>
      <c r="R25" s="336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ht="12.75" customHeight="1" x14ac:dyDescent="0.2">
      <c r="A26" s="173" t="s">
        <v>77</v>
      </c>
      <c r="B26" s="256">
        <v>1</v>
      </c>
      <c r="C26" s="257">
        <v>0</v>
      </c>
      <c r="D26" s="258">
        <f t="shared" si="11"/>
        <v>-1</v>
      </c>
      <c r="E26" s="259">
        <f t="shared" si="12"/>
        <v>-1</v>
      </c>
      <c r="F26" s="256">
        <v>1</v>
      </c>
      <c r="G26" s="257">
        <v>0</v>
      </c>
      <c r="H26" s="257">
        <f t="shared" si="13"/>
        <v>-1</v>
      </c>
      <c r="I26" s="259">
        <f t="shared" si="14"/>
        <v>-1</v>
      </c>
      <c r="J26" s="256">
        <v>1</v>
      </c>
      <c r="K26" s="257">
        <v>0</v>
      </c>
      <c r="L26" s="257">
        <f t="shared" si="15"/>
        <v>-1</v>
      </c>
      <c r="M26" s="259">
        <f t="shared" si="16"/>
        <v>-1</v>
      </c>
      <c r="N26" s="256">
        <v>0</v>
      </c>
      <c r="O26" s="257">
        <v>0</v>
      </c>
      <c r="P26" s="260">
        <f t="shared" si="10"/>
        <v>0</v>
      </c>
      <c r="Q26" s="333" t="str">
        <f t="shared" si="17"/>
        <v>n/a</v>
      </c>
      <c r="R26" s="336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81</v>
      </c>
      <c r="B27" s="256">
        <v>1</v>
      </c>
      <c r="C27" s="257">
        <v>2</v>
      </c>
      <c r="D27" s="258">
        <f t="shared" si="11"/>
        <v>1</v>
      </c>
      <c r="E27" s="259">
        <f t="shared" si="12"/>
        <v>1</v>
      </c>
      <c r="F27" s="256">
        <v>1</v>
      </c>
      <c r="G27" s="257">
        <v>2</v>
      </c>
      <c r="H27" s="257">
        <f t="shared" si="13"/>
        <v>1</v>
      </c>
      <c r="I27" s="259">
        <f t="shared" si="14"/>
        <v>1</v>
      </c>
      <c r="J27" s="256">
        <v>1</v>
      </c>
      <c r="K27" s="257">
        <v>1</v>
      </c>
      <c r="L27" s="257">
        <f t="shared" si="15"/>
        <v>0</v>
      </c>
      <c r="M27" s="259">
        <f t="shared" si="16"/>
        <v>0</v>
      </c>
      <c r="N27" s="256">
        <v>0</v>
      </c>
      <c r="O27" s="257">
        <v>0</v>
      </c>
      <c r="P27" s="260">
        <f t="shared" si="10"/>
        <v>0</v>
      </c>
      <c r="Q27" s="333" t="str">
        <f t="shared" si="17"/>
        <v>n/a</v>
      </c>
      <c r="R27" s="336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x14ac:dyDescent="0.2">
      <c r="A28" s="173" t="s">
        <v>82</v>
      </c>
      <c r="B28" s="256">
        <v>1</v>
      </c>
      <c r="C28" s="257">
        <v>1</v>
      </c>
      <c r="D28" s="263">
        <f t="shared" si="11"/>
        <v>0</v>
      </c>
      <c r="E28" s="264">
        <f t="shared" si="12"/>
        <v>0</v>
      </c>
      <c r="F28" s="256">
        <v>0</v>
      </c>
      <c r="G28" s="257">
        <v>1</v>
      </c>
      <c r="H28" s="262">
        <f t="shared" si="13"/>
        <v>1</v>
      </c>
      <c r="I28" s="264" t="str">
        <f t="shared" si="14"/>
        <v>n/a</v>
      </c>
      <c r="J28" s="256">
        <v>0</v>
      </c>
      <c r="K28" s="257">
        <v>1</v>
      </c>
      <c r="L28" s="262">
        <f t="shared" si="15"/>
        <v>1</v>
      </c>
      <c r="M28" s="264" t="str">
        <f t="shared" si="16"/>
        <v>n/a</v>
      </c>
      <c r="N28" s="256">
        <v>0</v>
      </c>
      <c r="O28" s="257">
        <v>0</v>
      </c>
      <c r="P28" s="265">
        <f t="shared" si="10"/>
        <v>0</v>
      </c>
      <c r="Q28" s="334" t="str">
        <f t="shared" si="17"/>
        <v>n/a</v>
      </c>
      <c r="R28" s="336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">
      <c r="A29" s="173" t="s">
        <v>83</v>
      </c>
      <c r="B29" s="256">
        <v>0</v>
      </c>
      <c r="C29" s="257">
        <v>1</v>
      </c>
      <c r="D29" s="263">
        <f t="shared" si="11"/>
        <v>1</v>
      </c>
      <c r="E29" s="264" t="str">
        <f t="shared" si="12"/>
        <v>n/a</v>
      </c>
      <c r="F29" s="256">
        <v>0</v>
      </c>
      <c r="G29" s="257">
        <v>1</v>
      </c>
      <c r="H29" s="262">
        <f t="shared" si="13"/>
        <v>1</v>
      </c>
      <c r="I29" s="264" t="str">
        <f t="shared" si="14"/>
        <v>n/a</v>
      </c>
      <c r="J29" s="256">
        <v>0</v>
      </c>
      <c r="K29" s="257">
        <v>0</v>
      </c>
      <c r="L29" s="262">
        <f t="shared" si="15"/>
        <v>0</v>
      </c>
      <c r="M29" s="264" t="str">
        <f t="shared" si="16"/>
        <v>n/a</v>
      </c>
      <c r="N29" s="256">
        <v>0</v>
      </c>
      <c r="O29" s="257">
        <v>0</v>
      </c>
      <c r="P29" s="265">
        <f t="shared" si="10"/>
        <v>0</v>
      </c>
      <c r="Q29" s="334" t="str">
        <f t="shared" si="17"/>
        <v>n/a</v>
      </c>
      <c r="R29" s="336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s="306" customFormat="1" x14ac:dyDescent="0.2">
      <c r="A30" s="173" t="s">
        <v>84</v>
      </c>
      <c r="B30" s="256">
        <v>0</v>
      </c>
      <c r="C30" s="257">
        <v>2</v>
      </c>
      <c r="D30" s="263">
        <f t="shared" si="11"/>
        <v>2</v>
      </c>
      <c r="E30" s="264" t="str">
        <f t="shared" si="12"/>
        <v>n/a</v>
      </c>
      <c r="F30" s="256">
        <v>0</v>
      </c>
      <c r="G30" s="257">
        <v>1</v>
      </c>
      <c r="H30" s="262">
        <f t="shared" si="13"/>
        <v>1</v>
      </c>
      <c r="I30" s="264" t="str">
        <f t="shared" si="14"/>
        <v>n/a</v>
      </c>
      <c r="J30" s="256">
        <v>0</v>
      </c>
      <c r="K30" s="257">
        <v>1</v>
      </c>
      <c r="L30" s="262">
        <f t="shared" si="15"/>
        <v>1</v>
      </c>
      <c r="M30" s="264" t="str">
        <f t="shared" si="16"/>
        <v>n/a</v>
      </c>
      <c r="N30" s="256">
        <v>0</v>
      </c>
      <c r="O30" s="257">
        <v>0</v>
      </c>
      <c r="P30" s="265">
        <f t="shared" si="10"/>
        <v>0</v>
      </c>
      <c r="Q30" s="334" t="str">
        <f t="shared" si="17"/>
        <v>n/a</v>
      </c>
      <c r="R30" s="336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5" customFormat="1" x14ac:dyDescent="0.2">
      <c r="A31" s="173" t="s">
        <v>85</v>
      </c>
      <c r="B31" s="256">
        <v>2</v>
      </c>
      <c r="C31" s="257">
        <v>0</v>
      </c>
      <c r="D31" s="263">
        <f t="shared" si="11"/>
        <v>-2</v>
      </c>
      <c r="E31" s="264">
        <f t="shared" si="12"/>
        <v>-1</v>
      </c>
      <c r="F31" s="256">
        <v>3</v>
      </c>
      <c r="G31" s="257">
        <v>0</v>
      </c>
      <c r="H31" s="262">
        <f t="shared" si="13"/>
        <v>-3</v>
      </c>
      <c r="I31" s="264">
        <f t="shared" si="14"/>
        <v>-1</v>
      </c>
      <c r="J31" s="256">
        <v>2</v>
      </c>
      <c r="K31" s="257">
        <v>0</v>
      </c>
      <c r="L31" s="262">
        <f t="shared" si="15"/>
        <v>-2</v>
      </c>
      <c r="M31" s="264">
        <f t="shared" si="16"/>
        <v>-1</v>
      </c>
      <c r="N31" s="256">
        <v>0</v>
      </c>
      <c r="O31" s="257">
        <v>0</v>
      </c>
      <c r="P31" s="265">
        <f t="shared" si="10"/>
        <v>0</v>
      </c>
      <c r="Q31" s="334" t="str">
        <f t="shared" si="17"/>
        <v>n/a</v>
      </c>
      <c r="R31" s="336">
        <v>0</v>
      </c>
      <c r="S31" s="328">
        <v>0</v>
      </c>
      <c r="T31" s="260">
        <f t="shared" si="8"/>
        <v>0</v>
      </c>
      <c r="U31" s="261" t="str">
        <f t="shared" si="9"/>
        <v>n/a</v>
      </c>
    </row>
    <row r="32" spans="1:21" x14ac:dyDescent="0.2">
      <c r="A32" s="173" t="s">
        <v>86</v>
      </c>
      <c r="B32" s="256">
        <v>0</v>
      </c>
      <c r="C32" s="257">
        <v>0</v>
      </c>
      <c r="D32" s="263">
        <f t="shared" si="11"/>
        <v>0</v>
      </c>
      <c r="E32" s="264" t="str">
        <f t="shared" si="12"/>
        <v>n/a</v>
      </c>
      <c r="F32" s="256">
        <v>1</v>
      </c>
      <c r="G32" s="257">
        <v>0</v>
      </c>
      <c r="H32" s="262">
        <f t="shared" si="13"/>
        <v>-1</v>
      </c>
      <c r="I32" s="264">
        <f t="shared" si="14"/>
        <v>-1</v>
      </c>
      <c r="J32" s="256">
        <v>1</v>
      </c>
      <c r="K32" s="257">
        <v>0</v>
      </c>
      <c r="L32" s="262">
        <f t="shared" si="15"/>
        <v>-1</v>
      </c>
      <c r="M32" s="264">
        <f t="shared" si="16"/>
        <v>-1</v>
      </c>
      <c r="N32" s="256">
        <v>0</v>
      </c>
      <c r="O32" s="257">
        <v>0</v>
      </c>
      <c r="P32" s="265">
        <f t="shared" si="10"/>
        <v>0</v>
      </c>
      <c r="Q32" s="334" t="str">
        <f t="shared" si="17"/>
        <v>n/a</v>
      </c>
      <c r="R32" s="336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">
      <c r="A33" s="173" t="s">
        <v>89</v>
      </c>
      <c r="B33" s="256">
        <v>1</v>
      </c>
      <c r="C33" s="257">
        <v>0</v>
      </c>
      <c r="D33" s="263">
        <f t="shared" si="2"/>
        <v>-1</v>
      </c>
      <c r="E33" s="264">
        <f t="shared" si="3"/>
        <v>-1</v>
      </c>
      <c r="F33" s="256">
        <v>0</v>
      </c>
      <c r="G33" s="257">
        <v>0</v>
      </c>
      <c r="H33" s="262">
        <f t="shared" si="4"/>
        <v>0</v>
      </c>
      <c r="I33" s="264" t="str">
        <f t="shared" si="5"/>
        <v>n/a</v>
      </c>
      <c r="J33" s="256">
        <v>0</v>
      </c>
      <c r="K33" s="257">
        <v>0</v>
      </c>
      <c r="L33" s="262">
        <f t="shared" si="6"/>
        <v>0</v>
      </c>
      <c r="M33" s="264" t="str">
        <f t="shared" si="7"/>
        <v>n/a</v>
      </c>
      <c r="N33" s="256">
        <v>0</v>
      </c>
      <c r="O33" s="257">
        <v>0</v>
      </c>
      <c r="P33" s="265">
        <f t="shared" si="10"/>
        <v>0</v>
      </c>
      <c r="Q33" s="334" t="str">
        <f t="shared" si="17"/>
        <v>n/a</v>
      </c>
      <c r="R33" s="336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x14ac:dyDescent="0.2">
      <c r="A34" s="173" t="s">
        <v>80</v>
      </c>
      <c r="B34" s="256">
        <v>25</v>
      </c>
      <c r="C34" s="257">
        <v>19</v>
      </c>
      <c r="D34" s="263">
        <f t="shared" si="2"/>
        <v>-6</v>
      </c>
      <c r="E34" s="264">
        <f t="shared" si="3"/>
        <v>-0.24</v>
      </c>
      <c r="F34" s="256">
        <v>18</v>
      </c>
      <c r="G34" s="257">
        <v>16</v>
      </c>
      <c r="H34" s="262">
        <f t="shared" si="4"/>
        <v>-2</v>
      </c>
      <c r="I34" s="264">
        <f t="shared" si="5"/>
        <v>-0.1111111111111111</v>
      </c>
      <c r="J34" s="256">
        <v>15</v>
      </c>
      <c r="K34" s="257">
        <v>13</v>
      </c>
      <c r="L34" s="262">
        <f t="shared" si="6"/>
        <v>-2</v>
      </c>
      <c r="M34" s="264">
        <f t="shared" si="7"/>
        <v>-0.13333333333333333</v>
      </c>
      <c r="N34" s="256">
        <v>0</v>
      </c>
      <c r="O34" s="257">
        <v>0</v>
      </c>
      <c r="P34" s="265">
        <f t="shared" ref="P34:P39" si="18">O34-N34</f>
        <v>0</v>
      </c>
      <c r="Q34" s="334" t="str">
        <f t="shared" si="1"/>
        <v>n/a</v>
      </c>
      <c r="R34" s="336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x14ac:dyDescent="0.2">
      <c r="A35" s="173" t="s">
        <v>108</v>
      </c>
      <c r="B35" s="256">
        <v>0</v>
      </c>
      <c r="C35" s="257">
        <v>1</v>
      </c>
      <c r="D35" s="263">
        <f>C35-B35</f>
        <v>1</v>
      </c>
      <c r="E35" s="264" t="str">
        <f>IF(ISERROR(D35/B35),"n/a",(D35/B35))</f>
        <v>n/a</v>
      </c>
      <c r="F35" s="256">
        <v>8</v>
      </c>
      <c r="G35" s="257">
        <v>1</v>
      </c>
      <c r="H35" s="262">
        <f>G35-F35</f>
        <v>-7</v>
      </c>
      <c r="I35" s="264">
        <f>IF(ISERROR(H35/F35),"n/a",(H35/F35))</f>
        <v>-0.875</v>
      </c>
      <c r="J35" s="256">
        <v>8</v>
      </c>
      <c r="K35" s="257">
        <v>0</v>
      </c>
      <c r="L35" s="262">
        <f t="shared" si="6"/>
        <v>-8</v>
      </c>
      <c r="M35" s="264">
        <f t="shared" si="7"/>
        <v>-1</v>
      </c>
      <c r="N35" s="256">
        <v>0</v>
      </c>
      <c r="O35" s="257">
        <v>0</v>
      </c>
      <c r="P35" s="265">
        <f>O35-N35</f>
        <v>0</v>
      </c>
      <c r="Q35" s="334" t="str">
        <f>IF(ISERROR(P35/N35),"n/a",(P35/N35))</f>
        <v>n/a</v>
      </c>
      <c r="R35" s="336">
        <v>0</v>
      </c>
      <c r="S35" s="328">
        <v>0</v>
      </c>
      <c r="T35" s="260">
        <f t="shared" si="8"/>
        <v>0</v>
      </c>
      <c r="U35" s="261" t="str">
        <f t="shared" si="9"/>
        <v>n/a</v>
      </c>
    </row>
    <row r="36" spans="1:21" x14ac:dyDescent="0.2">
      <c r="A36" s="173" t="s">
        <v>79</v>
      </c>
      <c r="B36" s="256">
        <v>9</v>
      </c>
      <c r="C36" s="257">
        <v>6</v>
      </c>
      <c r="D36" s="263">
        <f t="shared" si="2"/>
        <v>-3</v>
      </c>
      <c r="E36" s="264">
        <f t="shared" si="3"/>
        <v>-0.33333333333333331</v>
      </c>
      <c r="F36" s="256">
        <v>5</v>
      </c>
      <c r="G36" s="257">
        <v>5</v>
      </c>
      <c r="H36" s="262">
        <f t="shared" si="4"/>
        <v>0</v>
      </c>
      <c r="I36" s="264">
        <f t="shared" si="5"/>
        <v>0</v>
      </c>
      <c r="J36" s="256">
        <v>2</v>
      </c>
      <c r="K36" s="257">
        <v>3</v>
      </c>
      <c r="L36" s="262">
        <f t="shared" si="6"/>
        <v>1</v>
      </c>
      <c r="M36" s="264">
        <f t="shared" si="7"/>
        <v>0.5</v>
      </c>
      <c r="N36" s="256">
        <v>0</v>
      </c>
      <c r="O36" s="257">
        <v>0</v>
      </c>
      <c r="P36" s="265">
        <f t="shared" si="18"/>
        <v>0</v>
      </c>
      <c r="Q36" s="334" t="str">
        <f t="shared" si="1"/>
        <v>n/a</v>
      </c>
      <c r="R36" s="336">
        <v>0</v>
      </c>
      <c r="S36" s="328">
        <v>0</v>
      </c>
      <c r="T36" s="260">
        <f t="shared" si="8"/>
        <v>0</v>
      </c>
      <c r="U36" s="261" t="str">
        <f t="shared" si="9"/>
        <v>n/a</v>
      </c>
    </row>
    <row r="37" spans="1:21" x14ac:dyDescent="0.2">
      <c r="A37" s="173" t="s">
        <v>90</v>
      </c>
      <c r="B37" s="256">
        <v>11</v>
      </c>
      <c r="C37" s="257">
        <v>8</v>
      </c>
      <c r="D37" s="263">
        <f t="shared" si="2"/>
        <v>-3</v>
      </c>
      <c r="E37" s="264">
        <f t="shared" si="3"/>
        <v>-0.27272727272727271</v>
      </c>
      <c r="F37" s="256">
        <v>9</v>
      </c>
      <c r="G37" s="257">
        <v>8</v>
      </c>
      <c r="H37" s="262">
        <f t="shared" si="4"/>
        <v>-1</v>
      </c>
      <c r="I37" s="264">
        <f t="shared" si="5"/>
        <v>-0.1111111111111111</v>
      </c>
      <c r="J37" s="256">
        <v>4</v>
      </c>
      <c r="K37" s="257">
        <v>7</v>
      </c>
      <c r="L37" s="262">
        <f t="shared" si="6"/>
        <v>3</v>
      </c>
      <c r="M37" s="264">
        <f t="shared" si="7"/>
        <v>0.75</v>
      </c>
      <c r="N37" s="256">
        <v>0</v>
      </c>
      <c r="O37" s="257">
        <v>0</v>
      </c>
      <c r="P37" s="265">
        <f t="shared" si="18"/>
        <v>0</v>
      </c>
      <c r="Q37" s="334" t="str">
        <f t="shared" si="1"/>
        <v>n/a</v>
      </c>
      <c r="R37" s="336">
        <v>0</v>
      </c>
      <c r="S37" s="328">
        <v>0</v>
      </c>
      <c r="T37" s="260">
        <f t="shared" si="8"/>
        <v>0</v>
      </c>
      <c r="U37" s="261" t="str">
        <f t="shared" si="9"/>
        <v>n/a</v>
      </c>
    </row>
    <row r="38" spans="1:21" x14ac:dyDescent="0.2">
      <c r="A38" s="173" t="s">
        <v>91</v>
      </c>
      <c r="B38" s="256">
        <v>1</v>
      </c>
      <c r="C38" s="257">
        <v>2</v>
      </c>
      <c r="D38" s="263">
        <f>C38-B38</f>
        <v>1</v>
      </c>
      <c r="E38" s="264">
        <f>IF(ISERROR(D38/B38),"n/a",(D38/B38))</f>
        <v>1</v>
      </c>
      <c r="F38" s="256">
        <v>0</v>
      </c>
      <c r="G38" s="257">
        <v>1</v>
      </c>
      <c r="H38" s="262">
        <f>G38-F38</f>
        <v>1</v>
      </c>
      <c r="I38" s="264" t="str">
        <f>IF(ISERROR(H38/F38),"n/a",(H38/F38))</f>
        <v>n/a</v>
      </c>
      <c r="J38" s="256">
        <v>0</v>
      </c>
      <c r="K38" s="257">
        <v>1</v>
      </c>
      <c r="L38" s="262">
        <f>K38-J38</f>
        <v>1</v>
      </c>
      <c r="M38" s="264" t="str">
        <f>IF(ISERROR(L38/J38),"n/a",(L38/J38))</f>
        <v>n/a</v>
      </c>
      <c r="N38" s="256">
        <v>0</v>
      </c>
      <c r="O38" s="257">
        <v>0</v>
      </c>
      <c r="P38" s="265">
        <f>O38-N38</f>
        <v>0</v>
      </c>
      <c r="Q38" s="334" t="str">
        <f>IF(ISERROR(P38/N38),"n/a",(P38/N38))</f>
        <v>n/a</v>
      </c>
      <c r="R38" s="336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s="305" customFormat="1" x14ac:dyDescent="0.2">
      <c r="A39" s="173" t="s">
        <v>92</v>
      </c>
      <c r="B39" s="256">
        <v>2</v>
      </c>
      <c r="C39" s="257">
        <v>2</v>
      </c>
      <c r="D39" s="263">
        <f t="shared" si="2"/>
        <v>0</v>
      </c>
      <c r="E39" s="264">
        <f t="shared" si="3"/>
        <v>0</v>
      </c>
      <c r="F39" s="256">
        <v>0</v>
      </c>
      <c r="G39" s="257">
        <v>0</v>
      </c>
      <c r="H39" s="262">
        <f t="shared" si="4"/>
        <v>0</v>
      </c>
      <c r="I39" s="264" t="str">
        <f t="shared" si="5"/>
        <v>n/a</v>
      </c>
      <c r="J39" s="256">
        <v>0</v>
      </c>
      <c r="K39" s="257">
        <v>0</v>
      </c>
      <c r="L39" s="262">
        <f t="shared" si="6"/>
        <v>0</v>
      </c>
      <c r="M39" s="264" t="str">
        <f t="shared" si="7"/>
        <v>n/a</v>
      </c>
      <c r="N39" s="256">
        <v>0</v>
      </c>
      <c r="O39" s="257">
        <v>0</v>
      </c>
      <c r="P39" s="265">
        <f t="shared" si="18"/>
        <v>0</v>
      </c>
      <c r="Q39" s="334" t="str">
        <f t="shared" si="1"/>
        <v>n/a</v>
      </c>
      <c r="R39" s="336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x14ac:dyDescent="0.2">
      <c r="A40" s="173" t="s">
        <v>93</v>
      </c>
      <c r="B40" s="256">
        <v>0</v>
      </c>
      <c r="C40" s="257">
        <v>0</v>
      </c>
      <c r="D40" s="263">
        <f t="shared" si="2"/>
        <v>0</v>
      </c>
      <c r="E40" s="264" t="str">
        <f t="shared" si="3"/>
        <v>n/a</v>
      </c>
      <c r="F40" s="256">
        <v>0</v>
      </c>
      <c r="G40" s="257">
        <v>0</v>
      </c>
      <c r="H40" s="262">
        <f t="shared" si="4"/>
        <v>0</v>
      </c>
      <c r="I40" s="264" t="str">
        <f t="shared" si="5"/>
        <v>n/a</v>
      </c>
      <c r="J40" s="256">
        <v>0</v>
      </c>
      <c r="K40" s="257">
        <v>0</v>
      </c>
      <c r="L40" s="262">
        <f t="shared" si="6"/>
        <v>0</v>
      </c>
      <c r="M40" s="264" t="str">
        <f t="shared" si="7"/>
        <v>n/a</v>
      </c>
      <c r="N40" s="256">
        <v>0</v>
      </c>
      <c r="O40" s="257">
        <v>0</v>
      </c>
      <c r="P40" s="265">
        <f t="shared" ref="P40:P46" si="19">O40-N40</f>
        <v>0</v>
      </c>
      <c r="Q40" s="334" t="str">
        <f t="shared" si="1"/>
        <v>n/a</v>
      </c>
      <c r="R40" s="336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94</v>
      </c>
      <c r="B41" s="256">
        <v>0</v>
      </c>
      <c r="C41" s="257">
        <v>1</v>
      </c>
      <c r="D41" s="263">
        <f t="shared" si="2"/>
        <v>1</v>
      </c>
      <c r="E41" s="264" t="str">
        <f t="shared" si="3"/>
        <v>n/a</v>
      </c>
      <c r="F41" s="256">
        <v>0</v>
      </c>
      <c r="G41" s="257">
        <v>1</v>
      </c>
      <c r="H41" s="262">
        <f t="shared" si="4"/>
        <v>1</v>
      </c>
      <c r="I41" s="264" t="str">
        <f t="shared" si="5"/>
        <v>n/a</v>
      </c>
      <c r="J41" s="256">
        <v>0</v>
      </c>
      <c r="K41" s="257">
        <v>1</v>
      </c>
      <c r="L41" s="262">
        <f t="shared" si="6"/>
        <v>1</v>
      </c>
      <c r="M41" s="264" t="str">
        <f t="shared" si="7"/>
        <v>n/a</v>
      </c>
      <c r="N41" s="256">
        <v>0</v>
      </c>
      <c r="O41" s="257">
        <v>0</v>
      </c>
      <c r="P41" s="265">
        <f t="shared" si="19"/>
        <v>0</v>
      </c>
      <c r="Q41" s="334" t="str">
        <f t="shared" si="1"/>
        <v>n/a</v>
      </c>
      <c r="R41" s="336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x14ac:dyDescent="0.2">
      <c r="A42" s="173" t="s">
        <v>105</v>
      </c>
      <c r="B42" s="256">
        <v>7</v>
      </c>
      <c r="C42" s="257">
        <v>4</v>
      </c>
      <c r="D42" s="263">
        <f>C42-B42</f>
        <v>-3</v>
      </c>
      <c r="E42" s="264">
        <f>IF(ISERROR(D42/B42),"n/a",(D42/B42))</f>
        <v>-0.42857142857142855</v>
      </c>
      <c r="F42" s="256">
        <v>4</v>
      </c>
      <c r="G42" s="257">
        <v>1</v>
      </c>
      <c r="H42" s="262">
        <f>G42-F42</f>
        <v>-3</v>
      </c>
      <c r="I42" s="264">
        <f>IF(ISERROR(H42/F42),"n/a",(H42/F42))</f>
        <v>-0.75</v>
      </c>
      <c r="J42" s="256">
        <v>2</v>
      </c>
      <c r="K42" s="257">
        <v>1</v>
      </c>
      <c r="L42" s="262">
        <f>K42-J42</f>
        <v>-1</v>
      </c>
      <c r="M42" s="264">
        <f>IF(ISERROR(L42/J42),"n/a",(L42/J42))</f>
        <v>-0.5</v>
      </c>
      <c r="N42" s="256">
        <v>0</v>
      </c>
      <c r="O42" s="257">
        <v>0</v>
      </c>
      <c r="P42" s="265">
        <f t="shared" si="19"/>
        <v>0</v>
      </c>
      <c r="Q42" s="334" t="str">
        <f t="shared" si="1"/>
        <v>n/a</v>
      </c>
      <c r="R42" s="336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96</v>
      </c>
      <c r="B43" s="256">
        <v>3</v>
      </c>
      <c r="C43" s="257">
        <v>11</v>
      </c>
      <c r="D43" s="263">
        <f>C43-B43</f>
        <v>8</v>
      </c>
      <c r="E43" s="264">
        <f>IF(ISERROR(D43/B43),"n/a",(D43/B43))</f>
        <v>2.6666666666666665</v>
      </c>
      <c r="F43" s="256">
        <v>2</v>
      </c>
      <c r="G43" s="257">
        <v>10</v>
      </c>
      <c r="H43" s="262">
        <f>G43-F43</f>
        <v>8</v>
      </c>
      <c r="I43" s="264">
        <f>IF(ISERROR(H43/F43),"n/a",(H43/F43))</f>
        <v>4</v>
      </c>
      <c r="J43" s="256">
        <v>1</v>
      </c>
      <c r="K43" s="257">
        <v>4</v>
      </c>
      <c r="L43" s="262">
        <f>K43-J43</f>
        <v>3</v>
      </c>
      <c r="M43" s="264">
        <f>IF(ISERROR(L43/J43),"n/a",(L43/J43))</f>
        <v>3</v>
      </c>
      <c r="N43" s="256">
        <v>0</v>
      </c>
      <c r="O43" s="257">
        <v>0</v>
      </c>
      <c r="P43" s="265">
        <f t="shared" si="19"/>
        <v>0</v>
      </c>
      <c r="Q43" s="334" t="str">
        <f t="shared" si="1"/>
        <v>n/a</v>
      </c>
      <c r="R43" s="336">
        <v>0</v>
      </c>
      <c r="S43" s="328">
        <v>0</v>
      </c>
      <c r="T43" s="260">
        <f t="shared" si="8"/>
        <v>0</v>
      </c>
      <c r="U43" s="261" t="str">
        <f t="shared" si="9"/>
        <v>n/a</v>
      </c>
    </row>
    <row r="44" spans="1:21" x14ac:dyDescent="0.2">
      <c r="A44" s="173" t="s">
        <v>98</v>
      </c>
      <c r="B44" s="256">
        <v>4</v>
      </c>
      <c r="C44" s="257">
        <v>2</v>
      </c>
      <c r="D44" s="263">
        <f t="shared" ref="D44:D56" si="20">C44-B44</f>
        <v>-2</v>
      </c>
      <c r="E44" s="264">
        <f t="shared" ref="E44:E56" si="21">IF(ISERROR(D44/B44),"n/a",(D44/B44))</f>
        <v>-0.5</v>
      </c>
      <c r="F44" s="256">
        <v>2</v>
      </c>
      <c r="G44" s="257">
        <v>1</v>
      </c>
      <c r="H44" s="262">
        <f t="shared" ref="H44:H56" si="22">G44-F44</f>
        <v>-1</v>
      </c>
      <c r="I44" s="264">
        <f t="shared" ref="I44:I56" si="23">IF(ISERROR(H44/F44),"n/a",(H44/F44))</f>
        <v>-0.5</v>
      </c>
      <c r="J44" s="256">
        <v>1</v>
      </c>
      <c r="K44" s="257">
        <v>0</v>
      </c>
      <c r="L44" s="262">
        <f t="shared" ref="L44:L56" si="24">K44-J44</f>
        <v>-1</v>
      </c>
      <c r="M44" s="264">
        <f t="shared" ref="M44:M56" si="25">IF(ISERROR(L44/J44),"n/a",(L44/J44))</f>
        <v>-1</v>
      </c>
      <c r="N44" s="256">
        <v>0</v>
      </c>
      <c r="O44" s="257">
        <v>0</v>
      </c>
      <c r="P44" s="265">
        <f t="shared" si="19"/>
        <v>0</v>
      </c>
      <c r="Q44" s="334" t="str">
        <f t="shared" si="1"/>
        <v>n/a</v>
      </c>
      <c r="R44" s="336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x14ac:dyDescent="0.2">
      <c r="A45" s="173" t="s">
        <v>112</v>
      </c>
      <c r="B45" s="256">
        <v>7</v>
      </c>
      <c r="C45" s="257">
        <v>5</v>
      </c>
      <c r="D45" s="263">
        <f t="shared" si="20"/>
        <v>-2</v>
      </c>
      <c r="E45" s="264">
        <f t="shared" si="21"/>
        <v>-0.2857142857142857</v>
      </c>
      <c r="F45" s="256">
        <v>6</v>
      </c>
      <c r="G45" s="257">
        <v>4</v>
      </c>
      <c r="H45" s="262">
        <f t="shared" si="22"/>
        <v>-2</v>
      </c>
      <c r="I45" s="264">
        <f t="shared" si="23"/>
        <v>-0.33333333333333331</v>
      </c>
      <c r="J45" s="256">
        <v>3</v>
      </c>
      <c r="K45" s="257">
        <v>2</v>
      </c>
      <c r="L45" s="262">
        <f t="shared" si="24"/>
        <v>-1</v>
      </c>
      <c r="M45" s="264">
        <f t="shared" si="25"/>
        <v>-0.33333333333333331</v>
      </c>
      <c r="N45" s="256">
        <v>0</v>
      </c>
      <c r="O45" s="257">
        <v>0</v>
      </c>
      <c r="P45" s="265">
        <f t="shared" si="19"/>
        <v>0</v>
      </c>
      <c r="Q45" s="334" t="str">
        <f t="shared" si="1"/>
        <v>n/a</v>
      </c>
      <c r="R45" s="336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x14ac:dyDescent="0.2">
      <c r="A46" s="173" t="s">
        <v>97</v>
      </c>
      <c r="B46" s="256">
        <v>28</v>
      </c>
      <c r="C46" s="257">
        <v>21</v>
      </c>
      <c r="D46" s="263">
        <f t="shared" si="20"/>
        <v>-7</v>
      </c>
      <c r="E46" s="264">
        <f t="shared" si="21"/>
        <v>-0.25</v>
      </c>
      <c r="F46" s="256">
        <v>22</v>
      </c>
      <c r="G46" s="257">
        <v>21</v>
      </c>
      <c r="H46" s="262">
        <f t="shared" si="22"/>
        <v>-1</v>
      </c>
      <c r="I46" s="264">
        <f t="shared" si="23"/>
        <v>-4.5454545454545456E-2</v>
      </c>
      <c r="J46" s="256">
        <v>16</v>
      </c>
      <c r="K46" s="257">
        <v>19</v>
      </c>
      <c r="L46" s="262">
        <f t="shared" si="24"/>
        <v>3</v>
      </c>
      <c r="M46" s="264">
        <f t="shared" si="25"/>
        <v>0.1875</v>
      </c>
      <c r="N46" s="256">
        <v>0</v>
      </c>
      <c r="O46" s="257">
        <v>0</v>
      </c>
      <c r="P46" s="265">
        <f t="shared" si="19"/>
        <v>0</v>
      </c>
      <c r="Q46" s="334" t="str">
        <f t="shared" si="1"/>
        <v>n/a</v>
      </c>
      <c r="R46" s="336">
        <v>0</v>
      </c>
      <c r="S46" s="328">
        <v>0</v>
      </c>
      <c r="T46" s="260">
        <f t="shared" si="8"/>
        <v>0</v>
      </c>
      <c r="U46" s="261" t="str">
        <f t="shared" si="9"/>
        <v>n/a</v>
      </c>
    </row>
    <row r="47" spans="1:21" x14ac:dyDescent="0.2">
      <c r="A47" s="173" t="s">
        <v>99</v>
      </c>
      <c r="B47" s="256">
        <v>7</v>
      </c>
      <c r="C47" s="257">
        <v>8</v>
      </c>
      <c r="D47" s="263">
        <f t="shared" si="20"/>
        <v>1</v>
      </c>
      <c r="E47" s="264">
        <f t="shared" si="21"/>
        <v>0.14285714285714285</v>
      </c>
      <c r="F47" s="256">
        <v>5</v>
      </c>
      <c r="G47" s="257">
        <v>4</v>
      </c>
      <c r="H47" s="262">
        <f t="shared" si="22"/>
        <v>-1</v>
      </c>
      <c r="I47" s="264">
        <f t="shared" si="23"/>
        <v>-0.2</v>
      </c>
      <c r="J47" s="256">
        <v>3</v>
      </c>
      <c r="K47" s="257">
        <v>3</v>
      </c>
      <c r="L47" s="262">
        <f t="shared" si="24"/>
        <v>0</v>
      </c>
      <c r="M47" s="264">
        <f t="shared" si="25"/>
        <v>0</v>
      </c>
      <c r="N47" s="256">
        <v>0</v>
      </c>
      <c r="O47" s="257">
        <v>0</v>
      </c>
      <c r="P47" s="265">
        <f t="shared" ref="P47:P56" si="26">O47-N47</f>
        <v>0</v>
      </c>
      <c r="Q47" s="334" t="str">
        <f t="shared" si="1"/>
        <v>n/a</v>
      </c>
      <c r="R47" s="336">
        <v>0</v>
      </c>
      <c r="S47" s="328">
        <v>0</v>
      </c>
      <c r="T47" s="260">
        <f t="shared" si="8"/>
        <v>0</v>
      </c>
      <c r="U47" s="261" t="str">
        <f t="shared" si="9"/>
        <v>n/a</v>
      </c>
    </row>
    <row r="48" spans="1:21" x14ac:dyDescent="0.2">
      <c r="A48" s="173" t="s">
        <v>100</v>
      </c>
      <c r="B48" s="256">
        <v>118</v>
      </c>
      <c r="C48" s="257">
        <v>167</v>
      </c>
      <c r="D48" s="263">
        <f t="shared" si="20"/>
        <v>49</v>
      </c>
      <c r="E48" s="264">
        <f t="shared" si="21"/>
        <v>0.4152542372881356</v>
      </c>
      <c r="F48" s="256">
        <v>57</v>
      </c>
      <c r="G48" s="257">
        <v>81</v>
      </c>
      <c r="H48" s="262">
        <f t="shared" si="22"/>
        <v>24</v>
      </c>
      <c r="I48" s="264">
        <f t="shared" si="23"/>
        <v>0.42105263157894735</v>
      </c>
      <c r="J48" s="256">
        <v>41</v>
      </c>
      <c r="K48" s="257">
        <v>66</v>
      </c>
      <c r="L48" s="262">
        <f t="shared" si="24"/>
        <v>25</v>
      </c>
      <c r="M48" s="264">
        <f t="shared" si="25"/>
        <v>0.6097560975609756</v>
      </c>
      <c r="N48" s="256">
        <v>0</v>
      </c>
      <c r="O48" s="257">
        <v>0</v>
      </c>
      <c r="P48" s="265">
        <f t="shared" si="26"/>
        <v>0</v>
      </c>
      <c r="Q48" s="334" t="str">
        <f t="shared" si="1"/>
        <v>n/a</v>
      </c>
      <c r="R48" s="336">
        <v>0</v>
      </c>
      <c r="S48" s="328">
        <v>0</v>
      </c>
      <c r="T48" s="260">
        <f t="shared" si="8"/>
        <v>0</v>
      </c>
      <c r="U48" s="261" t="str">
        <f t="shared" si="9"/>
        <v>n/a</v>
      </c>
    </row>
    <row r="49" spans="1:21" x14ac:dyDescent="0.2">
      <c r="A49" s="173" t="s">
        <v>95</v>
      </c>
      <c r="B49" s="256">
        <v>0</v>
      </c>
      <c r="C49" s="257">
        <v>0</v>
      </c>
      <c r="D49" s="263">
        <f t="shared" si="20"/>
        <v>0</v>
      </c>
      <c r="E49" s="264" t="str">
        <f t="shared" si="21"/>
        <v>n/a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4" t="str">
        <f>IF(ISERROR(P49/N49),"n/a",(P49/N49))</f>
        <v>n/a</v>
      </c>
      <c r="R49" s="336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s="305" customFormat="1" x14ac:dyDescent="0.2">
      <c r="A50" s="173" t="s">
        <v>104</v>
      </c>
      <c r="B50" s="256">
        <v>0</v>
      </c>
      <c r="C50" s="257">
        <v>0</v>
      </c>
      <c r="D50" s="263">
        <f t="shared" si="20"/>
        <v>0</v>
      </c>
      <c r="E50" s="264" t="str">
        <f t="shared" si="21"/>
        <v>n/a</v>
      </c>
      <c r="F50" s="256">
        <v>1</v>
      </c>
      <c r="G50" s="257">
        <v>0</v>
      </c>
      <c r="H50" s="262">
        <f t="shared" si="22"/>
        <v>-1</v>
      </c>
      <c r="I50" s="264">
        <f t="shared" si="23"/>
        <v>-1</v>
      </c>
      <c r="J50" s="256">
        <v>1</v>
      </c>
      <c r="K50" s="257">
        <v>0</v>
      </c>
      <c r="L50" s="262">
        <f t="shared" si="24"/>
        <v>-1</v>
      </c>
      <c r="M50" s="264">
        <f t="shared" si="25"/>
        <v>-1</v>
      </c>
      <c r="N50" s="256">
        <v>0</v>
      </c>
      <c r="O50" s="257">
        <v>0</v>
      </c>
      <c r="P50" s="265">
        <f t="shared" si="26"/>
        <v>0</v>
      </c>
      <c r="Q50" s="334" t="str">
        <f t="shared" si="1"/>
        <v>n/a</v>
      </c>
      <c r="R50" s="336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x14ac:dyDescent="0.2">
      <c r="A51" s="173" t="s">
        <v>103</v>
      </c>
      <c r="B51" s="256">
        <v>61</v>
      </c>
      <c r="C51" s="257">
        <v>65</v>
      </c>
      <c r="D51" s="263">
        <f t="shared" si="20"/>
        <v>4</v>
      </c>
      <c r="E51" s="264">
        <f t="shared" si="21"/>
        <v>6.5573770491803282E-2</v>
      </c>
      <c r="F51" s="256">
        <v>59</v>
      </c>
      <c r="G51" s="257">
        <v>71</v>
      </c>
      <c r="H51" s="262">
        <f t="shared" si="22"/>
        <v>12</v>
      </c>
      <c r="I51" s="264">
        <f t="shared" si="23"/>
        <v>0.20338983050847459</v>
      </c>
      <c r="J51" s="256">
        <v>42</v>
      </c>
      <c r="K51" s="257">
        <v>49</v>
      </c>
      <c r="L51" s="262">
        <f t="shared" si="24"/>
        <v>7</v>
      </c>
      <c r="M51" s="264">
        <f t="shared" si="25"/>
        <v>0.16666666666666666</v>
      </c>
      <c r="N51" s="256">
        <v>0</v>
      </c>
      <c r="O51" s="257">
        <v>0</v>
      </c>
      <c r="P51" s="265">
        <f t="shared" si="26"/>
        <v>0</v>
      </c>
      <c r="Q51" s="334" t="str">
        <f t="shared" si="1"/>
        <v>n/a</v>
      </c>
      <c r="R51" s="336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x14ac:dyDescent="0.2">
      <c r="A52" s="173" t="s">
        <v>102</v>
      </c>
      <c r="B52" s="256">
        <v>10</v>
      </c>
      <c r="C52" s="257">
        <v>2</v>
      </c>
      <c r="D52" s="263">
        <f t="shared" si="20"/>
        <v>-8</v>
      </c>
      <c r="E52" s="264">
        <f>IF(ISERROR(D52/B52),"n/a",(D52/B52))</f>
        <v>-0.8</v>
      </c>
      <c r="F52" s="256">
        <v>11</v>
      </c>
      <c r="G52" s="257">
        <v>3</v>
      </c>
      <c r="H52" s="262">
        <f t="shared" si="22"/>
        <v>-8</v>
      </c>
      <c r="I52" s="264">
        <f t="shared" si="23"/>
        <v>-0.72727272727272729</v>
      </c>
      <c r="J52" s="256">
        <v>8</v>
      </c>
      <c r="K52" s="257">
        <v>2</v>
      </c>
      <c r="L52" s="262">
        <f t="shared" si="24"/>
        <v>-6</v>
      </c>
      <c r="M52" s="264">
        <f t="shared" si="25"/>
        <v>-0.75</v>
      </c>
      <c r="N52" s="256">
        <v>0</v>
      </c>
      <c r="O52" s="257">
        <v>0</v>
      </c>
      <c r="P52" s="265">
        <f t="shared" si="26"/>
        <v>0</v>
      </c>
      <c r="Q52" s="334" t="str">
        <f t="shared" si="1"/>
        <v>n/a</v>
      </c>
      <c r="R52" s="336">
        <v>0</v>
      </c>
      <c r="S52" s="328">
        <v>0</v>
      </c>
      <c r="T52" s="260">
        <f t="shared" si="8"/>
        <v>0</v>
      </c>
      <c r="U52" s="261" t="str">
        <f t="shared" si="9"/>
        <v>n/a</v>
      </c>
    </row>
    <row r="53" spans="1:21" x14ac:dyDescent="0.2">
      <c r="A53" s="173" t="s">
        <v>101</v>
      </c>
      <c r="B53" s="256">
        <v>8</v>
      </c>
      <c r="C53" s="257">
        <v>6</v>
      </c>
      <c r="D53" s="263">
        <f t="shared" si="20"/>
        <v>-2</v>
      </c>
      <c r="E53" s="264">
        <f t="shared" ref="E53:E55" si="27">IF(ISERROR(D53/B53),"n/a",(D53/B53))</f>
        <v>-0.25</v>
      </c>
      <c r="F53" s="256">
        <v>6</v>
      </c>
      <c r="G53" s="257">
        <v>5</v>
      </c>
      <c r="H53" s="262">
        <f t="shared" si="22"/>
        <v>-1</v>
      </c>
      <c r="I53" s="264">
        <f t="shared" si="23"/>
        <v>-0.16666666666666666</v>
      </c>
      <c r="J53" s="256">
        <v>4</v>
      </c>
      <c r="K53" s="257">
        <v>3</v>
      </c>
      <c r="L53" s="262">
        <f t="shared" si="24"/>
        <v>-1</v>
      </c>
      <c r="M53" s="264">
        <f t="shared" si="25"/>
        <v>-0.25</v>
      </c>
      <c r="N53" s="256">
        <v>0</v>
      </c>
      <c r="O53" s="257">
        <v>0</v>
      </c>
      <c r="P53" s="265">
        <f t="shared" si="26"/>
        <v>0</v>
      </c>
      <c r="Q53" s="334" t="str">
        <f t="shared" si="1"/>
        <v>n/a</v>
      </c>
      <c r="R53" s="336">
        <v>0</v>
      </c>
      <c r="S53" s="328">
        <v>0</v>
      </c>
      <c r="T53" s="260">
        <f t="shared" si="8"/>
        <v>0</v>
      </c>
      <c r="U53" s="261" t="str">
        <f t="shared" si="9"/>
        <v>n/a</v>
      </c>
    </row>
    <row r="54" spans="1:21" x14ac:dyDescent="0.2">
      <c r="A54" s="173" t="s">
        <v>111</v>
      </c>
      <c r="B54" s="256">
        <v>1</v>
      </c>
      <c r="C54" s="257">
        <v>3</v>
      </c>
      <c r="D54" s="263">
        <f t="shared" si="20"/>
        <v>2</v>
      </c>
      <c r="E54" s="264">
        <f t="shared" si="27"/>
        <v>2</v>
      </c>
      <c r="F54" s="256">
        <v>0</v>
      </c>
      <c r="G54" s="257">
        <v>3</v>
      </c>
      <c r="H54" s="262">
        <f t="shared" ref="H54" si="28">G54-F54</f>
        <v>3</v>
      </c>
      <c r="I54" s="264" t="str">
        <f t="shared" ref="I54" si="29">IF(ISERROR(H54/F54),"n/a",(H54/F54))</f>
        <v>n/a</v>
      </c>
      <c r="J54" s="256">
        <v>0</v>
      </c>
      <c r="K54" s="257">
        <v>2</v>
      </c>
      <c r="L54" s="262">
        <f t="shared" ref="L54" si="30">K54-J54</f>
        <v>2</v>
      </c>
      <c r="M54" s="264" t="str">
        <f t="shared" ref="M54" si="31">IF(ISERROR(L54/J54),"n/a",(L54/J54))</f>
        <v>n/a</v>
      </c>
      <c r="N54" s="256">
        <v>0</v>
      </c>
      <c r="O54" s="257">
        <v>0</v>
      </c>
      <c r="P54" s="265">
        <f t="shared" ref="P54" si="32">O54-N54</f>
        <v>0</v>
      </c>
      <c r="Q54" s="334" t="str">
        <f t="shared" ref="Q54" si="33">IF(ISERROR(P54/N54),"n/a",(P54/N54))</f>
        <v>n/a</v>
      </c>
      <c r="R54" s="336">
        <v>0</v>
      </c>
      <c r="S54" s="328">
        <v>0</v>
      </c>
      <c r="T54" s="260">
        <f t="shared" si="8"/>
        <v>0</v>
      </c>
      <c r="U54" s="261" t="str">
        <f t="shared" si="9"/>
        <v>n/a</v>
      </c>
    </row>
    <row r="55" spans="1:21" x14ac:dyDescent="0.2">
      <c r="A55" s="173" t="s">
        <v>109</v>
      </c>
      <c r="B55" s="256">
        <v>18</v>
      </c>
      <c r="C55" s="257">
        <v>20</v>
      </c>
      <c r="D55" s="263">
        <f t="shared" si="20"/>
        <v>2</v>
      </c>
      <c r="E55" s="264">
        <f t="shared" si="27"/>
        <v>0.1111111111111111</v>
      </c>
      <c r="F55" s="256">
        <v>14</v>
      </c>
      <c r="G55" s="257">
        <v>13</v>
      </c>
      <c r="H55" s="262">
        <f t="shared" ref="H55" si="34">G55-F55</f>
        <v>-1</v>
      </c>
      <c r="I55" s="264">
        <f t="shared" ref="I55" si="35">IF(ISERROR(H55/F55),"n/a",(H55/F55))</f>
        <v>-7.1428571428571425E-2</v>
      </c>
      <c r="J55" s="256">
        <v>12</v>
      </c>
      <c r="K55" s="257">
        <v>8</v>
      </c>
      <c r="L55" s="262">
        <f t="shared" ref="L55" si="36">K55-J55</f>
        <v>-4</v>
      </c>
      <c r="M55" s="264">
        <f t="shared" ref="M55" si="37">IF(ISERROR(L55/J55),"n/a",(L55/J55))</f>
        <v>-0.33333333333333331</v>
      </c>
      <c r="N55" s="256">
        <v>0</v>
      </c>
      <c r="O55" s="257">
        <v>0</v>
      </c>
      <c r="P55" s="265">
        <f t="shared" ref="P55" si="38">O55-N55</f>
        <v>0</v>
      </c>
      <c r="Q55" s="334" t="str">
        <f t="shared" ref="Q55" si="39">IF(ISERROR(P55/N55),"n/a",(P55/N55))</f>
        <v>n/a</v>
      </c>
      <c r="R55" s="336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x14ac:dyDescent="0.2">
      <c r="A56" s="173" t="s">
        <v>78</v>
      </c>
      <c r="B56" s="256">
        <v>0</v>
      </c>
      <c r="C56" s="257">
        <v>0</v>
      </c>
      <c r="D56" s="258">
        <f t="shared" si="20"/>
        <v>0</v>
      </c>
      <c r="E56" s="259" t="str">
        <f t="shared" si="21"/>
        <v>n/a</v>
      </c>
      <c r="F56" s="256">
        <v>0</v>
      </c>
      <c r="G56" s="257">
        <v>0</v>
      </c>
      <c r="H56" s="257">
        <f t="shared" si="22"/>
        <v>0</v>
      </c>
      <c r="I56" s="259" t="str">
        <f t="shared" si="23"/>
        <v>n/a</v>
      </c>
      <c r="J56" s="256">
        <v>0</v>
      </c>
      <c r="K56" s="257">
        <v>0</v>
      </c>
      <c r="L56" s="257">
        <f t="shared" si="24"/>
        <v>0</v>
      </c>
      <c r="M56" s="259" t="str">
        <f t="shared" si="25"/>
        <v>n/a</v>
      </c>
      <c r="N56" s="256">
        <v>0</v>
      </c>
      <c r="O56" s="257">
        <v>0</v>
      </c>
      <c r="P56" s="260">
        <f t="shared" si="26"/>
        <v>0</v>
      </c>
      <c r="Q56" s="333" t="str">
        <f t="shared" si="1"/>
        <v>n/a</v>
      </c>
      <c r="R56" s="336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ht="13.5" thickBot="1" x14ac:dyDescent="0.25">
      <c r="A57" s="280" t="s">
        <v>9</v>
      </c>
      <c r="B57" s="95">
        <f>SUM(B3:B56)</f>
        <v>484</v>
      </c>
      <c r="C57" s="42">
        <f>SUM(C3:C56)</f>
        <v>499</v>
      </c>
      <c r="D57" s="96">
        <f>C57-B57</f>
        <v>15</v>
      </c>
      <c r="E57" s="89">
        <f>IF(ISERROR(D57/B57),"n/a",(D57/B57))</f>
        <v>3.0991735537190084E-2</v>
      </c>
      <c r="F57" s="44">
        <f>SUM(F3:F56)</f>
        <v>360</v>
      </c>
      <c r="G57" s="42">
        <f>SUM(G3:G56)</f>
        <v>361</v>
      </c>
      <c r="H57" s="53">
        <f>G57-F57</f>
        <v>1</v>
      </c>
      <c r="I57" s="89">
        <f>IF(ISERROR(H57/F57),"n/a",(H57/F57))</f>
        <v>2.7777777777777779E-3</v>
      </c>
      <c r="J57" s="44">
        <f>SUM(J3:J56)</f>
        <v>257</v>
      </c>
      <c r="K57" s="267">
        <f>SUM(K3:K56)</f>
        <v>267</v>
      </c>
      <c r="L57" s="53">
        <f>K57-J57</f>
        <v>10</v>
      </c>
      <c r="M57" s="54">
        <f>IF(ISERROR(L57/J57),"n/a",(L57/J57))</f>
        <v>3.8910505836575876E-2</v>
      </c>
      <c r="N57" s="44">
        <f>SUM(N3:N56)</f>
        <v>0</v>
      </c>
      <c r="O57" s="42">
        <f>SUM(O3:O56)</f>
        <v>0</v>
      </c>
      <c r="P57" s="53">
        <f>O57-N57</f>
        <v>0</v>
      </c>
      <c r="Q57" s="324" t="str">
        <f>IF(ISERROR(P57/N57),"n/a",(P57/N57))</f>
        <v>n/a</v>
      </c>
      <c r="R57" s="338">
        <f>SUM(R3:R56)</f>
        <v>0</v>
      </c>
      <c r="S57" s="339">
        <f>SUM(S3:S56)</f>
        <v>0</v>
      </c>
      <c r="T57" s="340">
        <f>S57-R57</f>
        <v>0</v>
      </c>
      <c r="U57" s="330" t="str">
        <f>IF(ISERROR(T57/R57),"n/a",(T57/R57))</f>
        <v>n/a</v>
      </c>
    </row>
    <row r="59" spans="1:21" x14ac:dyDescent="0.2">
      <c r="I59" s="234">
        <f>(G57+590-1)</f>
        <v>950</v>
      </c>
      <c r="R59" s="303"/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11/1/2020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hidden="1" customWidth="1"/>
    <col min="16" max="16" width="7.28515625" style="1" hidden="1" customWidth="1"/>
    <col min="17" max="17" width="7.85546875" style="22" hidden="1" customWidth="1"/>
    <col min="18" max="18" width="7.28515625" style="17" hidden="1" customWidth="1"/>
    <col min="19" max="20" width="7.28515625" style="1" hidden="1" customWidth="1"/>
    <col min="21" max="21" width="7.85546875" style="1" hidden="1" customWidth="1"/>
    <col min="22" max="22" width="7.28515625" style="1" customWidth="1"/>
    <col min="23" max="16384" width="8.85546875" style="1"/>
  </cols>
  <sheetData>
    <row r="1" spans="1:21" s="11" customFormat="1" x14ac:dyDescent="0.2">
      <c r="A1" s="442">
        <f>'CHASS- FR'!A1:A2</f>
        <v>44136</v>
      </c>
      <c r="B1" s="444" t="s">
        <v>6</v>
      </c>
      <c r="C1" s="440"/>
      <c r="D1" s="440"/>
      <c r="E1" s="445"/>
      <c r="F1" s="440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s="84" customFormat="1" ht="30.7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90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344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1</v>
      </c>
      <c r="C3" s="129">
        <f>'CHASS- FR'!C3+'CHASS - TR'!C3</f>
        <v>3</v>
      </c>
      <c r="D3" s="129">
        <f>C3-B3</f>
        <v>2</v>
      </c>
      <c r="E3" s="148">
        <f>IF(ISERROR(D3/B3),"n/a",(D3/B3))</f>
        <v>2</v>
      </c>
      <c r="F3" s="131">
        <f>'CHASS- FR'!F3+'CHASS - TR'!F3</f>
        <v>1</v>
      </c>
      <c r="G3" s="414">
        <f>'CHASS- FR'!G3+'CHASS - TR'!G3</f>
        <v>2</v>
      </c>
      <c r="H3" s="132">
        <f>G3-F3</f>
        <v>1</v>
      </c>
      <c r="I3" s="301">
        <f>IF(ISERROR(H3/F3),"n/a",(H3/F3))</f>
        <v>1</v>
      </c>
      <c r="J3" s="131">
        <f>'CHASS- FR'!J3+'CHASS - TR'!J3</f>
        <v>0</v>
      </c>
      <c r="K3" s="129">
        <f>'CHASS- FR'!K3+'CHASS - TR'!K3</f>
        <v>2</v>
      </c>
      <c r="L3" s="129">
        <f>K3-J3</f>
        <v>2</v>
      </c>
      <c r="M3" s="149" t="str">
        <f>IF(ISERROR(L3/J3),"n/a",(L3/J3))</f>
        <v>n/a</v>
      </c>
      <c r="N3" s="21">
        <f>'CHASS- FR'!N3+'CHASS - TR'!N3</f>
        <v>0</v>
      </c>
      <c r="O3" s="12">
        <f>'CHASS- FR'!O3+'CHASS - TR'!O3</f>
        <v>0</v>
      </c>
      <c r="P3" s="18">
        <f t="shared" ref="P3:P10" si="0">SUM(O3-N3)</f>
        <v>0</v>
      </c>
      <c r="Q3" s="341" t="str">
        <f t="shared" ref="Q3:Q10" si="1">IF(ISERROR(P3/N3),"n/a",(P3/N3))</f>
        <v>n/a</v>
      </c>
      <c r="R3" s="131">
        <f>'CHASS- FR'!R3+'CHASS - TR'!R3</f>
        <v>0</v>
      </c>
      <c r="S3" s="129">
        <f>'CHASS- FR'!S3+'CHASS - TR'!S3</f>
        <v>0</v>
      </c>
      <c r="T3" s="129">
        <f>SUM(S3-R3)</f>
        <v>0</v>
      </c>
      <c r="U3" s="342" t="str">
        <f>IF(ISERROR(T3/R3),"n/a",(T3/R3))</f>
        <v>n/a</v>
      </c>
    </row>
    <row r="4" spans="1:21" s="16" customFormat="1" ht="12.75" customHeight="1" x14ac:dyDescent="0.2">
      <c r="A4" s="173" t="s">
        <v>59</v>
      </c>
      <c r="B4" s="77">
        <f>'CHASS- FR'!B4+'CHASS - TR'!B4</f>
        <v>26</v>
      </c>
      <c r="C4" s="12">
        <f>'CHASS- FR'!C4+'CHASS - TR'!C4</f>
        <v>14</v>
      </c>
      <c r="D4" s="12">
        <f t="shared" ref="D4:D53" si="2">C4-B4</f>
        <v>-12</v>
      </c>
      <c r="E4" s="143">
        <f t="shared" ref="E4:E57" si="3">IF(ISERROR(D4/B4),"n/a",(D4/B4))</f>
        <v>-0.46153846153846156</v>
      </c>
      <c r="F4" s="98">
        <f>'CHASS- FR'!F4+'CHASS - TR'!F4</f>
        <v>20</v>
      </c>
      <c r="G4" s="19">
        <f>'CHASS- FR'!G4+'CHASS - TR'!G4</f>
        <v>13</v>
      </c>
      <c r="H4" s="133">
        <f t="shared" ref="H4:H57" si="4">G4-F4</f>
        <v>-7</v>
      </c>
      <c r="I4" s="302">
        <f t="shared" ref="I4:I57" si="5">IF(ISERROR(H4/F4),"n/a",(H4/F4))</f>
        <v>-0.35</v>
      </c>
      <c r="J4" s="98">
        <f>'CHASS- FR'!J4+'CHASS - TR'!J4</f>
        <v>13</v>
      </c>
      <c r="K4" s="12">
        <f>'CHASS- FR'!K4+'CHASS - TR'!K4</f>
        <v>6</v>
      </c>
      <c r="L4" s="12">
        <f t="shared" ref="L4:L57" si="6">K4-J4</f>
        <v>-7</v>
      </c>
      <c r="M4" s="144">
        <f t="shared" ref="M4:M57" si="7">IF(ISERROR(L4/J4),"n/a",(L4/J4))</f>
        <v>-0.53846153846153844</v>
      </c>
      <c r="N4" s="21">
        <f>'CHASS- FR'!N4+'CHASS - TR'!N4</f>
        <v>0</v>
      </c>
      <c r="O4" s="12">
        <f>'CHASS- FR'!O4+'CHASS - TR'!O4</f>
        <v>0</v>
      </c>
      <c r="P4" s="18">
        <f t="shared" si="0"/>
        <v>0</v>
      </c>
      <c r="Q4" s="341" t="str">
        <f t="shared" si="1"/>
        <v>n/a</v>
      </c>
      <c r="R4" s="98">
        <f>'CHASS- FR'!R4+'CHASS - TR'!R4</f>
        <v>0</v>
      </c>
      <c r="S4" s="12">
        <f>'CHASS- FR'!S4+'CHASS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">
      <c r="A5" s="173" t="s">
        <v>60</v>
      </c>
      <c r="B5" s="77">
        <f>'CHASS- FR'!B5+'CHASS - TR'!B5</f>
        <v>11</v>
      </c>
      <c r="C5" s="12">
        <f>'CHASS- FR'!C5+'CHASS - TR'!C5</f>
        <v>8</v>
      </c>
      <c r="D5" s="12">
        <f t="shared" si="2"/>
        <v>-3</v>
      </c>
      <c r="E5" s="143">
        <f t="shared" si="3"/>
        <v>-0.27272727272727271</v>
      </c>
      <c r="F5" s="98">
        <f>'CHASS- FR'!F5+'CHASS - TR'!F5</f>
        <v>7</v>
      </c>
      <c r="G5" s="19">
        <f>'CHASS- FR'!G5+'CHASS - TR'!G5</f>
        <v>7</v>
      </c>
      <c r="H5" s="133">
        <f t="shared" si="4"/>
        <v>0</v>
      </c>
      <c r="I5" s="302">
        <f t="shared" si="5"/>
        <v>0</v>
      </c>
      <c r="J5" s="98">
        <f>'CHASS- FR'!J5+'CHASS - TR'!J5</f>
        <v>4</v>
      </c>
      <c r="K5" s="12">
        <f>'CHASS- FR'!K5+'CHASS - TR'!K5</f>
        <v>6</v>
      </c>
      <c r="L5" s="12">
        <f t="shared" si="6"/>
        <v>2</v>
      </c>
      <c r="M5" s="144">
        <f t="shared" si="7"/>
        <v>0.5</v>
      </c>
      <c r="N5" s="21">
        <f>'CHASS- FR'!N5+'CHASS - TR'!N5</f>
        <v>0</v>
      </c>
      <c r="O5" s="12">
        <f>'CHASS- FR'!O5+'CHASS - TR'!O5</f>
        <v>0</v>
      </c>
      <c r="P5" s="18">
        <f t="shared" si="0"/>
        <v>0</v>
      </c>
      <c r="Q5" s="341" t="str">
        <f t="shared" si="1"/>
        <v>n/a</v>
      </c>
      <c r="R5" s="98">
        <f>'CHASS- FR'!R5+'CHASS - TR'!R5</f>
        <v>0</v>
      </c>
      <c r="S5" s="12">
        <f>'CHASS- FR'!S5+'CHASS - TR'!S5</f>
        <v>0</v>
      </c>
      <c r="T5" s="18">
        <f t="shared" ref="T5:T57" si="8">SUM(S5-R5)</f>
        <v>0</v>
      </c>
      <c r="U5" s="39" t="str">
        <f t="shared" ref="U5:U57" si="9">IF(ISERROR(T5/R5),"n/a",(T5/R5))</f>
        <v>n/a</v>
      </c>
    </row>
    <row r="6" spans="1:21" s="16" customFormat="1" ht="12.75" customHeight="1" x14ac:dyDescent="0.2">
      <c r="A6" s="173" t="s">
        <v>61</v>
      </c>
      <c r="B6" s="77">
        <f>'CHASS- FR'!B6+'CHASS - TR'!B6</f>
        <v>2</v>
      </c>
      <c r="C6" s="12">
        <f>'CHASS- FR'!C6+'CHASS - TR'!C6</f>
        <v>3</v>
      </c>
      <c r="D6" s="12">
        <f t="shared" si="2"/>
        <v>1</v>
      </c>
      <c r="E6" s="143">
        <f t="shared" si="3"/>
        <v>0.5</v>
      </c>
      <c r="F6" s="98">
        <f>'CHASS- FR'!F6+'CHASS - TR'!F6</f>
        <v>3</v>
      </c>
      <c r="G6" s="19">
        <f>'CHASS- FR'!G6+'CHASS - TR'!G6</f>
        <v>2</v>
      </c>
      <c r="H6" s="133">
        <f t="shared" si="4"/>
        <v>-1</v>
      </c>
      <c r="I6" s="302">
        <f t="shared" si="5"/>
        <v>-0.33333333333333331</v>
      </c>
      <c r="J6" s="98">
        <f>'CHASS- FR'!J6+'CHASS - TR'!J6</f>
        <v>2</v>
      </c>
      <c r="K6" s="12">
        <f>'CHASS- FR'!K6+'CHASS - TR'!K6</f>
        <v>1</v>
      </c>
      <c r="L6" s="12">
        <f t="shared" si="6"/>
        <v>-1</v>
      </c>
      <c r="M6" s="144">
        <f t="shared" si="7"/>
        <v>-0.5</v>
      </c>
      <c r="N6" s="21">
        <f>'CHASS- FR'!N6+'CHASS - TR'!N6</f>
        <v>0</v>
      </c>
      <c r="O6" s="12">
        <f>'CHASS- FR'!O6+'CHASS - TR'!O6</f>
        <v>0</v>
      </c>
      <c r="P6" s="18">
        <f t="shared" si="0"/>
        <v>0</v>
      </c>
      <c r="Q6" s="341" t="str">
        <f t="shared" si="1"/>
        <v>n/a</v>
      </c>
      <c r="R6" s="98">
        <f>'CHASS- FR'!R6+'CHASS - TR'!R6</f>
        <v>0</v>
      </c>
      <c r="S6" s="12">
        <f>'CHASS- FR'!S6+'CHASS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">
      <c r="A7" s="173" t="s">
        <v>62</v>
      </c>
      <c r="B7" s="77">
        <f>'CHASS- FR'!B7+'CHASS - TR'!B7</f>
        <v>1</v>
      </c>
      <c r="C7" s="12">
        <f>'CHASS- FR'!C7+'CHASS - TR'!C7</f>
        <v>0</v>
      </c>
      <c r="D7" s="12">
        <f t="shared" si="2"/>
        <v>-1</v>
      </c>
      <c r="E7" s="143">
        <f t="shared" si="3"/>
        <v>-1</v>
      </c>
      <c r="F7" s="98">
        <f>'CHASS- FR'!F7+'CHASS - TR'!F7</f>
        <v>1</v>
      </c>
      <c r="G7" s="19">
        <f>'CHASS- FR'!G7+'CHASS - TR'!G7</f>
        <v>0</v>
      </c>
      <c r="H7" s="133">
        <f t="shared" si="4"/>
        <v>-1</v>
      </c>
      <c r="I7" s="302">
        <f t="shared" si="5"/>
        <v>-1</v>
      </c>
      <c r="J7" s="98">
        <f>'CHASS- FR'!J7+'CHASS - TR'!J7</f>
        <v>1</v>
      </c>
      <c r="K7" s="12">
        <f>'CHASS- FR'!K7+'CHASS - TR'!K7</f>
        <v>0</v>
      </c>
      <c r="L7" s="12">
        <f t="shared" si="6"/>
        <v>-1</v>
      </c>
      <c r="M7" s="144">
        <f t="shared" si="7"/>
        <v>-1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41" t="str">
        <f t="shared" si="1"/>
        <v>n/a</v>
      </c>
      <c r="R7" s="98">
        <f>'CHASS- FR'!R7+'CHASS - TR'!R7</f>
        <v>0</v>
      </c>
      <c r="S7" s="12">
        <f>'CHASS- FR'!S7+'CHASS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">
      <c r="A8" s="173" t="s">
        <v>63</v>
      </c>
      <c r="B8" s="77">
        <f>'CHASS- FR'!B8+'CHASS - TR'!B8</f>
        <v>0</v>
      </c>
      <c r="C8" s="12">
        <f>'CHASS- FR'!C8+'CHASS - TR'!C8</f>
        <v>1</v>
      </c>
      <c r="D8" s="12">
        <f t="shared" si="2"/>
        <v>1</v>
      </c>
      <c r="E8" s="143" t="str">
        <f t="shared" si="3"/>
        <v>n/a</v>
      </c>
      <c r="F8" s="98">
        <f>'CHASS- FR'!F8+'CHASS - TR'!F8</f>
        <v>0</v>
      </c>
      <c r="G8" s="19">
        <f>'CHASS- FR'!G8+'CHASS - TR'!G8</f>
        <v>0</v>
      </c>
      <c r="H8" s="133">
        <f t="shared" si="4"/>
        <v>0</v>
      </c>
      <c r="I8" s="302" t="str">
        <f t="shared" si="5"/>
        <v>n/a</v>
      </c>
      <c r="J8" s="98">
        <f>'CHASS- FR'!J8+'CHASS - TR'!J8</f>
        <v>0</v>
      </c>
      <c r="K8" s="12">
        <f>'CHASS- FR'!K8+'CHASS - TR'!K8</f>
        <v>0</v>
      </c>
      <c r="L8" s="12">
        <f t="shared" si="6"/>
        <v>0</v>
      </c>
      <c r="M8" s="144" t="str">
        <f t="shared" si="7"/>
        <v>n/a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41" t="str">
        <f t="shared" si="1"/>
        <v>n/a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0</v>
      </c>
      <c r="C9" s="12">
        <f>'CHASS- FR'!C9+'CHASS - TR'!C9</f>
        <v>0</v>
      </c>
      <c r="D9" s="12">
        <f t="shared" si="2"/>
        <v>0</v>
      </c>
      <c r="E9" s="143" t="str">
        <f t="shared" si="3"/>
        <v>n/a</v>
      </c>
      <c r="F9" s="98">
        <f>'CHASS- FR'!F9+'CHASS - TR'!F9</f>
        <v>0</v>
      </c>
      <c r="G9" s="19">
        <f>'CHASS- FR'!G9+'CHASS - TR'!G9</f>
        <v>1</v>
      </c>
      <c r="H9" s="133">
        <f t="shared" si="4"/>
        <v>1</v>
      </c>
      <c r="I9" s="302" t="str">
        <f t="shared" si="5"/>
        <v>n/a</v>
      </c>
      <c r="J9" s="98">
        <f>'CHASS- FR'!J9+'CHASS - TR'!J9</f>
        <v>0</v>
      </c>
      <c r="K9" s="12">
        <f>'CHASS- FR'!K9+'CHASS - TR'!K9</f>
        <v>0</v>
      </c>
      <c r="L9" s="12">
        <f t="shared" si="6"/>
        <v>0</v>
      </c>
      <c r="M9" s="144" t="str">
        <f t="shared" si="7"/>
        <v>n/a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41" t="str">
        <f t="shared" si="1"/>
        <v>n/a</v>
      </c>
      <c r="R9" s="98">
        <f>'CHASS- FR'!R9+'CHASS - TR'!R9</f>
        <v>0</v>
      </c>
      <c r="S9" s="12">
        <f>'CHASS- FR'!S9+'CHASS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">
      <c r="A10" s="173" t="s">
        <v>65</v>
      </c>
      <c r="B10" s="77">
        <f>'CHASS- FR'!B10+'CHASS - TR'!B10</f>
        <v>1</v>
      </c>
      <c r="C10" s="12">
        <f>'CHASS- FR'!C10+'CHASS - TR'!C10</f>
        <v>2</v>
      </c>
      <c r="D10" s="12">
        <f t="shared" si="2"/>
        <v>1</v>
      </c>
      <c r="E10" s="143">
        <f t="shared" si="3"/>
        <v>1</v>
      </c>
      <c r="F10" s="98">
        <f>'CHASS- FR'!F10+'CHASS - TR'!F10</f>
        <v>3</v>
      </c>
      <c r="G10" s="19">
        <f>'CHASS- FR'!G10+'CHASS - TR'!G10</f>
        <v>2</v>
      </c>
      <c r="H10" s="133">
        <f t="shared" si="4"/>
        <v>-1</v>
      </c>
      <c r="I10" s="302">
        <f t="shared" si="5"/>
        <v>-0.33333333333333331</v>
      </c>
      <c r="J10" s="98">
        <f>'CHASS- FR'!J10+'CHASS - TR'!J10</f>
        <v>2</v>
      </c>
      <c r="K10" s="12">
        <f>'CHASS- FR'!K10+'CHASS - TR'!K10</f>
        <v>2</v>
      </c>
      <c r="L10" s="12">
        <f t="shared" si="6"/>
        <v>0</v>
      </c>
      <c r="M10" s="144">
        <f t="shared" si="7"/>
        <v>0</v>
      </c>
      <c r="N10" s="21">
        <f>'CHASS- FR'!N10+'CHASS - TR'!N10</f>
        <v>0</v>
      </c>
      <c r="O10" s="12">
        <f>'CHASS- FR'!O10+'CHASS - TR'!O10</f>
        <v>0</v>
      </c>
      <c r="P10" s="18">
        <f t="shared" si="0"/>
        <v>0</v>
      </c>
      <c r="Q10" s="341" t="str">
        <f t="shared" si="1"/>
        <v>n/a</v>
      </c>
      <c r="R10" s="98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">
      <c r="A11" s="173" t="s">
        <v>66</v>
      </c>
      <c r="B11" s="77">
        <f>'CHASS- FR'!B11+'CHASS - TR'!B11</f>
        <v>21</v>
      </c>
      <c r="C11" s="12">
        <f>'CHASS- FR'!C11+'CHASS - TR'!C11</f>
        <v>21</v>
      </c>
      <c r="D11" s="12">
        <f t="shared" si="2"/>
        <v>0</v>
      </c>
      <c r="E11" s="143">
        <f t="shared" si="3"/>
        <v>0</v>
      </c>
      <c r="F11" s="98">
        <f>'CHASS- FR'!F11+'CHASS - TR'!F11</f>
        <v>14</v>
      </c>
      <c r="G11" s="19">
        <f>'CHASS- FR'!G11+'CHASS - TR'!G11</f>
        <v>11</v>
      </c>
      <c r="H11" s="133">
        <f t="shared" si="4"/>
        <v>-3</v>
      </c>
      <c r="I11" s="302">
        <f t="shared" si="5"/>
        <v>-0.21428571428571427</v>
      </c>
      <c r="J11" s="98">
        <f>'CHASS- FR'!J11+'CHASS - TR'!J11</f>
        <v>11</v>
      </c>
      <c r="K11" s="12">
        <f>'CHASS- FR'!K11+'CHASS - TR'!K11</f>
        <v>8</v>
      </c>
      <c r="L11" s="12">
        <f t="shared" si="6"/>
        <v>-3</v>
      </c>
      <c r="M11" s="144">
        <f t="shared" si="7"/>
        <v>-0.27272727272727271</v>
      </c>
      <c r="N11" s="21">
        <f>'CHASS- FR'!N11+'CHASS - TR'!N11</f>
        <v>0</v>
      </c>
      <c r="O11" s="12">
        <f>'CHASS- FR'!O11+'CHASS - TR'!O11</f>
        <v>0</v>
      </c>
      <c r="P11" s="18">
        <f t="shared" ref="P11:P53" si="10">SUM(O11-N11)</f>
        <v>0</v>
      </c>
      <c r="Q11" s="341" t="str">
        <f t="shared" ref="Q11:Q53" si="11">IF(ISERROR(P11/N11),"n/a",(P11/N11))</f>
        <v>n/a</v>
      </c>
      <c r="R11" s="98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">
      <c r="A12" s="173" t="s">
        <v>114</v>
      </c>
      <c r="B12" s="77">
        <f>'CHASS - TR'!B12</f>
        <v>0</v>
      </c>
      <c r="C12" s="12">
        <f>'CHASS - TR'!C12</f>
        <v>0</v>
      </c>
      <c r="D12" s="12">
        <f t="shared" ref="D12" si="12">C12-B12</f>
        <v>0</v>
      </c>
      <c r="E12" s="143" t="str">
        <f t="shared" ref="E12" si="13">IF(ISERROR(D12/B12),"n/a",(D12/B12))</f>
        <v>n/a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41" t="str">
        <f t="shared" ref="Q12" si="19">IF(ISERROR(P12/N12),"n/a",(P12/N12))</f>
        <v>n/a</v>
      </c>
      <c r="R12" s="98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">
      <c r="A13" s="173" t="s">
        <v>67</v>
      </c>
      <c r="B13" s="77">
        <f>'CHASS- FR'!B12+'CHASS - TR'!B13</f>
        <v>2</v>
      </c>
      <c r="C13" s="12">
        <f>'CHASS- FR'!C12+'CHASS - TR'!C13</f>
        <v>2</v>
      </c>
      <c r="D13" s="12">
        <f t="shared" si="2"/>
        <v>0</v>
      </c>
      <c r="E13" s="143">
        <f t="shared" si="3"/>
        <v>0</v>
      </c>
      <c r="F13" s="98">
        <f>'CHASS- FR'!F12+'CHASS - TR'!F13</f>
        <v>1</v>
      </c>
      <c r="G13" s="19">
        <f>'CHASS- FR'!G12+'CHASS - TR'!G13</f>
        <v>2</v>
      </c>
      <c r="H13" s="133">
        <f t="shared" si="4"/>
        <v>1</v>
      </c>
      <c r="I13" s="302">
        <f t="shared" si="5"/>
        <v>1</v>
      </c>
      <c r="J13" s="98">
        <f>'CHASS- FR'!J12+'CHASS - TR'!J13</f>
        <v>1</v>
      </c>
      <c r="K13" s="12">
        <f>'CHASS- FR'!K12+'CHASS - TR'!K13</f>
        <v>2</v>
      </c>
      <c r="L13" s="12">
        <f t="shared" si="6"/>
        <v>1</v>
      </c>
      <c r="M13" s="144">
        <f t="shared" si="7"/>
        <v>1</v>
      </c>
      <c r="N13" s="21">
        <f>'CHASS- FR'!N12+'CHASS - TR'!N13</f>
        <v>0</v>
      </c>
      <c r="O13" s="12">
        <f>'CHASS- FR'!O12+'CHASS - TR'!O13</f>
        <v>0</v>
      </c>
      <c r="P13" s="18">
        <f t="shared" si="10"/>
        <v>0</v>
      </c>
      <c r="Q13" s="341" t="str">
        <f t="shared" si="11"/>
        <v>n/a</v>
      </c>
      <c r="R13" s="98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">
      <c r="A14" s="173" t="s">
        <v>68</v>
      </c>
      <c r="B14" s="77">
        <f>'CHASS- FR'!B13+'CHASS - TR'!B14</f>
        <v>8</v>
      </c>
      <c r="C14" s="12">
        <f>'CHASS- FR'!C13+'CHASS - TR'!C14</f>
        <v>5</v>
      </c>
      <c r="D14" s="12">
        <f t="shared" si="2"/>
        <v>-3</v>
      </c>
      <c r="E14" s="143">
        <f t="shared" si="3"/>
        <v>-0.375</v>
      </c>
      <c r="F14" s="98">
        <f>'CHASS- FR'!F13+'CHASS - TR'!F14</f>
        <v>7</v>
      </c>
      <c r="G14" s="19">
        <f>'CHASS- FR'!G13+'CHASS - TR'!G14</f>
        <v>4</v>
      </c>
      <c r="H14" s="133">
        <f t="shared" si="4"/>
        <v>-3</v>
      </c>
      <c r="I14" s="302">
        <f t="shared" si="5"/>
        <v>-0.42857142857142855</v>
      </c>
      <c r="J14" s="98">
        <f>'CHASS- FR'!J13+'CHASS - TR'!J14</f>
        <v>5</v>
      </c>
      <c r="K14" s="12">
        <f>'CHASS- FR'!K13+'CHASS - TR'!K14</f>
        <v>3</v>
      </c>
      <c r="L14" s="12">
        <f t="shared" si="6"/>
        <v>-2</v>
      </c>
      <c r="M14" s="144">
        <f t="shared" si="7"/>
        <v>-0.4</v>
      </c>
      <c r="N14" s="21">
        <f>'CHASS- FR'!N13+'CHASS - TR'!N14</f>
        <v>0</v>
      </c>
      <c r="O14" s="12">
        <f>'CHASS- FR'!O13+'CHASS - TR'!O14</f>
        <v>0</v>
      </c>
      <c r="P14" s="18">
        <f t="shared" si="10"/>
        <v>0</v>
      </c>
      <c r="Q14" s="341" t="str">
        <f t="shared" si="11"/>
        <v>n/a</v>
      </c>
      <c r="R14" s="98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">
      <c r="A15" s="173" t="s">
        <v>69</v>
      </c>
      <c r="B15" s="77">
        <f>'CHASS- FR'!B14+'CHASS - TR'!B15</f>
        <v>4</v>
      </c>
      <c r="C15" s="12">
        <f>'CHASS- FR'!C14+'CHASS - TR'!C15</f>
        <v>2</v>
      </c>
      <c r="D15" s="12">
        <f t="shared" si="2"/>
        <v>-2</v>
      </c>
      <c r="E15" s="143">
        <f t="shared" si="3"/>
        <v>-0.5</v>
      </c>
      <c r="F15" s="98">
        <f>'CHASS- FR'!F14+'CHASS - TR'!F15</f>
        <v>4</v>
      </c>
      <c r="G15" s="19">
        <f>'CHASS- FR'!G14+'CHASS - TR'!G15</f>
        <v>3</v>
      </c>
      <c r="H15" s="133">
        <f t="shared" si="4"/>
        <v>-1</v>
      </c>
      <c r="I15" s="302">
        <f t="shared" si="5"/>
        <v>-0.25</v>
      </c>
      <c r="J15" s="98">
        <f>'CHASS- FR'!J14+'CHASS - TR'!J15</f>
        <v>2</v>
      </c>
      <c r="K15" s="12">
        <f>'CHASS- FR'!K14+'CHASS - TR'!K15</f>
        <v>3</v>
      </c>
      <c r="L15" s="12">
        <f t="shared" si="6"/>
        <v>1</v>
      </c>
      <c r="M15" s="144">
        <f t="shared" si="7"/>
        <v>0.5</v>
      </c>
      <c r="N15" s="21">
        <f>'CHASS- FR'!N14+'CHASS - TR'!N15</f>
        <v>0</v>
      </c>
      <c r="O15" s="12">
        <f>'CHASS- FR'!O14+'CHASS - TR'!O15</f>
        <v>0</v>
      </c>
      <c r="P15" s="18">
        <f t="shared" si="10"/>
        <v>0</v>
      </c>
      <c r="Q15" s="341" t="str">
        <f t="shared" si="11"/>
        <v>n/a</v>
      </c>
      <c r="R15" s="98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">
      <c r="A16" s="173" t="s">
        <v>70</v>
      </c>
      <c r="B16" s="77">
        <f>'CHASS- FR'!B15+'CHASS - TR'!B16</f>
        <v>19</v>
      </c>
      <c r="C16" s="12">
        <f>'CHASS- FR'!C15+'CHASS - TR'!C16</f>
        <v>25</v>
      </c>
      <c r="D16" s="12">
        <f t="shared" si="2"/>
        <v>6</v>
      </c>
      <c r="E16" s="143">
        <f t="shared" si="3"/>
        <v>0.31578947368421051</v>
      </c>
      <c r="F16" s="98">
        <f>'CHASS- FR'!F15+'CHASS - TR'!F16</f>
        <v>11</v>
      </c>
      <c r="G16" s="19">
        <f>'CHASS- FR'!G15+'CHASS - TR'!G16</f>
        <v>13</v>
      </c>
      <c r="H16" s="133">
        <f t="shared" si="4"/>
        <v>2</v>
      </c>
      <c r="I16" s="302">
        <f t="shared" si="5"/>
        <v>0.18181818181818182</v>
      </c>
      <c r="J16" s="98">
        <f>'CHASS- FR'!J15+'CHASS - TR'!J16</f>
        <v>9</v>
      </c>
      <c r="K16" s="12">
        <f>'CHASS- FR'!K15+'CHASS - TR'!K16</f>
        <v>9</v>
      </c>
      <c r="L16" s="12">
        <f t="shared" si="6"/>
        <v>0</v>
      </c>
      <c r="M16" s="144">
        <f t="shared" si="7"/>
        <v>0</v>
      </c>
      <c r="N16" s="21">
        <f>'CHASS- FR'!N15+'CHASS - TR'!N16</f>
        <v>0</v>
      </c>
      <c r="O16" s="12">
        <f>'CHASS- FR'!O15+'CHASS - TR'!O16</f>
        <v>0</v>
      </c>
      <c r="P16" s="18">
        <f t="shared" si="10"/>
        <v>0</v>
      </c>
      <c r="Q16" s="341" t="str">
        <f t="shared" si="11"/>
        <v>n/a</v>
      </c>
      <c r="R16" s="98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">
      <c r="A17" s="173" t="s">
        <v>71</v>
      </c>
      <c r="B17" s="77">
        <f>'CHASS- FR'!B16+'CHASS - TR'!B17</f>
        <v>3</v>
      </c>
      <c r="C17" s="12">
        <f>'CHASS- FR'!C16+'CHASS - TR'!C17</f>
        <v>6</v>
      </c>
      <c r="D17" s="12">
        <f t="shared" si="2"/>
        <v>3</v>
      </c>
      <c r="E17" s="143">
        <f t="shared" si="3"/>
        <v>1</v>
      </c>
      <c r="F17" s="98">
        <f>'CHASS- FR'!F16+'CHASS - TR'!F17</f>
        <v>3</v>
      </c>
      <c r="G17" s="19">
        <f>'CHASS- FR'!G16+'CHASS - TR'!G17</f>
        <v>3</v>
      </c>
      <c r="H17" s="133">
        <f t="shared" si="4"/>
        <v>0</v>
      </c>
      <c r="I17" s="302">
        <f t="shared" si="5"/>
        <v>0</v>
      </c>
      <c r="J17" s="98">
        <f>'CHASS- FR'!J16+'CHASS - TR'!J17</f>
        <v>1</v>
      </c>
      <c r="K17" s="12">
        <f>'CHASS- FR'!K16+'CHASS - TR'!K17</f>
        <v>1</v>
      </c>
      <c r="L17" s="12">
        <f t="shared" si="6"/>
        <v>0</v>
      </c>
      <c r="M17" s="144">
        <f t="shared" si="7"/>
        <v>0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41" t="str">
        <f t="shared" si="11"/>
        <v>n/a</v>
      </c>
      <c r="R17" s="98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">
      <c r="A18" s="173" t="s">
        <v>72</v>
      </c>
      <c r="B18" s="77">
        <f>'CHASS- FR'!B17+'CHASS - TR'!B18</f>
        <v>24</v>
      </c>
      <c r="C18" s="12">
        <f>'CHASS- FR'!C17+'CHASS - TR'!C18</f>
        <v>17</v>
      </c>
      <c r="D18" s="12">
        <f t="shared" si="2"/>
        <v>-7</v>
      </c>
      <c r="E18" s="143">
        <f t="shared" si="3"/>
        <v>-0.29166666666666669</v>
      </c>
      <c r="F18" s="98">
        <f>'CHASS- FR'!F17+'CHASS - TR'!F18</f>
        <v>21</v>
      </c>
      <c r="G18" s="19">
        <f>'CHASS- FR'!G17+'CHASS - TR'!G18</f>
        <v>14</v>
      </c>
      <c r="H18" s="133">
        <f t="shared" si="4"/>
        <v>-7</v>
      </c>
      <c r="I18" s="302">
        <f t="shared" si="5"/>
        <v>-0.33333333333333331</v>
      </c>
      <c r="J18" s="98">
        <f>'CHASS- FR'!J17+'CHASS - TR'!J18</f>
        <v>17</v>
      </c>
      <c r="K18" s="12">
        <f>'CHASS- FR'!K17+'CHASS - TR'!K18</f>
        <v>12</v>
      </c>
      <c r="L18" s="12">
        <f t="shared" si="6"/>
        <v>-5</v>
      </c>
      <c r="M18" s="144">
        <f t="shared" si="7"/>
        <v>-0.29411764705882354</v>
      </c>
      <c r="N18" s="21">
        <f>'CHASS- FR'!N17+'CHASS - TR'!N18</f>
        <v>0</v>
      </c>
      <c r="O18" s="12">
        <f>'CHASS- FR'!O17+'CHASS - TR'!O18</f>
        <v>0</v>
      </c>
      <c r="P18" s="18">
        <f t="shared" si="10"/>
        <v>0</v>
      </c>
      <c r="Q18" s="341" t="str">
        <f t="shared" si="11"/>
        <v>n/a</v>
      </c>
      <c r="R18" s="98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">
      <c r="A19" s="173" t="s">
        <v>73</v>
      </c>
      <c r="B19" s="77">
        <f>'CHASS- FR'!B18+'CHASS - TR'!B19</f>
        <v>0</v>
      </c>
      <c r="C19" s="12">
        <f>'CHASS- FR'!C18+'CHASS - TR'!C19</f>
        <v>2</v>
      </c>
      <c r="D19" s="12">
        <f t="shared" si="2"/>
        <v>2</v>
      </c>
      <c r="E19" s="143" t="str">
        <f t="shared" si="3"/>
        <v>n/a</v>
      </c>
      <c r="F19" s="98">
        <f>'CHASS- FR'!F18+'CHASS - TR'!F19</f>
        <v>0</v>
      </c>
      <c r="G19" s="19">
        <f>'CHASS- FR'!G18+'CHASS - TR'!G19</f>
        <v>2</v>
      </c>
      <c r="H19" s="133">
        <f t="shared" si="4"/>
        <v>2</v>
      </c>
      <c r="I19" s="302" t="str">
        <f t="shared" si="5"/>
        <v>n/a</v>
      </c>
      <c r="J19" s="98">
        <f>'CHASS- FR'!J18+'CHASS - TR'!J19</f>
        <v>0</v>
      </c>
      <c r="K19" s="12">
        <f>'CHASS- FR'!K18+'CHASS - TR'!K19</f>
        <v>2</v>
      </c>
      <c r="L19" s="12">
        <f t="shared" si="6"/>
        <v>2</v>
      </c>
      <c r="M19" s="144" t="str">
        <f t="shared" si="7"/>
        <v>n/a</v>
      </c>
      <c r="N19" s="21">
        <f>'CHASS- FR'!N18+'CHASS - TR'!N19</f>
        <v>0</v>
      </c>
      <c r="O19" s="12">
        <f>'CHASS- FR'!O18+'CHASS - TR'!O19</f>
        <v>0</v>
      </c>
      <c r="P19" s="18">
        <f t="shared" si="10"/>
        <v>0</v>
      </c>
      <c r="Q19" s="341" t="str">
        <f t="shared" si="11"/>
        <v>n/a</v>
      </c>
      <c r="R19" s="98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">
      <c r="A20" s="173" t="s">
        <v>110</v>
      </c>
      <c r="B20" s="77">
        <f>'CHASS- FR'!B19+'CHASS - TR'!B20</f>
        <v>3</v>
      </c>
      <c r="C20" s="12">
        <f>'CHASS- FR'!C19+'CHASS - TR'!C20</f>
        <v>1</v>
      </c>
      <c r="D20" s="12">
        <f>C20-B20</f>
        <v>-2</v>
      </c>
      <c r="E20" s="143">
        <f>IF(ISERROR(D20/B20),"n/a",(D20/B20))</f>
        <v>-0.66666666666666663</v>
      </c>
      <c r="F20" s="98">
        <f>'CHASS- FR'!F19+'CHASS - TR'!F20</f>
        <v>3</v>
      </c>
      <c r="G20" s="19">
        <f>'CHASS- FR'!G19+'CHASS - TR'!G20</f>
        <v>1</v>
      </c>
      <c r="H20" s="133">
        <f>G20-F20</f>
        <v>-2</v>
      </c>
      <c r="I20" s="302">
        <f>IF(ISERROR(H20/F20),"n/a",(H20/F20))</f>
        <v>-0.66666666666666663</v>
      </c>
      <c r="J20" s="98">
        <f>'CHASS- FR'!J19+'CHASS - TR'!J20</f>
        <v>2</v>
      </c>
      <c r="K20" s="12">
        <f>'CHASS- FR'!K19+'CHASS - TR'!K20</f>
        <v>0</v>
      </c>
      <c r="L20" s="12">
        <f>K20-J20</f>
        <v>-2</v>
      </c>
      <c r="M20" s="144">
        <f>IF(ISERROR(L20/J20),"n/a",(L20/J20))</f>
        <v>-1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41" t="str">
        <f>IF(ISERROR(P20/N20),"n/a",(P20/N20))</f>
        <v>n/a</v>
      </c>
      <c r="R20" s="98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">
      <c r="A21" s="173" t="s">
        <v>74</v>
      </c>
      <c r="B21" s="77">
        <f>'CHASS- FR'!B20+'CHASS - TR'!B21</f>
        <v>4</v>
      </c>
      <c r="C21" s="12">
        <f>'CHASS- FR'!C20+'CHASS - TR'!C21</f>
        <v>7</v>
      </c>
      <c r="D21" s="12">
        <f t="shared" si="2"/>
        <v>3</v>
      </c>
      <c r="E21" s="143">
        <f t="shared" si="3"/>
        <v>0.75</v>
      </c>
      <c r="F21" s="98">
        <f>'CHASS- FR'!F20+'CHASS - TR'!F21</f>
        <v>4</v>
      </c>
      <c r="G21" s="19">
        <f>'CHASS- FR'!G20+'CHASS - TR'!G21</f>
        <v>6</v>
      </c>
      <c r="H21" s="133">
        <f t="shared" si="4"/>
        <v>2</v>
      </c>
      <c r="I21" s="302">
        <f t="shared" si="5"/>
        <v>0.5</v>
      </c>
      <c r="J21" s="98">
        <f>'CHASS- FR'!J20+'CHASS - TR'!J21</f>
        <v>3</v>
      </c>
      <c r="K21" s="12">
        <f>'CHASS- FR'!K20+'CHASS - TR'!K21</f>
        <v>5</v>
      </c>
      <c r="L21" s="12">
        <f t="shared" si="6"/>
        <v>2</v>
      </c>
      <c r="M21" s="144">
        <f t="shared" si="7"/>
        <v>0.66666666666666663</v>
      </c>
      <c r="N21" s="21">
        <f>'CHASS- FR'!N20+'CHASS - TR'!N21</f>
        <v>0</v>
      </c>
      <c r="O21" s="12">
        <f>'CHASS- FR'!O20+'CHASS - TR'!O21</f>
        <v>0</v>
      </c>
      <c r="P21" s="18">
        <f t="shared" si="10"/>
        <v>0</v>
      </c>
      <c r="Q21" s="341" t="str">
        <f t="shared" si="11"/>
        <v>n/a</v>
      </c>
      <c r="R21" s="98">
        <f>'CHASS- FR'!R21+'CHASS - TR'!R21</f>
        <v>0</v>
      </c>
      <c r="S21" s="12">
        <f>'CHASS- FR'!S21+'CHASS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">
      <c r="A22" s="173" t="s">
        <v>75</v>
      </c>
      <c r="B22" s="77">
        <f>'CHASS- FR'!B21+'CHASS - TR'!B22</f>
        <v>28</v>
      </c>
      <c r="C22" s="12">
        <f>'CHASS- FR'!C21+'CHASS - TR'!C22</f>
        <v>25</v>
      </c>
      <c r="D22" s="12">
        <f t="shared" si="2"/>
        <v>-3</v>
      </c>
      <c r="E22" s="143">
        <f t="shared" si="3"/>
        <v>-0.10714285714285714</v>
      </c>
      <c r="F22" s="98">
        <f>'CHASS- FR'!F21+'CHASS - TR'!F22</f>
        <v>22</v>
      </c>
      <c r="G22" s="19">
        <f>'CHASS- FR'!G21+'CHASS - TR'!G22</f>
        <v>23</v>
      </c>
      <c r="H22" s="133">
        <f t="shared" si="4"/>
        <v>1</v>
      </c>
      <c r="I22" s="302">
        <f t="shared" si="5"/>
        <v>4.5454545454545456E-2</v>
      </c>
      <c r="J22" s="98">
        <f>'CHASS- FR'!J21+'CHASS - TR'!J22</f>
        <v>17</v>
      </c>
      <c r="K22" s="12">
        <f>'CHASS- FR'!K21+'CHASS - TR'!K22</f>
        <v>18</v>
      </c>
      <c r="L22" s="12">
        <f t="shared" si="6"/>
        <v>1</v>
      </c>
      <c r="M22" s="144">
        <f t="shared" si="7"/>
        <v>5.8823529411764705E-2</v>
      </c>
      <c r="N22" s="21">
        <f>'CHASS- FR'!N21+'CHASS - TR'!N22</f>
        <v>0</v>
      </c>
      <c r="O22" s="12">
        <f>'CHASS- FR'!O21+'CHASS - TR'!O22</f>
        <v>0</v>
      </c>
      <c r="P22" s="18">
        <f t="shared" si="10"/>
        <v>0</v>
      </c>
      <c r="Q22" s="341" t="str">
        <f t="shared" si="11"/>
        <v>n/a</v>
      </c>
      <c r="R22" s="98">
        <f>'CHASS- FR'!R22+'CHASS - TR'!R22</f>
        <v>0</v>
      </c>
      <c r="S22" s="12">
        <f>'CHASS- FR'!S22+'CHASS - TR'!S22</f>
        <v>0</v>
      </c>
      <c r="T22" s="18">
        <f t="shared" si="8"/>
        <v>0</v>
      </c>
      <c r="U22" s="39" t="str">
        <f t="shared" si="9"/>
        <v>n/a</v>
      </c>
    </row>
    <row r="23" spans="1:21" ht="12.75" customHeight="1" x14ac:dyDescent="0.2">
      <c r="A23" s="173" t="s">
        <v>76</v>
      </c>
      <c r="B23" s="77">
        <f>'CHASS- FR'!B22+'CHASS - TR'!B23</f>
        <v>1</v>
      </c>
      <c r="C23" s="12">
        <f>'CHASS- FR'!C22+'CHASS - TR'!C23</f>
        <v>0</v>
      </c>
      <c r="D23" s="12">
        <f t="shared" si="2"/>
        <v>-1</v>
      </c>
      <c r="E23" s="143">
        <f t="shared" si="3"/>
        <v>-1</v>
      </c>
      <c r="F23" s="98">
        <f>'CHASS- FR'!F22+'CHASS - TR'!F23</f>
        <v>1</v>
      </c>
      <c r="G23" s="19">
        <f>'CHASS- FR'!G22+'CHASS - TR'!G23</f>
        <v>0</v>
      </c>
      <c r="H23" s="133">
        <f t="shared" si="4"/>
        <v>-1</v>
      </c>
      <c r="I23" s="302">
        <f t="shared" si="5"/>
        <v>-1</v>
      </c>
      <c r="J23" s="98">
        <f>'CHASS- FR'!J22+'CHASS - TR'!J23</f>
        <v>0</v>
      </c>
      <c r="K23" s="12">
        <f>'CHASS- FR'!K22+'CHASS - TR'!K23</f>
        <v>0</v>
      </c>
      <c r="L23" s="12">
        <f t="shared" si="6"/>
        <v>0</v>
      </c>
      <c r="M23" s="144" t="str">
        <f t="shared" si="7"/>
        <v>n/a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41" t="str">
        <f t="shared" si="11"/>
        <v>n/a</v>
      </c>
      <c r="R23" s="98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">
      <c r="A24" s="173" t="s">
        <v>88</v>
      </c>
      <c r="B24" s="77">
        <f>'CHASS- FR'!B23+'CHASS - TR'!B24</f>
        <v>0</v>
      </c>
      <c r="C24" s="12">
        <f>'CHASS- FR'!C23+'CHASS - TR'!C24</f>
        <v>1</v>
      </c>
      <c r="D24" s="12">
        <f t="shared" ref="D24:D29" si="22">C24-B24</f>
        <v>1</v>
      </c>
      <c r="E24" s="143" t="str">
        <f t="shared" ref="E24:E29" si="23">IF(ISERROR(D24/B24),"n/a",(D24/B24))</f>
        <v>n/a</v>
      </c>
      <c r="F24" s="98">
        <f>'CHASS- FR'!F23+'CHASS - TR'!F24</f>
        <v>0</v>
      </c>
      <c r="G24" s="19">
        <f>'CHASS- FR'!G23+'CHASS - TR'!G24</f>
        <v>1</v>
      </c>
      <c r="H24" s="133">
        <f t="shared" ref="H24:H29" si="24">G24-F24</f>
        <v>1</v>
      </c>
      <c r="I24" s="302" t="str">
        <f t="shared" ref="I24:I29" si="25">IF(ISERROR(H24/F24),"n/a",(H24/F24))</f>
        <v>n/a</v>
      </c>
      <c r="J24" s="98">
        <f>'CHASS- FR'!J23+'CHASS - TR'!J24</f>
        <v>0</v>
      </c>
      <c r="K24" s="12">
        <f>'CHASS- FR'!K23+'CHASS - TR'!K24</f>
        <v>1</v>
      </c>
      <c r="L24" s="12">
        <f t="shared" ref="L24:L29" si="26">K24-J24</f>
        <v>1</v>
      </c>
      <c r="M24" s="144" t="str">
        <f t="shared" ref="M24:M29" si="27">IF(ISERROR(L24/J24),"n/a",(L24/J24))</f>
        <v>n/a</v>
      </c>
      <c r="N24" s="21">
        <f>'CHASS- FR'!N23+'CHASS - TR'!N24</f>
        <v>0</v>
      </c>
      <c r="O24" s="12">
        <f>'CHASS- FR'!O23+'CHASS - TR'!O24</f>
        <v>0</v>
      </c>
      <c r="P24" s="18">
        <f t="shared" ref="P24:P29" si="28">SUM(O24-N24)</f>
        <v>0</v>
      </c>
      <c r="Q24" s="341" t="str">
        <f t="shared" ref="Q24:Q29" si="29">IF(ISERROR(P24/N24),"n/a",(P24/N24))</f>
        <v>n/a</v>
      </c>
      <c r="R24" s="98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">
      <c r="A25" s="173" t="s">
        <v>87</v>
      </c>
      <c r="B25" s="77">
        <f>'CHASS- FR'!B24+'CHASS - TR'!B25</f>
        <v>0</v>
      </c>
      <c r="C25" s="12">
        <f>'CHASS- FR'!C24+'CHASS - TR'!C25</f>
        <v>0</v>
      </c>
      <c r="D25" s="12">
        <f t="shared" si="22"/>
        <v>0</v>
      </c>
      <c r="E25" s="143" t="str">
        <f t="shared" si="23"/>
        <v>n/a</v>
      </c>
      <c r="F25" s="98">
        <f>'CHASS- FR'!F24+'CHASS - TR'!F25</f>
        <v>0</v>
      </c>
      <c r="G25" s="19">
        <f>'CHASS- FR'!G24+'CHASS - TR'!G25</f>
        <v>0</v>
      </c>
      <c r="H25" s="133">
        <f t="shared" si="24"/>
        <v>0</v>
      </c>
      <c r="I25" s="302" t="str">
        <f t="shared" si="25"/>
        <v>n/a</v>
      </c>
      <c r="J25" s="98">
        <f>'CHASS- FR'!J24+'CHASS - TR'!J25</f>
        <v>0</v>
      </c>
      <c r="K25" s="12">
        <f>'CHASS- FR'!K24+'CHASS - TR'!K25</f>
        <v>0</v>
      </c>
      <c r="L25" s="12">
        <f t="shared" si="26"/>
        <v>0</v>
      </c>
      <c r="M25" s="144" t="str">
        <f t="shared" si="27"/>
        <v>n/a</v>
      </c>
      <c r="N25" s="21">
        <f>'CHASS- FR'!N24+'CHASS - TR'!N25</f>
        <v>0</v>
      </c>
      <c r="O25" s="12">
        <f>'CHASS- FR'!O24+'CHASS - TR'!O25</f>
        <v>0</v>
      </c>
      <c r="P25" s="18">
        <f t="shared" si="28"/>
        <v>0</v>
      </c>
      <c r="Q25" s="341" t="str">
        <f t="shared" si="29"/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77</v>
      </c>
      <c r="B26" s="77">
        <f>'CHASS- FR'!B25+'CHASS - TR'!B26</f>
        <v>1</v>
      </c>
      <c r="C26" s="12">
        <f>'CHASS- FR'!C25+'CHASS - TR'!C26</f>
        <v>0</v>
      </c>
      <c r="D26" s="12">
        <f t="shared" si="22"/>
        <v>-1</v>
      </c>
      <c r="E26" s="143">
        <f t="shared" si="23"/>
        <v>-1</v>
      </c>
      <c r="F26" s="98">
        <f>'CHASS- FR'!F25+'CHASS - TR'!F26</f>
        <v>1</v>
      </c>
      <c r="G26" s="19">
        <f>'CHASS- FR'!G25+'CHASS - TR'!G26</f>
        <v>0</v>
      </c>
      <c r="H26" s="133">
        <f t="shared" si="24"/>
        <v>-1</v>
      </c>
      <c r="I26" s="302">
        <f t="shared" si="25"/>
        <v>-1</v>
      </c>
      <c r="J26" s="98">
        <f>'CHASS- FR'!J25+'CHASS - TR'!J26</f>
        <v>1</v>
      </c>
      <c r="K26" s="12">
        <f>'CHASS- FR'!K25+'CHASS - TR'!K26</f>
        <v>0</v>
      </c>
      <c r="L26" s="12">
        <f t="shared" si="26"/>
        <v>-1</v>
      </c>
      <c r="M26" s="144">
        <f t="shared" si="27"/>
        <v>-1</v>
      </c>
      <c r="N26" s="21">
        <f>'CHASS- FR'!N25+'CHASS - TR'!N26</f>
        <v>0</v>
      </c>
      <c r="O26" s="12">
        <f>'CHASS- FR'!O25+'CHASS - TR'!O26</f>
        <v>0</v>
      </c>
      <c r="P26" s="18">
        <f t="shared" si="28"/>
        <v>0</v>
      </c>
      <c r="Q26" s="341" t="str">
        <f t="shared" si="29"/>
        <v>n/a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">
      <c r="A27" s="173" t="s">
        <v>81</v>
      </c>
      <c r="B27" s="77">
        <f>'CHASS- FR'!B26+'CHASS - TR'!B27</f>
        <v>1</v>
      </c>
      <c r="C27" s="12">
        <f>'CHASS- FR'!C26+'CHASS - TR'!C27</f>
        <v>2</v>
      </c>
      <c r="D27" s="12">
        <f t="shared" si="22"/>
        <v>1</v>
      </c>
      <c r="E27" s="143">
        <f t="shared" si="23"/>
        <v>1</v>
      </c>
      <c r="F27" s="98">
        <f>'CHASS- FR'!F26+'CHASS - TR'!F27</f>
        <v>1</v>
      </c>
      <c r="G27" s="19">
        <f>'CHASS- FR'!G26+'CHASS - TR'!G27</f>
        <v>2</v>
      </c>
      <c r="H27" s="133">
        <f t="shared" si="24"/>
        <v>1</v>
      </c>
      <c r="I27" s="302">
        <f t="shared" si="25"/>
        <v>1</v>
      </c>
      <c r="J27" s="98">
        <f>'CHASS- FR'!J26+'CHASS - TR'!J27</f>
        <v>1</v>
      </c>
      <c r="K27" s="12">
        <f>'CHASS- FR'!K26+'CHASS - TR'!K27</f>
        <v>1</v>
      </c>
      <c r="L27" s="12">
        <f t="shared" si="26"/>
        <v>0</v>
      </c>
      <c r="M27" s="144">
        <f t="shared" si="27"/>
        <v>0</v>
      </c>
      <c r="N27" s="21">
        <f>'CHASS- FR'!N26+'CHASS - TR'!N27</f>
        <v>0</v>
      </c>
      <c r="O27" s="12">
        <f>'CHASS- FR'!O26+'CHASS - TR'!O27</f>
        <v>0</v>
      </c>
      <c r="P27" s="18">
        <f t="shared" si="28"/>
        <v>0</v>
      </c>
      <c r="Q27" s="341" t="str">
        <f t="shared" si="29"/>
        <v>n/a</v>
      </c>
      <c r="R27" s="98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">
      <c r="A28" s="173" t="s">
        <v>82</v>
      </c>
      <c r="B28" s="77">
        <f>'CHASS- FR'!B27+'CHASS - TR'!B28</f>
        <v>1</v>
      </c>
      <c r="C28" s="12">
        <f>'CHASS- FR'!C27+'CHASS - TR'!C28</f>
        <v>1</v>
      </c>
      <c r="D28" s="12">
        <f t="shared" si="22"/>
        <v>0</v>
      </c>
      <c r="E28" s="143">
        <f t="shared" si="23"/>
        <v>0</v>
      </c>
      <c r="F28" s="98">
        <f>'CHASS- FR'!F27+'CHASS - TR'!F28</f>
        <v>0</v>
      </c>
      <c r="G28" s="19">
        <f>'CHASS- FR'!G27+'CHASS - TR'!G28</f>
        <v>1</v>
      </c>
      <c r="H28" s="133">
        <f t="shared" si="24"/>
        <v>1</v>
      </c>
      <c r="I28" s="302" t="str">
        <f t="shared" si="25"/>
        <v>n/a</v>
      </c>
      <c r="J28" s="98">
        <f>'CHASS- FR'!J27+'CHASS - TR'!J28</f>
        <v>0</v>
      </c>
      <c r="K28" s="12">
        <f>'CHASS- FR'!K27+'CHASS - TR'!K28</f>
        <v>1</v>
      </c>
      <c r="L28" s="12">
        <f t="shared" si="26"/>
        <v>1</v>
      </c>
      <c r="M28" s="144" t="str">
        <f t="shared" si="27"/>
        <v>n/a</v>
      </c>
      <c r="N28" s="21">
        <f>'CHASS- FR'!N27+'CHASS - TR'!N28</f>
        <v>0</v>
      </c>
      <c r="O28" s="12">
        <f>'CHASS- FR'!O27+'CHASS - TR'!O28</f>
        <v>0</v>
      </c>
      <c r="P28" s="18">
        <f t="shared" si="28"/>
        <v>0</v>
      </c>
      <c r="Q28" s="341" t="str">
        <f t="shared" si="29"/>
        <v>n/a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">
      <c r="A29" s="173" t="s">
        <v>83</v>
      </c>
      <c r="B29" s="77">
        <f>'CHASS- FR'!B28+'CHASS - TR'!B29</f>
        <v>0</v>
      </c>
      <c r="C29" s="12">
        <f>'CHASS- FR'!C28+'CHASS - TR'!C29</f>
        <v>1</v>
      </c>
      <c r="D29" s="12">
        <f t="shared" si="22"/>
        <v>1</v>
      </c>
      <c r="E29" s="143" t="str">
        <f t="shared" si="23"/>
        <v>n/a</v>
      </c>
      <c r="F29" s="98">
        <f>'CHASS- FR'!F28+'CHASS - TR'!F29</f>
        <v>0</v>
      </c>
      <c r="G29" s="19">
        <f>'CHASS- FR'!G28+'CHASS - TR'!G29</f>
        <v>1</v>
      </c>
      <c r="H29" s="133">
        <f t="shared" si="24"/>
        <v>1</v>
      </c>
      <c r="I29" s="302" t="str">
        <f t="shared" si="25"/>
        <v>n/a</v>
      </c>
      <c r="J29" s="98">
        <f>'CHASS- FR'!J28+'CHASS - TR'!J29</f>
        <v>0</v>
      </c>
      <c r="K29" s="12">
        <f>'CHASS- FR'!K28+'CHASS - TR'!K29</f>
        <v>0</v>
      </c>
      <c r="L29" s="12">
        <f t="shared" si="26"/>
        <v>0</v>
      </c>
      <c r="M29" s="144" t="str">
        <f t="shared" si="27"/>
        <v>n/a</v>
      </c>
      <c r="N29" s="21">
        <f>'CHASS- FR'!N28+'CHASS - TR'!N29</f>
        <v>0</v>
      </c>
      <c r="O29" s="12">
        <f>'CHASS- FR'!O28+'CHASS - TR'!O29</f>
        <v>0</v>
      </c>
      <c r="P29" s="18">
        <f t="shared" si="28"/>
        <v>0</v>
      </c>
      <c r="Q29" s="341" t="str">
        <f t="shared" si="29"/>
        <v>n/a</v>
      </c>
      <c r="R29" s="98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">
      <c r="A30" s="173" t="s">
        <v>84</v>
      </c>
      <c r="B30" s="77">
        <f>'CHASS- FR'!B29+'CHASS - TR'!B30</f>
        <v>0</v>
      </c>
      <c r="C30" s="12">
        <f>'CHASS- FR'!C29+'CHASS - TR'!C30</f>
        <v>2</v>
      </c>
      <c r="D30" s="12">
        <f>C30-B30</f>
        <v>2</v>
      </c>
      <c r="E30" s="143" t="str">
        <f>IF(ISERROR(D30/B30),"n/a",(D30/B30))</f>
        <v>n/a</v>
      </c>
      <c r="F30" s="98">
        <f>'CHASS- FR'!F29+'CHASS - TR'!F30</f>
        <v>0</v>
      </c>
      <c r="G30" s="19">
        <f>'CHASS- FR'!G29+'CHASS - TR'!G30</f>
        <v>1</v>
      </c>
      <c r="H30" s="133">
        <f>G30-F30</f>
        <v>1</v>
      </c>
      <c r="I30" s="302" t="str">
        <f>IF(ISERROR(H30/F30),"n/a",(H30/F30))</f>
        <v>n/a</v>
      </c>
      <c r="J30" s="98">
        <f>'CHASS- FR'!J29+'CHASS - TR'!J30</f>
        <v>0</v>
      </c>
      <c r="K30" s="12">
        <f>'CHASS- FR'!K29+'CHASS - TR'!K30</f>
        <v>1</v>
      </c>
      <c r="L30" s="12">
        <f>K30-J30</f>
        <v>1</v>
      </c>
      <c r="M30" s="144" t="str">
        <f>IF(ISERROR(L30/J30),"n/a",(L30/J30))</f>
        <v>n/a</v>
      </c>
      <c r="N30" s="21">
        <f>'CHASS- FR'!N29+'CHASS - TR'!N30</f>
        <v>0</v>
      </c>
      <c r="O30" s="12">
        <f>'CHASS- FR'!O29+'CHASS - TR'!O30</f>
        <v>0</v>
      </c>
      <c r="P30" s="18">
        <f>SUM(O30-N30)</f>
        <v>0</v>
      </c>
      <c r="Q30" s="341" t="str">
        <f>IF(ISERROR(P30/N30),"n/a",(P30/N30))</f>
        <v>n/a</v>
      </c>
      <c r="R30" s="98">
        <f>'CHASS- FR'!R30+'CHASS - TR'!R30</f>
        <v>0</v>
      </c>
      <c r="S30" s="12">
        <f>'CHASS- FR'!S30+'CHASS - TR'!S30</f>
        <v>0</v>
      </c>
      <c r="T30" s="18">
        <f t="shared" ref="T30:T33" si="30">SUM(S30-R30)</f>
        <v>0</v>
      </c>
      <c r="U30" s="39" t="str">
        <f t="shared" ref="U30:U33" si="31">IF(ISERROR(T30/R30),"n/a",(T30/R30))</f>
        <v>n/a</v>
      </c>
    </row>
    <row r="31" spans="1:21" ht="12.75" customHeight="1" x14ac:dyDescent="0.2">
      <c r="A31" s="173" t="s">
        <v>85</v>
      </c>
      <c r="B31" s="77">
        <f>'CHASS- FR'!B30+'CHASS - TR'!B31</f>
        <v>2</v>
      </c>
      <c r="C31" s="12">
        <f>'CHASS- FR'!C30+'CHASS - TR'!C31</f>
        <v>0</v>
      </c>
      <c r="D31" s="12">
        <f>C31-B31</f>
        <v>-2</v>
      </c>
      <c r="E31" s="143">
        <f>IF(ISERROR(D31/B31),"n/a",(D31/B31))</f>
        <v>-1</v>
      </c>
      <c r="F31" s="98">
        <f>'CHASS- FR'!F30+'CHASS - TR'!F31</f>
        <v>3</v>
      </c>
      <c r="G31" s="19">
        <f>'CHASS- FR'!G30+'CHASS - TR'!G31</f>
        <v>0</v>
      </c>
      <c r="H31" s="133">
        <f>G31-F31</f>
        <v>-3</v>
      </c>
      <c r="I31" s="302">
        <f>IF(ISERROR(H31/F31),"n/a",(H31/F31))</f>
        <v>-1</v>
      </c>
      <c r="J31" s="98">
        <f>'CHASS- FR'!J30+'CHASS - TR'!J31</f>
        <v>2</v>
      </c>
      <c r="K31" s="12">
        <f>'CHASS- FR'!K30+'CHASS - TR'!K31</f>
        <v>0</v>
      </c>
      <c r="L31" s="12">
        <f>K31-J31</f>
        <v>-2</v>
      </c>
      <c r="M31" s="144">
        <f>IF(ISERROR(L31/J31),"n/a",(L31/J31))</f>
        <v>-1</v>
      </c>
      <c r="N31" s="21">
        <f>'CHASS- FR'!N30+'CHASS - TR'!N31</f>
        <v>0</v>
      </c>
      <c r="O31" s="12">
        <f>'CHASS- FR'!O30+'CHASS - TR'!O31</f>
        <v>0</v>
      </c>
      <c r="P31" s="18">
        <f>SUM(O31-N31)</f>
        <v>0</v>
      </c>
      <c r="Q31" s="341" t="str">
        <f>IF(ISERROR(P31/N31),"n/a",(P31/N31))</f>
        <v>n/a</v>
      </c>
      <c r="R31" s="98">
        <f>'CHASS- FR'!R31+'CHASS - TR'!R31</f>
        <v>0</v>
      </c>
      <c r="S31" s="12">
        <f>'CHASS- FR'!S31+'CHASS - TR'!S31</f>
        <v>0</v>
      </c>
      <c r="T31" s="18">
        <f t="shared" si="30"/>
        <v>0</v>
      </c>
      <c r="U31" s="39" t="str">
        <f t="shared" si="31"/>
        <v>n/a</v>
      </c>
    </row>
    <row r="32" spans="1:21" ht="12.75" customHeight="1" x14ac:dyDescent="0.2">
      <c r="A32" s="173" t="s">
        <v>86</v>
      </c>
      <c r="B32" s="77">
        <f>'CHASS- FR'!B31+'CHASS - TR'!B32</f>
        <v>0</v>
      </c>
      <c r="C32" s="12">
        <f>'CHASS- FR'!C31+'CHASS - TR'!C32</f>
        <v>0</v>
      </c>
      <c r="D32" s="12">
        <f>C32-B32</f>
        <v>0</v>
      </c>
      <c r="E32" s="143" t="str">
        <f>IF(ISERROR(D32/B32),"n/a",(D32/B32))</f>
        <v>n/a</v>
      </c>
      <c r="F32" s="98">
        <f>'CHASS- FR'!F31+'CHASS - TR'!F32</f>
        <v>1</v>
      </c>
      <c r="G32" s="19">
        <f>'CHASS- FR'!G31+'CHASS - TR'!G32</f>
        <v>0</v>
      </c>
      <c r="H32" s="133">
        <f>G32-F32</f>
        <v>-1</v>
      </c>
      <c r="I32" s="302">
        <f>IF(ISERROR(H32/F32),"n/a",(H32/F32))</f>
        <v>-1</v>
      </c>
      <c r="J32" s="98">
        <f>'CHASS- FR'!J31+'CHASS - TR'!J32</f>
        <v>1</v>
      </c>
      <c r="K32" s="12">
        <f>'CHASS- FR'!K31+'CHASS - TR'!K32</f>
        <v>0</v>
      </c>
      <c r="L32" s="12">
        <f>K32-J32</f>
        <v>-1</v>
      </c>
      <c r="M32" s="144">
        <f>IF(ISERROR(L32/J32),"n/a",(L32/J32))</f>
        <v>-1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41" t="str">
        <f>IF(ISERROR(P32/N32),"n/a",(P32/N32))</f>
        <v>n/a</v>
      </c>
      <c r="R32" s="98">
        <f>'CHASS- FR'!R32+'CHASS - TR'!R32</f>
        <v>0</v>
      </c>
      <c r="S32" s="12">
        <f>'CHASS- FR'!S32+'CHASS - TR'!S32</f>
        <v>0</v>
      </c>
      <c r="T32" s="18">
        <f t="shared" si="30"/>
        <v>0</v>
      </c>
      <c r="U32" s="39" t="str">
        <f t="shared" si="31"/>
        <v>n/a</v>
      </c>
    </row>
    <row r="33" spans="1:21" ht="12.75" customHeight="1" x14ac:dyDescent="0.2">
      <c r="A33" s="173" t="s">
        <v>89</v>
      </c>
      <c r="B33" s="77">
        <f>'CHASS- FR'!B32+'CHASS - TR'!B33</f>
        <v>1</v>
      </c>
      <c r="C33" s="12">
        <f>'CHASS- FR'!C32+'CHASS - TR'!C33</f>
        <v>0</v>
      </c>
      <c r="D33" s="12">
        <f t="shared" si="2"/>
        <v>-1</v>
      </c>
      <c r="E33" s="143">
        <f t="shared" si="3"/>
        <v>-1</v>
      </c>
      <c r="F33" s="98">
        <f>'CHASS- FR'!F32+'CHASS - TR'!F33</f>
        <v>0</v>
      </c>
      <c r="G33" s="19">
        <f>'CHASS- FR'!G32+'CHASS - TR'!G33</f>
        <v>0</v>
      </c>
      <c r="H33" s="133">
        <f t="shared" si="4"/>
        <v>0</v>
      </c>
      <c r="I33" s="302" t="str">
        <f t="shared" si="5"/>
        <v>n/a</v>
      </c>
      <c r="J33" s="98">
        <f>'CHASS- FR'!J32+'CHASS - TR'!J33</f>
        <v>0</v>
      </c>
      <c r="K33" s="12">
        <f>'CHASS- FR'!K32+'CHASS - TR'!K33</f>
        <v>0</v>
      </c>
      <c r="L33" s="12">
        <f t="shared" si="6"/>
        <v>0</v>
      </c>
      <c r="M33" s="144" t="str">
        <f t="shared" si="7"/>
        <v>n/a</v>
      </c>
      <c r="N33" s="21">
        <f>'CHASS- FR'!N32+'CHASS - TR'!N33</f>
        <v>0</v>
      </c>
      <c r="O33" s="12">
        <f>'CHASS- FR'!O32+'CHASS - TR'!O33</f>
        <v>0</v>
      </c>
      <c r="P33" s="18">
        <f t="shared" si="10"/>
        <v>0</v>
      </c>
      <c r="Q33" s="341" t="str">
        <f t="shared" si="11"/>
        <v>n/a</v>
      </c>
      <c r="R33" s="98">
        <f>'CHASS- FR'!R33+'CHASS - TR'!R33</f>
        <v>0</v>
      </c>
      <c r="S33" s="12">
        <f>'CHASS- FR'!S33+'CHASS - TR'!S33</f>
        <v>0</v>
      </c>
      <c r="T33" s="18">
        <f t="shared" si="30"/>
        <v>0</v>
      </c>
      <c r="U33" s="39" t="str">
        <f t="shared" si="31"/>
        <v>n/a</v>
      </c>
    </row>
    <row r="34" spans="1:21" ht="12.75" customHeight="1" x14ac:dyDescent="0.2">
      <c r="A34" s="173" t="s">
        <v>80</v>
      </c>
      <c r="B34" s="77">
        <f>'CHASS- FR'!B33+'CHASS - TR'!B34</f>
        <v>25</v>
      </c>
      <c r="C34" s="12">
        <f>'CHASS- FR'!C33+'CHASS - TR'!C34</f>
        <v>19</v>
      </c>
      <c r="D34" s="12">
        <f t="shared" si="2"/>
        <v>-6</v>
      </c>
      <c r="E34" s="143">
        <f t="shared" si="3"/>
        <v>-0.24</v>
      </c>
      <c r="F34" s="98">
        <f>'CHASS- FR'!F33+'CHASS - TR'!F34</f>
        <v>18</v>
      </c>
      <c r="G34" s="19">
        <f>'CHASS- FR'!G33+'CHASS - TR'!G34</f>
        <v>16</v>
      </c>
      <c r="H34" s="133">
        <f t="shared" si="4"/>
        <v>-2</v>
      </c>
      <c r="I34" s="302">
        <f t="shared" si="5"/>
        <v>-0.1111111111111111</v>
      </c>
      <c r="J34" s="98">
        <f>'CHASS- FR'!J33+'CHASS - TR'!J34</f>
        <v>15</v>
      </c>
      <c r="K34" s="12">
        <f>'CHASS- FR'!K33+'CHASS - TR'!K34</f>
        <v>13</v>
      </c>
      <c r="L34" s="12">
        <f t="shared" si="6"/>
        <v>-2</v>
      </c>
      <c r="M34" s="144">
        <f t="shared" si="7"/>
        <v>-0.13333333333333333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41" t="str">
        <f t="shared" si="11"/>
        <v>n/a</v>
      </c>
      <c r="R34" s="98">
        <f>'CHASS- FR'!R34+'CHASS - TR'!R34</f>
        <v>0</v>
      </c>
      <c r="S34" s="12">
        <f>'CHASS- FR'!S34+'CHASS - TR'!S34</f>
        <v>0</v>
      </c>
      <c r="T34" s="18">
        <f t="shared" si="8"/>
        <v>0</v>
      </c>
      <c r="U34" s="39" t="str">
        <f t="shared" si="9"/>
        <v>n/a</v>
      </c>
    </row>
    <row r="35" spans="1:21" ht="12.75" customHeight="1" x14ac:dyDescent="0.2">
      <c r="A35" s="173" t="s">
        <v>108</v>
      </c>
      <c r="B35" s="77">
        <f>'CHASS - TR'!B35+'CHASS- FR'!B34</f>
        <v>0</v>
      </c>
      <c r="C35" s="12">
        <f>'CHASS - TR'!C35</f>
        <v>1</v>
      </c>
      <c r="D35" s="12">
        <f>C35-B35</f>
        <v>1</v>
      </c>
      <c r="E35" s="143" t="str">
        <f>IF(ISERROR(D35/B35),"n/a",(D35/B35))</f>
        <v>n/a</v>
      </c>
      <c r="F35" s="98">
        <f>'CHASS - TR'!F35</f>
        <v>8</v>
      </c>
      <c r="G35" s="19">
        <f>'CHASS- FR'!G34+'CHASS - TR'!G35</f>
        <v>1</v>
      </c>
      <c r="H35" s="133">
        <f>G35-F35</f>
        <v>-7</v>
      </c>
      <c r="I35" s="302">
        <f>IF(ISERROR(H35/F35),"n/a",(H35/F35))</f>
        <v>-0.875</v>
      </c>
      <c r="J35" s="98">
        <f>'CHASS - TR'!J35</f>
        <v>8</v>
      </c>
      <c r="K35" s="12">
        <f>'CHASS - TR'!K35</f>
        <v>0</v>
      </c>
      <c r="L35" s="12">
        <f>K35-J35</f>
        <v>-8</v>
      </c>
      <c r="M35" s="144">
        <f>IF(ISERROR(L35/J35),"n/a",(L35/J35))</f>
        <v>-1</v>
      </c>
      <c r="N35" s="21">
        <f>'CHASS - TR'!N35</f>
        <v>0</v>
      </c>
      <c r="O35" s="12">
        <f>'CHASS- FR'!O35+'CHASS - TR'!O35</f>
        <v>0</v>
      </c>
      <c r="P35" s="18">
        <f>SUM(O35-N35)</f>
        <v>0</v>
      </c>
      <c r="Q35" s="341" t="str">
        <f>IF(ISERROR(P35/N35),"n/a",(P35/N35))</f>
        <v>n/a</v>
      </c>
      <c r="R35" s="98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9" t="str">
        <f t="shared" si="9"/>
        <v>n/a</v>
      </c>
    </row>
    <row r="36" spans="1:21" s="16" customFormat="1" ht="12.75" customHeight="1" x14ac:dyDescent="0.2">
      <c r="A36" s="173" t="s">
        <v>79</v>
      </c>
      <c r="B36" s="77">
        <f>'CHASS- FR'!B35+'CHASS - TR'!B36</f>
        <v>9</v>
      </c>
      <c r="C36" s="12">
        <f>'CHASS- FR'!C35+'CHASS - TR'!C36</f>
        <v>6</v>
      </c>
      <c r="D36" s="12">
        <f t="shared" si="2"/>
        <v>-3</v>
      </c>
      <c r="E36" s="143">
        <f t="shared" si="3"/>
        <v>-0.33333333333333331</v>
      </c>
      <c r="F36" s="98">
        <f>'CHASS- FR'!F35+'CHASS - TR'!F36</f>
        <v>5</v>
      </c>
      <c r="G36" s="19">
        <f>'CHASS- FR'!G35+'CHASS - TR'!G36</f>
        <v>5</v>
      </c>
      <c r="H36" s="133">
        <f t="shared" si="4"/>
        <v>0</v>
      </c>
      <c r="I36" s="302">
        <f t="shared" si="5"/>
        <v>0</v>
      </c>
      <c r="J36" s="98">
        <f>'CHASS- FR'!J35+'CHASS - TR'!J36</f>
        <v>2</v>
      </c>
      <c r="K36" s="12">
        <f>'CHASS- FR'!K35+'CHASS - TR'!K36</f>
        <v>3</v>
      </c>
      <c r="L36" s="12">
        <f t="shared" si="6"/>
        <v>1</v>
      </c>
      <c r="M36" s="144">
        <f t="shared" si="7"/>
        <v>0.5</v>
      </c>
      <c r="N36" s="21">
        <f>'CHASS- FR'!N35+'CHASS - TR'!N36</f>
        <v>0</v>
      </c>
      <c r="O36" s="12">
        <f>'CHASS - TR'!O36</f>
        <v>0</v>
      </c>
      <c r="P36" s="18">
        <f t="shared" si="10"/>
        <v>0</v>
      </c>
      <c r="Q36" s="341" t="str">
        <f t="shared" si="11"/>
        <v>n/a</v>
      </c>
      <c r="R36" s="98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9" t="str">
        <f t="shared" si="9"/>
        <v>n/a</v>
      </c>
    </row>
    <row r="37" spans="1:21" ht="12.75" customHeight="1" x14ac:dyDescent="0.2">
      <c r="A37" s="173" t="s">
        <v>90</v>
      </c>
      <c r="B37" s="77">
        <f>'CHASS- FR'!B36+'CHASS - TR'!B37</f>
        <v>11</v>
      </c>
      <c r="C37" s="12">
        <f>'CHASS- FR'!C36+'CHASS - TR'!C37</f>
        <v>8</v>
      </c>
      <c r="D37" s="12">
        <f t="shared" si="2"/>
        <v>-3</v>
      </c>
      <c r="E37" s="143">
        <f t="shared" si="3"/>
        <v>-0.27272727272727271</v>
      </c>
      <c r="F37" s="98">
        <f>'CHASS- FR'!F36+'CHASS - TR'!F37</f>
        <v>9</v>
      </c>
      <c r="G37" s="19">
        <f>'CHASS- FR'!G36+'CHASS - TR'!G37</f>
        <v>8</v>
      </c>
      <c r="H37" s="133">
        <f t="shared" si="4"/>
        <v>-1</v>
      </c>
      <c r="I37" s="302">
        <f t="shared" si="5"/>
        <v>-0.1111111111111111</v>
      </c>
      <c r="J37" s="98">
        <f>'CHASS- FR'!J36+'CHASS - TR'!J37</f>
        <v>4</v>
      </c>
      <c r="K37" s="12">
        <f>'CHASS- FR'!K36+'CHASS - TR'!K37</f>
        <v>7</v>
      </c>
      <c r="L37" s="12">
        <f t="shared" si="6"/>
        <v>3</v>
      </c>
      <c r="M37" s="144">
        <f t="shared" si="7"/>
        <v>0.75</v>
      </c>
      <c r="N37" s="21">
        <f>'CHASS- FR'!N36+'CHASS - TR'!N37</f>
        <v>0</v>
      </c>
      <c r="O37" s="12">
        <f>'CHASS- FR'!O36+'CHASS - TR'!O37</f>
        <v>0</v>
      </c>
      <c r="P37" s="18">
        <f>SUM(O37-N37)</f>
        <v>0</v>
      </c>
      <c r="Q37" s="341" t="str">
        <f>IF(ISERROR(P37/N37),"n/a",(P37/N37))</f>
        <v>n/a</v>
      </c>
      <c r="R37" s="98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">
      <c r="A38" s="173" t="s">
        <v>91</v>
      </c>
      <c r="B38" s="77">
        <f>'CHASS- FR'!B37+'CHASS - TR'!B38</f>
        <v>1</v>
      </c>
      <c r="C38" s="12">
        <f>'CHASS- FR'!C37+'CHASS - TR'!C38</f>
        <v>2</v>
      </c>
      <c r="D38" s="12">
        <f>C38-B38</f>
        <v>1</v>
      </c>
      <c r="E38" s="143">
        <f>IF(ISERROR(D38/B38),"n/a",(D38/B38))</f>
        <v>1</v>
      </c>
      <c r="F38" s="98">
        <f>'CHASS- FR'!F37+'CHASS - TR'!F38</f>
        <v>0</v>
      </c>
      <c r="G38" s="19">
        <f>'CHASS- FR'!G37+'CHASS - TR'!G38</f>
        <v>1</v>
      </c>
      <c r="H38" s="133">
        <f>G38-F38</f>
        <v>1</v>
      </c>
      <c r="I38" s="302" t="str">
        <f>IF(ISERROR(H38/F38),"n/a",(H38/F38))</f>
        <v>n/a</v>
      </c>
      <c r="J38" s="98">
        <f>'CHASS- FR'!J37+'CHASS - TR'!J38</f>
        <v>0</v>
      </c>
      <c r="K38" s="12">
        <f>'CHASS- FR'!K37+'CHASS - TR'!K38</f>
        <v>1</v>
      </c>
      <c r="L38" s="12">
        <f>K38-J38</f>
        <v>1</v>
      </c>
      <c r="M38" s="144" t="str">
        <f>IF(ISERROR(L38/J38),"n/a",(L38/J38))</f>
        <v>n/a</v>
      </c>
      <c r="N38" s="21">
        <f>'CHASS- FR'!N37+'CHASS - TR'!N38</f>
        <v>0</v>
      </c>
      <c r="O38" s="12">
        <f>'CHASS- FR'!O37+'CHASS - TR'!O38</f>
        <v>0</v>
      </c>
      <c r="P38" s="18">
        <f>SUM(O38-N38)</f>
        <v>0</v>
      </c>
      <c r="Q38" s="341" t="str">
        <f>IF(ISERROR(P38/N38),"n/a",(P38/N38))</f>
        <v>n/a</v>
      </c>
      <c r="R38" s="98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">
      <c r="A39" s="173" t="s">
        <v>92</v>
      </c>
      <c r="B39" s="77">
        <f>'CHASS- FR'!B38+'CHASS - TR'!B39</f>
        <v>2</v>
      </c>
      <c r="C39" s="12">
        <f>'CHASS- FR'!C38+'CHASS - TR'!C39</f>
        <v>2</v>
      </c>
      <c r="D39" s="12">
        <f t="shared" si="2"/>
        <v>0</v>
      </c>
      <c r="E39" s="143">
        <f t="shared" si="3"/>
        <v>0</v>
      </c>
      <c r="F39" s="98">
        <f>'CHASS- FR'!F38+'CHASS - TR'!F39</f>
        <v>0</v>
      </c>
      <c r="G39" s="19">
        <f>'CHASS- FR'!G38+'CHASS - TR'!G39</f>
        <v>0</v>
      </c>
      <c r="H39" s="133">
        <f t="shared" si="4"/>
        <v>0</v>
      </c>
      <c r="I39" s="302" t="str">
        <f t="shared" si="5"/>
        <v>n/a</v>
      </c>
      <c r="J39" s="98">
        <f>'CHASS- FR'!J38+'CHASS - TR'!J39</f>
        <v>0</v>
      </c>
      <c r="K39" s="12">
        <f>'CHASS- FR'!K38+'CHASS - TR'!K39</f>
        <v>0</v>
      </c>
      <c r="L39" s="12">
        <f t="shared" si="6"/>
        <v>0</v>
      </c>
      <c r="M39" s="144" t="str">
        <f t="shared" si="7"/>
        <v>n/a</v>
      </c>
      <c r="N39" s="21">
        <f>'CHASS- FR'!N38+'CHASS - TR'!N39</f>
        <v>0</v>
      </c>
      <c r="O39" s="12">
        <f>'CHASS- FR'!O38+'CHASS - TR'!O39</f>
        <v>0</v>
      </c>
      <c r="P39" s="18">
        <f t="shared" si="10"/>
        <v>0</v>
      </c>
      <c r="Q39" s="341" t="str">
        <f t="shared" si="11"/>
        <v>n/a</v>
      </c>
      <c r="R39" s="98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">
      <c r="A40" s="173" t="s">
        <v>93</v>
      </c>
      <c r="B40" s="77">
        <f>'CHASS- FR'!B39+'CHASS - TR'!B40</f>
        <v>0</v>
      </c>
      <c r="C40" s="12">
        <f>'CHASS- FR'!C39+'CHASS - TR'!C40</f>
        <v>0</v>
      </c>
      <c r="D40" s="12">
        <f t="shared" si="2"/>
        <v>0</v>
      </c>
      <c r="E40" s="143" t="str">
        <f t="shared" si="3"/>
        <v>n/a</v>
      </c>
      <c r="F40" s="98">
        <f>'CHASS- FR'!F39+'CHASS - TR'!F40</f>
        <v>0</v>
      </c>
      <c r="G40" s="19">
        <f>'CHASS- FR'!G39+'CHASS - TR'!G40</f>
        <v>0</v>
      </c>
      <c r="H40" s="133">
        <f t="shared" si="4"/>
        <v>0</v>
      </c>
      <c r="I40" s="302" t="str">
        <f t="shared" si="5"/>
        <v>n/a</v>
      </c>
      <c r="J40" s="98">
        <f>'CHASS- FR'!J39+'CHASS - TR'!J40</f>
        <v>0</v>
      </c>
      <c r="K40" s="12">
        <f>'CHASS- FR'!K39+'CHASS - TR'!K40</f>
        <v>0</v>
      </c>
      <c r="L40" s="12">
        <f t="shared" si="6"/>
        <v>0</v>
      </c>
      <c r="M40" s="144" t="str">
        <f t="shared" si="7"/>
        <v>n/a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41" t="str">
        <f t="shared" si="11"/>
        <v>n/a</v>
      </c>
      <c r="R40" s="98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">
      <c r="A41" s="173" t="s">
        <v>94</v>
      </c>
      <c r="B41" s="77">
        <f>'CHASS- FR'!B40+'CHASS - TR'!B41</f>
        <v>0</v>
      </c>
      <c r="C41" s="12">
        <f>'CHASS- FR'!C40+'CHASS - TR'!C41</f>
        <v>1</v>
      </c>
      <c r="D41" s="12">
        <f t="shared" si="2"/>
        <v>1</v>
      </c>
      <c r="E41" s="143" t="str">
        <f t="shared" si="3"/>
        <v>n/a</v>
      </c>
      <c r="F41" s="98">
        <f>'CHASS- FR'!F40+'CHASS - TR'!F41</f>
        <v>0</v>
      </c>
      <c r="G41" s="19">
        <f>'CHASS- FR'!G40+'CHASS - TR'!G41</f>
        <v>1</v>
      </c>
      <c r="H41" s="133">
        <f t="shared" si="4"/>
        <v>1</v>
      </c>
      <c r="I41" s="302" t="str">
        <f t="shared" si="5"/>
        <v>n/a</v>
      </c>
      <c r="J41" s="98">
        <f>'CHASS- FR'!J40+'CHASS - TR'!J41</f>
        <v>0</v>
      </c>
      <c r="K41" s="12">
        <f>'CHASS- FR'!K40+'CHASS - TR'!K41</f>
        <v>1</v>
      </c>
      <c r="L41" s="12">
        <f t="shared" si="6"/>
        <v>1</v>
      </c>
      <c r="M41" s="144" t="str">
        <f t="shared" si="7"/>
        <v>n/a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41" t="str">
        <f t="shared" si="11"/>
        <v>n/a</v>
      </c>
      <c r="R41" s="98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">
      <c r="A42" s="173" t="s">
        <v>105</v>
      </c>
      <c r="B42" s="77">
        <f>'CHASS- FR'!B41+'CHASS - TR'!B42</f>
        <v>7</v>
      </c>
      <c r="C42" s="12">
        <f>'CHASS- FR'!C41+'CHASS - TR'!C42</f>
        <v>4</v>
      </c>
      <c r="D42" s="12">
        <f t="shared" si="2"/>
        <v>-3</v>
      </c>
      <c r="E42" s="143">
        <f t="shared" si="3"/>
        <v>-0.42857142857142855</v>
      </c>
      <c r="F42" s="98">
        <f>'CHASS- FR'!F41+'CHASS - TR'!F42</f>
        <v>4</v>
      </c>
      <c r="G42" s="19">
        <f>'CHASS- FR'!G41+'CHASS - TR'!G42</f>
        <v>1</v>
      </c>
      <c r="H42" s="133">
        <f t="shared" si="4"/>
        <v>-3</v>
      </c>
      <c r="I42" s="302">
        <f t="shared" si="5"/>
        <v>-0.75</v>
      </c>
      <c r="J42" s="98">
        <f>'CHASS- FR'!J41+'CHASS - TR'!J42</f>
        <v>2</v>
      </c>
      <c r="K42" s="12">
        <f>'CHASS- FR'!K41+'CHASS - TR'!K42</f>
        <v>1</v>
      </c>
      <c r="L42" s="12">
        <f t="shared" si="6"/>
        <v>-1</v>
      </c>
      <c r="M42" s="144">
        <f t="shared" si="7"/>
        <v>-0.5</v>
      </c>
      <c r="N42" s="21">
        <f>'CHASS- FR'!N41+'CHASS - TR'!N42</f>
        <v>0</v>
      </c>
      <c r="O42" s="12">
        <f>'CHASS- FR'!O41+'CHASS - TR'!O42</f>
        <v>0</v>
      </c>
      <c r="P42" s="18">
        <f t="shared" si="10"/>
        <v>0</v>
      </c>
      <c r="Q42" s="341" t="str">
        <f t="shared" si="11"/>
        <v>n/a</v>
      </c>
      <c r="R42" s="98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">
      <c r="A43" s="173" t="s">
        <v>96</v>
      </c>
      <c r="B43" s="77">
        <f>'CHASS- FR'!B42+'CHASS - TR'!B43</f>
        <v>3</v>
      </c>
      <c r="C43" s="12">
        <f>'CHASS- FR'!C42+'CHASS - TR'!C43</f>
        <v>11</v>
      </c>
      <c r="D43" s="12">
        <f t="shared" si="2"/>
        <v>8</v>
      </c>
      <c r="E43" s="143">
        <f t="shared" si="3"/>
        <v>2.6666666666666665</v>
      </c>
      <c r="F43" s="98">
        <f>'CHASS- FR'!F42+'CHASS - TR'!F43</f>
        <v>2</v>
      </c>
      <c r="G43" s="19">
        <f>'CHASS- FR'!G42+'CHASS - TR'!G43</f>
        <v>10</v>
      </c>
      <c r="H43" s="133">
        <f t="shared" si="4"/>
        <v>8</v>
      </c>
      <c r="I43" s="302">
        <f t="shared" si="5"/>
        <v>4</v>
      </c>
      <c r="J43" s="98">
        <f>'CHASS- FR'!J42+'CHASS - TR'!J43</f>
        <v>1</v>
      </c>
      <c r="K43" s="12">
        <f>'CHASS- FR'!K42+'CHASS - TR'!K43</f>
        <v>4</v>
      </c>
      <c r="L43" s="12">
        <f t="shared" si="6"/>
        <v>3</v>
      </c>
      <c r="M43" s="144">
        <f t="shared" si="7"/>
        <v>3</v>
      </c>
      <c r="N43" s="21">
        <f>'CHASS- FR'!N42+'CHASS - TR'!N43</f>
        <v>0</v>
      </c>
      <c r="O43" s="12">
        <f>'CHASS- FR'!O42+'CHASS - TR'!O43</f>
        <v>0</v>
      </c>
      <c r="P43" s="18">
        <f t="shared" si="10"/>
        <v>0</v>
      </c>
      <c r="Q43" s="341" t="str">
        <f t="shared" si="11"/>
        <v>n/a</v>
      </c>
      <c r="R43" s="98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">
      <c r="A44" s="173" t="s">
        <v>98</v>
      </c>
      <c r="B44" s="77">
        <f>'CHASS- FR'!B43+'CHASS - TR'!B44</f>
        <v>4</v>
      </c>
      <c r="C44" s="12">
        <f>'CHASS- FR'!C43+'CHASS - TR'!C44</f>
        <v>2</v>
      </c>
      <c r="D44" s="12">
        <f t="shared" si="2"/>
        <v>-2</v>
      </c>
      <c r="E44" s="143">
        <f t="shared" si="3"/>
        <v>-0.5</v>
      </c>
      <c r="F44" s="98">
        <f>'CHASS- FR'!F43+'CHASS - TR'!F44</f>
        <v>2</v>
      </c>
      <c r="G44" s="19">
        <f>'CHASS- FR'!G43+'CHASS - TR'!G44</f>
        <v>1</v>
      </c>
      <c r="H44" s="133">
        <f t="shared" si="4"/>
        <v>-1</v>
      </c>
      <c r="I44" s="302">
        <f t="shared" si="5"/>
        <v>-0.5</v>
      </c>
      <c r="J44" s="98">
        <f>'CHASS- FR'!J43+'CHASS - TR'!J44</f>
        <v>1</v>
      </c>
      <c r="K44" s="12">
        <f>'CHASS- FR'!K43+'CHASS - TR'!K44</f>
        <v>0</v>
      </c>
      <c r="L44" s="12">
        <f t="shared" si="6"/>
        <v>-1</v>
      </c>
      <c r="M44" s="144">
        <f t="shared" si="7"/>
        <v>-1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41" t="str">
        <f t="shared" si="11"/>
        <v>n/a</v>
      </c>
      <c r="R44" s="98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">
      <c r="A45" s="173" t="s">
        <v>112</v>
      </c>
      <c r="B45" s="77">
        <f>'CHASS- FR'!B44+'CHASS - TR'!B45</f>
        <v>7</v>
      </c>
      <c r="C45" s="12">
        <f>'CHASS- FR'!C44+'CHASS - TR'!C45</f>
        <v>5</v>
      </c>
      <c r="D45" s="12">
        <f t="shared" si="2"/>
        <v>-2</v>
      </c>
      <c r="E45" s="143">
        <f t="shared" si="3"/>
        <v>-0.2857142857142857</v>
      </c>
      <c r="F45" s="98">
        <f>'CHASS- FR'!F44+'CHASS - TR'!F45</f>
        <v>6</v>
      </c>
      <c r="G45" s="19">
        <f>'CHASS- FR'!G44+'CHASS - TR'!G45</f>
        <v>4</v>
      </c>
      <c r="H45" s="133">
        <f t="shared" si="4"/>
        <v>-2</v>
      </c>
      <c r="I45" s="302">
        <f t="shared" si="5"/>
        <v>-0.33333333333333331</v>
      </c>
      <c r="J45" s="98">
        <f>'CHASS- FR'!J44+'CHASS - TR'!J45</f>
        <v>3</v>
      </c>
      <c r="K45" s="12">
        <f>'CHASS- FR'!K44+'CHASS - TR'!K45</f>
        <v>2</v>
      </c>
      <c r="L45" s="12">
        <f t="shared" si="6"/>
        <v>-1</v>
      </c>
      <c r="M45" s="144">
        <f t="shared" si="7"/>
        <v>-0.33333333333333331</v>
      </c>
      <c r="N45" s="21">
        <f>'CHASS- FR'!N44+'CHASS - TR'!N45</f>
        <v>0</v>
      </c>
      <c r="O45" s="12">
        <f>'CHASS- FR'!O44+'CHASS - TR'!O45</f>
        <v>0</v>
      </c>
      <c r="P45" s="18">
        <f t="shared" si="10"/>
        <v>0</v>
      </c>
      <c r="Q45" s="341" t="str">
        <f t="shared" si="11"/>
        <v>n/a</v>
      </c>
      <c r="R45" s="98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">
      <c r="A46" s="173" t="s">
        <v>97</v>
      </c>
      <c r="B46" s="77">
        <f>'CHASS- FR'!B45+'CHASS - TR'!B47</f>
        <v>7</v>
      </c>
      <c r="C46" s="12">
        <f>'CHASS- FR'!C45+'CHASS - TR'!C47</f>
        <v>8</v>
      </c>
      <c r="D46" s="12">
        <f t="shared" si="2"/>
        <v>1</v>
      </c>
      <c r="E46" s="143">
        <f t="shared" si="3"/>
        <v>0.14285714285714285</v>
      </c>
      <c r="F46" s="98">
        <f>'CHASS- FR'!F45+'CHASS - TR'!F47</f>
        <v>5</v>
      </c>
      <c r="G46" s="19">
        <f>'CHASS- FR'!G45+'CHASS - TR'!G46</f>
        <v>21</v>
      </c>
      <c r="H46" s="133">
        <f t="shared" si="4"/>
        <v>16</v>
      </c>
      <c r="I46" s="302">
        <f t="shared" si="5"/>
        <v>3.2</v>
      </c>
      <c r="J46" s="98">
        <f>'CHASS- FR'!J45+'CHASS - TR'!J47</f>
        <v>3</v>
      </c>
      <c r="K46" s="12">
        <f>'CHASS- FR'!K45+'CHASS - TR'!K47</f>
        <v>3</v>
      </c>
      <c r="L46" s="12">
        <f t="shared" si="6"/>
        <v>0</v>
      </c>
      <c r="M46" s="144">
        <f t="shared" si="7"/>
        <v>0</v>
      </c>
      <c r="N46" s="21">
        <f>'CHASS- FR'!N45+'CHASS - TR'!N46</f>
        <v>0</v>
      </c>
      <c r="O46" s="12">
        <f>'CHASS- FR'!O45+'CHASS - TR'!O46</f>
        <v>0</v>
      </c>
      <c r="P46" s="18">
        <f t="shared" ref="P46:P49" si="32">SUM(O46-N46)</f>
        <v>0</v>
      </c>
      <c r="Q46" s="341" t="str">
        <f t="shared" ref="Q46:Q49" si="33">IF(ISERROR(P46/N46),"n/a",(P46/N46))</f>
        <v>n/a</v>
      </c>
      <c r="R46" s="98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">
      <c r="A47" s="173" t="s">
        <v>99</v>
      </c>
      <c r="B47" s="77">
        <f>'CHASS- FR'!B46+'CHASS - TR'!B46</f>
        <v>28</v>
      </c>
      <c r="C47" s="12">
        <f>'CHASS- FR'!C46+'CHASS - TR'!C46</f>
        <v>22</v>
      </c>
      <c r="D47" s="12">
        <f t="shared" ref="D47:D48" si="34">C47-B47</f>
        <v>-6</v>
      </c>
      <c r="E47" s="143">
        <f t="shared" ref="E47:E48" si="35">IF(ISERROR(D47/B47),"n/a",(D47/B47))</f>
        <v>-0.21428571428571427</v>
      </c>
      <c r="F47" s="98">
        <f>'CHASS- FR'!F46+'CHASS - TR'!F46</f>
        <v>22</v>
      </c>
      <c r="G47" s="19">
        <f>'CHASS- FR'!G46+'CHASS - TR'!G47</f>
        <v>5</v>
      </c>
      <c r="H47" s="133">
        <f t="shared" ref="H47:H48" si="36">G47-F47</f>
        <v>-17</v>
      </c>
      <c r="I47" s="302">
        <f t="shared" ref="I47:I48" si="37">IF(ISERROR(H47/F47),"n/a",(H47/F47))</f>
        <v>-0.77272727272727271</v>
      </c>
      <c r="J47" s="98">
        <f>'CHASS- FR'!J46+'CHASS - TR'!J46</f>
        <v>16</v>
      </c>
      <c r="K47" s="98">
        <f>'CHASS- FR'!K46+'CHASS - TR'!K46</f>
        <v>19</v>
      </c>
      <c r="L47" s="12">
        <f t="shared" ref="L47:L48" si="38">K47-J47</f>
        <v>3</v>
      </c>
      <c r="M47" s="144">
        <f t="shared" ref="M47:M48" si="39">IF(ISERROR(L47/J47),"n/a",(L47/J47))</f>
        <v>0.1875</v>
      </c>
      <c r="N47" s="21">
        <f>'CHASS- FR'!N46+'CHASS - TR'!N47</f>
        <v>0</v>
      </c>
      <c r="O47" s="12">
        <f>'CHASS- FR'!O46+'CHASS - TR'!O47</f>
        <v>0</v>
      </c>
      <c r="P47" s="18">
        <f t="shared" si="32"/>
        <v>0</v>
      </c>
      <c r="Q47" s="341" t="str">
        <f t="shared" si="33"/>
        <v>n/a</v>
      </c>
      <c r="R47" s="98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">
      <c r="A48" s="173" t="s">
        <v>106</v>
      </c>
      <c r="B48" s="77">
        <f>'CHASS- FR'!B47</f>
        <v>0</v>
      </c>
      <c r="C48" s="12">
        <f>'CHASS- FR'!C47</f>
        <v>8</v>
      </c>
      <c r="D48" s="12">
        <f t="shared" si="34"/>
        <v>8</v>
      </c>
      <c r="E48" s="143" t="str">
        <f t="shared" si="35"/>
        <v>n/a</v>
      </c>
      <c r="F48" s="98">
        <f>'CHASS- FR'!F47</f>
        <v>0</v>
      </c>
      <c r="G48" s="19">
        <f>'CHASS- FR'!G47</f>
        <v>6</v>
      </c>
      <c r="H48" s="133">
        <f t="shared" si="36"/>
        <v>6</v>
      </c>
      <c r="I48" s="302" t="str">
        <f t="shared" si="37"/>
        <v>n/a</v>
      </c>
      <c r="J48" s="98">
        <f>'CHASS- FR'!J47</f>
        <v>0</v>
      </c>
      <c r="K48" s="98">
        <f>'CHASS- FR'!K47</f>
        <v>3</v>
      </c>
      <c r="L48" s="12">
        <f t="shared" si="38"/>
        <v>3</v>
      </c>
      <c r="M48" s="144" t="str">
        <f t="shared" si="39"/>
        <v>n/a</v>
      </c>
      <c r="N48" s="21">
        <f>'CHASS- FR'!N47+'CHASS - TR'!N48</f>
        <v>0</v>
      </c>
      <c r="O48" s="12">
        <f>'CHASS- FR'!O47+'CHASS - TR'!O48</f>
        <v>0</v>
      </c>
      <c r="P48" s="18">
        <f t="shared" si="32"/>
        <v>0</v>
      </c>
      <c r="Q48" s="341" t="str">
        <f t="shared" si="33"/>
        <v>n/a</v>
      </c>
      <c r="R48" s="98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">
      <c r="A49" s="173" t="s">
        <v>100</v>
      </c>
      <c r="B49" s="77">
        <f>'CHASS- FR'!B48+'CHASS - TR'!B48</f>
        <v>118</v>
      </c>
      <c r="C49" s="12">
        <f>'CHASS- FR'!C48+'CHASS - TR'!C48</f>
        <v>169</v>
      </c>
      <c r="D49" s="12">
        <f t="shared" si="2"/>
        <v>51</v>
      </c>
      <c r="E49" s="143">
        <f t="shared" si="3"/>
        <v>0.43220338983050849</v>
      </c>
      <c r="F49" s="98">
        <f>'CHASS- FR'!F48+'CHASS - TR'!F48</f>
        <v>57</v>
      </c>
      <c r="G49" s="19">
        <f>'CHASS- FR'!G48+'CHASS - TR'!G48</f>
        <v>83</v>
      </c>
      <c r="H49" s="133">
        <f t="shared" si="4"/>
        <v>26</v>
      </c>
      <c r="I49" s="302">
        <f t="shared" si="5"/>
        <v>0.45614035087719296</v>
      </c>
      <c r="J49" s="98">
        <f>'CHASS- FR'!J48+'CHASS - TR'!J48</f>
        <v>41</v>
      </c>
      <c r="K49" s="12">
        <f>'CHASS- FR'!K48+'CHASS - TR'!K48</f>
        <v>68</v>
      </c>
      <c r="L49" s="12">
        <f t="shared" si="6"/>
        <v>27</v>
      </c>
      <c r="M49" s="144">
        <f t="shared" si="7"/>
        <v>0.65853658536585369</v>
      </c>
      <c r="N49" s="21">
        <f>'CHASS- FR'!N48+'CHASS - TR'!N49</f>
        <v>0</v>
      </c>
      <c r="O49" s="12">
        <f>'CHASS- FR'!O48+'CHASS - TR'!O49</f>
        <v>0</v>
      </c>
      <c r="P49" s="18">
        <f t="shared" si="32"/>
        <v>0</v>
      </c>
      <c r="Q49" s="341" t="str">
        <f t="shared" si="33"/>
        <v>n/a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95</v>
      </c>
      <c r="B50" s="77">
        <f>'CHASS- FR'!B49+'CHASS - TR'!B49</f>
        <v>0</v>
      </c>
      <c r="C50" s="12">
        <f>'CHASS- FR'!C49+'CHASS - TR'!C49</f>
        <v>0</v>
      </c>
      <c r="D50" s="12">
        <f t="shared" si="2"/>
        <v>0</v>
      </c>
      <c r="E50" s="143" t="str">
        <f t="shared" si="3"/>
        <v>n/a</v>
      </c>
      <c r="F50" s="98">
        <f>'CHASS- FR'!F49+'CHASS - TR'!F49</f>
        <v>0</v>
      </c>
      <c r="G50" s="19">
        <f>'CHASS- FR'!G49+'CHASS - TR'!G49</f>
        <v>0</v>
      </c>
      <c r="H50" s="133">
        <f t="shared" si="4"/>
        <v>0</v>
      </c>
      <c r="I50" s="302" t="str">
        <f t="shared" si="5"/>
        <v>n/a</v>
      </c>
      <c r="J50" s="98">
        <f>'CHASS- FR'!J49+'CHASS - TR'!J49</f>
        <v>0</v>
      </c>
      <c r="K50" s="12">
        <f>'CHASS- FR'!K49+'CHASS - TR'!K49</f>
        <v>0</v>
      </c>
      <c r="L50" s="12">
        <f t="shared" si="6"/>
        <v>0</v>
      </c>
      <c r="M50" s="144" t="str">
        <f t="shared" si="7"/>
        <v>n/a</v>
      </c>
      <c r="N50" s="21">
        <f>'CHASS- FR'!N49+'CHASS - TR'!N49</f>
        <v>0</v>
      </c>
      <c r="O50" s="12">
        <f>'CHASS- FR'!O49+'CHASS - TR'!O49</f>
        <v>0</v>
      </c>
      <c r="P50" s="18">
        <f t="shared" si="10"/>
        <v>0</v>
      </c>
      <c r="Q50" s="341" t="str">
        <f t="shared" si="11"/>
        <v>n/a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">
      <c r="A51" s="173" t="s">
        <v>104</v>
      </c>
      <c r="B51" s="77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43" t="str">
        <f t="shared" si="3"/>
        <v>n/a</v>
      </c>
      <c r="F51" s="98">
        <f>'CHASS- FR'!F50+'CHASS - TR'!F50</f>
        <v>1</v>
      </c>
      <c r="G51" s="19">
        <f>'CHASS- FR'!G50+'CHASS - TR'!G50</f>
        <v>0</v>
      </c>
      <c r="H51" s="133">
        <f t="shared" si="4"/>
        <v>-1</v>
      </c>
      <c r="I51" s="302">
        <f t="shared" si="5"/>
        <v>-1</v>
      </c>
      <c r="J51" s="98">
        <f>'CHASS- FR'!J50+'CHASS - TR'!J50</f>
        <v>1</v>
      </c>
      <c r="K51" s="12">
        <f>'CHASS- FR'!K50+'CHASS - TR'!K50</f>
        <v>0</v>
      </c>
      <c r="L51" s="12">
        <f t="shared" si="6"/>
        <v>-1</v>
      </c>
      <c r="M51" s="144">
        <f t="shared" si="7"/>
        <v>-1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41" t="str">
        <f t="shared" si="11"/>
        <v>n/a</v>
      </c>
      <c r="R51" s="98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">
      <c r="A52" s="173" t="s">
        <v>103</v>
      </c>
      <c r="B52" s="77">
        <f>'CHASS- FR'!B51+'CHASS - TR'!B51</f>
        <v>61</v>
      </c>
      <c r="C52" s="12">
        <f>'CHASS- FR'!C51+'CHASS - TR'!C51</f>
        <v>66</v>
      </c>
      <c r="D52" s="12">
        <f t="shared" si="2"/>
        <v>5</v>
      </c>
      <c r="E52" s="143">
        <f t="shared" si="3"/>
        <v>8.1967213114754092E-2</v>
      </c>
      <c r="F52" s="98">
        <f>'CHASS- FR'!F51+'CHASS - TR'!F51</f>
        <v>59</v>
      </c>
      <c r="G52" s="19">
        <f>'CHASS- FR'!G51+'CHASS - TR'!G51</f>
        <v>72</v>
      </c>
      <c r="H52" s="133">
        <f t="shared" si="4"/>
        <v>13</v>
      </c>
      <c r="I52" s="302">
        <f t="shared" si="5"/>
        <v>0.22033898305084745</v>
      </c>
      <c r="J52" s="98">
        <f>'CHASS- FR'!J51+'CHASS - TR'!J51</f>
        <v>42</v>
      </c>
      <c r="K52" s="12">
        <f>'CHASS- FR'!K51+'CHASS - TR'!K51</f>
        <v>50</v>
      </c>
      <c r="L52" s="12">
        <f t="shared" si="6"/>
        <v>8</v>
      </c>
      <c r="M52" s="144">
        <f t="shared" si="7"/>
        <v>0.19047619047619047</v>
      </c>
      <c r="N52" s="21">
        <f>'CHASS- FR'!N52+'CHASS - TR'!N52</f>
        <v>0</v>
      </c>
      <c r="O52" s="12">
        <f>'CHASS- FR'!O52+'CHASS - TR'!O52</f>
        <v>0</v>
      </c>
      <c r="P52" s="18">
        <f t="shared" si="10"/>
        <v>0</v>
      </c>
      <c r="Q52" s="341" t="str">
        <f t="shared" si="11"/>
        <v>n/a</v>
      </c>
      <c r="R52" s="98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">
      <c r="A53" s="173" t="s">
        <v>102</v>
      </c>
      <c r="B53" s="77">
        <f>'CHASS- FR'!B52+'CHASS - TR'!B52</f>
        <v>10</v>
      </c>
      <c r="C53" s="12">
        <f>'CHASS- FR'!C52+'CHASS - TR'!C52</f>
        <v>2</v>
      </c>
      <c r="D53" s="12">
        <f t="shared" si="2"/>
        <v>-8</v>
      </c>
      <c r="E53" s="143">
        <f t="shared" si="3"/>
        <v>-0.8</v>
      </c>
      <c r="F53" s="98">
        <f>'CHASS- FR'!F52+'CHASS - TR'!F52</f>
        <v>11</v>
      </c>
      <c r="G53" s="19">
        <f>'CHASS- FR'!G52+'CHASS - TR'!G52</f>
        <v>3</v>
      </c>
      <c r="H53" s="133">
        <f t="shared" si="4"/>
        <v>-8</v>
      </c>
      <c r="I53" s="302">
        <f t="shared" si="5"/>
        <v>-0.72727272727272729</v>
      </c>
      <c r="J53" s="98">
        <f>'CHASS- FR'!J52+'CHASS - TR'!J52</f>
        <v>8</v>
      </c>
      <c r="K53" s="12">
        <f>'CHASS- FR'!K52+'CHASS - TR'!K52</f>
        <v>2</v>
      </c>
      <c r="L53" s="12">
        <f t="shared" si="6"/>
        <v>-6</v>
      </c>
      <c r="M53" s="144">
        <f t="shared" si="7"/>
        <v>-0.75</v>
      </c>
      <c r="N53" s="21">
        <f>'CHASS- FR'!N53+'CHASS - TR'!N53</f>
        <v>0</v>
      </c>
      <c r="O53" s="12">
        <f>'CHASS- FR'!O53+'CHASS - TR'!O53</f>
        <v>0</v>
      </c>
      <c r="P53" s="18">
        <f t="shared" si="10"/>
        <v>0</v>
      </c>
      <c r="Q53" s="341" t="str">
        <f t="shared" si="11"/>
        <v>n/a</v>
      </c>
      <c r="R53" s="98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">
      <c r="A54" s="173" t="s">
        <v>101</v>
      </c>
      <c r="B54" s="77">
        <f>'CHASS- FR'!B53+'CHASS - TR'!B53</f>
        <v>8</v>
      </c>
      <c r="C54" s="12">
        <f>'CHASS- FR'!C53+'CHASS - TR'!C53</f>
        <v>6</v>
      </c>
      <c r="D54" s="12">
        <f>C54-B54</f>
        <v>-2</v>
      </c>
      <c r="E54" s="143">
        <f t="shared" si="3"/>
        <v>-0.25</v>
      </c>
      <c r="F54" s="98">
        <f>'CHASS- FR'!F53+'CHASS - TR'!F53</f>
        <v>6</v>
      </c>
      <c r="G54" s="19">
        <f>'CHASS- FR'!G53+'CHASS - TR'!G53</f>
        <v>5</v>
      </c>
      <c r="H54" s="133">
        <f t="shared" si="4"/>
        <v>-1</v>
      </c>
      <c r="I54" s="302">
        <f t="shared" si="5"/>
        <v>-0.16666666666666666</v>
      </c>
      <c r="J54" s="98">
        <f>'CHASS- FR'!J53+'CHASS - TR'!J53</f>
        <v>4</v>
      </c>
      <c r="K54" s="12">
        <f>'CHASS- FR'!K53+'CHASS - TR'!K53</f>
        <v>3</v>
      </c>
      <c r="L54" s="12">
        <f t="shared" si="6"/>
        <v>-1</v>
      </c>
      <c r="M54" s="144">
        <f t="shared" si="7"/>
        <v>-0.25</v>
      </c>
      <c r="N54" s="21">
        <f>'CHASS- FR'!N54+'CHASS - TR'!N54</f>
        <v>0</v>
      </c>
      <c r="O54" s="12">
        <f>'CHASS- FR'!O54+'CHASS - TR'!O54</f>
        <v>0</v>
      </c>
      <c r="P54" s="18">
        <f t="shared" ref="P54" si="40">SUM(O54-N54)</f>
        <v>0</v>
      </c>
      <c r="Q54" s="341" t="str">
        <f t="shared" ref="Q54" si="41">IF(ISERROR(P54/N54),"n/a",(P54/N54))</f>
        <v>n/a</v>
      </c>
      <c r="R54" s="98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">
      <c r="A55" s="173" t="s">
        <v>111</v>
      </c>
      <c r="B55" s="77">
        <f>'CHASS- FR'!B54+'CHASS - TR'!B54</f>
        <v>1</v>
      </c>
      <c r="C55" s="12">
        <f>'CHASS- FR'!C54+'CHASS - TR'!C54</f>
        <v>3</v>
      </c>
      <c r="D55" s="12">
        <f>C55-B55</f>
        <v>2</v>
      </c>
      <c r="E55" s="143">
        <f t="shared" ref="E55" si="42">IF(ISERROR(D55/B55),"n/a",(D55/B55))</f>
        <v>2</v>
      </c>
      <c r="F55" s="98">
        <f>'CHASS- FR'!F54+'CHASS - TR'!F54</f>
        <v>0</v>
      </c>
      <c r="G55" s="19">
        <f>'CHASS- FR'!G54+'CHASS - TR'!G54</f>
        <v>3</v>
      </c>
      <c r="H55" s="133">
        <f t="shared" ref="H55" si="43">G55-F55</f>
        <v>3</v>
      </c>
      <c r="I55" s="302" t="str">
        <f t="shared" ref="I55" si="44">IF(ISERROR(H55/F55),"n/a",(H55/F55))</f>
        <v>n/a</v>
      </c>
      <c r="J55" s="98">
        <f>'CHASS- FR'!J54+'CHASS - TR'!J54</f>
        <v>0</v>
      </c>
      <c r="K55" s="12">
        <f>'CHASS- FR'!K54+'CHASS - TR'!K54</f>
        <v>2</v>
      </c>
      <c r="L55" s="12">
        <f t="shared" ref="L55" si="45">K55-J55</f>
        <v>2</v>
      </c>
      <c r="M55" s="144" t="str">
        <f t="shared" ref="M55" si="46">IF(ISERROR(L55/J55),"n/a",(L55/J55))</f>
        <v>n/a</v>
      </c>
      <c r="N55" s="21">
        <f>'CHASS- FR'!N55+'CHASS - TR'!N55</f>
        <v>0</v>
      </c>
      <c r="O55" s="12">
        <f>'CHASS- FR'!O55+'CHASS - TR'!O55</f>
        <v>0</v>
      </c>
      <c r="P55" s="18">
        <f t="shared" ref="P55:P57" si="47">SUM(O55-N55)</f>
        <v>0</v>
      </c>
      <c r="Q55" s="341" t="str">
        <f t="shared" ref="Q55:Q57" si="48">IF(ISERROR(P55/N55),"n/a",(P55/N55))</f>
        <v>n/a</v>
      </c>
      <c r="R55" s="98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">
      <c r="A56" s="173" t="s">
        <v>109</v>
      </c>
      <c r="B56" s="77">
        <f>'CHASS- FR'!B55+'CHASS - TR'!B55</f>
        <v>18</v>
      </c>
      <c r="C56" s="12">
        <f>'CHASS- FR'!C55+'CHASS - TR'!C55</f>
        <v>21</v>
      </c>
      <c r="D56" s="12">
        <f>C56-B56</f>
        <v>3</v>
      </c>
      <c r="E56" s="143">
        <f t="shared" ref="E56" si="49">IF(ISERROR(D56/B56),"n/a",(D56/B56))</f>
        <v>0.16666666666666666</v>
      </c>
      <c r="F56" s="98">
        <f>'CHASS- FR'!F55+'CHASS - TR'!F55</f>
        <v>14</v>
      </c>
      <c r="G56" s="19">
        <f>'CHASS- FR'!G55+'CHASS - TR'!G55</f>
        <v>14</v>
      </c>
      <c r="H56" s="133">
        <f t="shared" ref="H56" si="50">G56-F56</f>
        <v>0</v>
      </c>
      <c r="I56" s="302">
        <f t="shared" ref="I56" si="51">IF(ISERROR(H56/F56),"n/a",(H56/F56))</f>
        <v>0</v>
      </c>
      <c r="J56" s="98">
        <f>'CHASS- FR'!J55+'CHASS - TR'!J55</f>
        <v>12</v>
      </c>
      <c r="K56" s="12">
        <f>'CHASS- FR'!K55+'CHASS - TR'!K55</f>
        <v>9</v>
      </c>
      <c r="L56" s="12">
        <f t="shared" ref="L56" si="52">K56-J56</f>
        <v>-3</v>
      </c>
      <c r="M56" s="144">
        <f t="shared" ref="M56" si="53">IF(ISERROR(L56/J56),"n/a",(L56/J56))</f>
        <v>-0.25</v>
      </c>
      <c r="N56" s="21">
        <f>'CHASS- FR'!N56+'CHASS - TR'!N56</f>
        <v>0</v>
      </c>
      <c r="O56" s="12">
        <f>'CHASS- FR'!O56+'CHASS - TR'!O56</f>
        <v>0</v>
      </c>
      <c r="P56" s="18">
        <f t="shared" si="47"/>
        <v>0</v>
      </c>
      <c r="Q56" s="341" t="str">
        <f t="shared" si="48"/>
        <v>n/a</v>
      </c>
      <c r="R56" s="98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">
      <c r="A57" s="173" t="s">
        <v>78</v>
      </c>
      <c r="B57" s="77">
        <f>'CHASS- FR'!B56+'CHASS - TR'!B56</f>
        <v>3</v>
      </c>
      <c r="C57" s="12">
        <f>'CHASS- FR'!C56+'CHASS - TR'!C56</f>
        <v>10</v>
      </c>
      <c r="D57" s="12">
        <f>C57-B57</f>
        <v>7</v>
      </c>
      <c r="E57" s="143">
        <f t="shared" si="3"/>
        <v>2.3333333333333335</v>
      </c>
      <c r="F57" s="98">
        <f>'CHASS- FR'!F56+'CHASS - TR'!F56</f>
        <v>1</v>
      </c>
      <c r="G57" s="19">
        <f>'CHASS- FR'!G56+'CHASS - TR'!G56</f>
        <v>9</v>
      </c>
      <c r="H57" s="133">
        <f t="shared" si="4"/>
        <v>8</v>
      </c>
      <c r="I57" s="302">
        <f t="shared" si="5"/>
        <v>8</v>
      </c>
      <c r="J57" s="98">
        <f>'CHASS- FR'!J56+'CHASS - TR'!J56</f>
        <v>1</v>
      </c>
      <c r="K57" s="12">
        <f>'CHASS- FR'!K56+'CHASS - TR'!K56</f>
        <v>5</v>
      </c>
      <c r="L57" s="12">
        <f t="shared" si="6"/>
        <v>4</v>
      </c>
      <c r="M57" s="144">
        <f t="shared" si="7"/>
        <v>4</v>
      </c>
      <c r="N57" s="21">
        <f>'CHASS- FR'!N57+'CHASS - TR'!N57</f>
        <v>0</v>
      </c>
      <c r="O57" s="12">
        <f>'CHASS- FR'!O57+'CHASS - TR'!O57</f>
        <v>0</v>
      </c>
      <c r="P57" s="18">
        <f t="shared" si="47"/>
        <v>0</v>
      </c>
      <c r="Q57" s="341" t="str">
        <f t="shared" si="48"/>
        <v>n/a</v>
      </c>
      <c r="R57" s="98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9" t="str">
        <f t="shared" si="9"/>
        <v>n/a</v>
      </c>
    </row>
    <row r="58" spans="1:21" ht="13.5" thickBot="1" x14ac:dyDescent="0.25">
      <c r="A58" s="280" t="s">
        <v>9</v>
      </c>
      <c r="B58" s="78">
        <f>SUM(B3:B57)</f>
        <v>488</v>
      </c>
      <c r="C58" s="42">
        <f>SUM(C3:C57)</f>
        <v>527</v>
      </c>
      <c r="D58" s="53">
        <f>C58-B58</f>
        <v>39</v>
      </c>
      <c r="E58" s="89">
        <f>IF(ISERROR(D58/B58),"n/a",(D58/B58))</f>
        <v>7.9918032786885251E-2</v>
      </c>
      <c r="F58" s="44">
        <f>SUM(F3:F57)</f>
        <v>362</v>
      </c>
      <c r="G58" s="42">
        <f>SUM(G3:G57)</f>
        <v>384</v>
      </c>
      <c r="H58" s="53">
        <f>G58-F58</f>
        <v>22</v>
      </c>
      <c r="I58" s="89">
        <f>IF(ISERROR(H58/F58),"n/a",(H58/F58))</f>
        <v>6.0773480662983423E-2</v>
      </c>
      <c r="J58" s="99">
        <f>SUM(J3:J57)</f>
        <v>259</v>
      </c>
      <c r="K58" s="42">
        <f>SUM(K3:K57)</f>
        <v>280</v>
      </c>
      <c r="L58" s="53">
        <f>K58-J58</f>
        <v>21</v>
      </c>
      <c r="M58" s="89">
        <f>IF(ISERROR(L58/J58),"n/a",(L58/J58))</f>
        <v>8.1081081081081086E-2</v>
      </c>
      <c r="N58" s="99">
        <f>SUM(N3:N57)</f>
        <v>0</v>
      </c>
      <c r="O58" s="42">
        <f>SUM(O3:O57)</f>
        <v>0</v>
      </c>
      <c r="P58" s="53">
        <f>O58-N58</f>
        <v>0</v>
      </c>
      <c r="Q58" s="324" t="str">
        <f>IF(ISERROR(P58/N58),"n/a",(P58/N58))</f>
        <v>n/a</v>
      </c>
      <c r="R58" s="338">
        <f>SUM(R3:R57)</f>
        <v>0</v>
      </c>
      <c r="S58" s="339">
        <f>SUM(S3:S57)</f>
        <v>0</v>
      </c>
      <c r="T58" s="340">
        <f>S58-R58</f>
        <v>0</v>
      </c>
      <c r="U58" s="330" t="str">
        <f>IF(ISERROR(T58/R58),"n/a",(T58/R58))</f>
        <v>n/a</v>
      </c>
    </row>
    <row r="62" spans="1:21" ht="25.5" x14ac:dyDescent="0.2">
      <c r="A62" s="62" t="s">
        <v>124</v>
      </c>
      <c r="G62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11/1/2020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7.7109375" style="22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7.85546875" style="4" hidden="1" customWidth="1"/>
    <col min="18" max="20" width="7.28515625" style="1" hidden="1" customWidth="1"/>
    <col min="21" max="21" width="7.85546875" style="1" hidden="1" customWidth="1"/>
    <col min="22" max="16384" width="8.85546875" style="1"/>
  </cols>
  <sheetData>
    <row r="1" spans="1:21" s="11" customFormat="1" ht="13.5" thickBot="1" x14ac:dyDescent="0.25">
      <c r="A1" s="442">
        <f>'CHASS- FR'!A1:A2</f>
        <v>44136</v>
      </c>
      <c r="B1" s="449" t="s">
        <v>6</v>
      </c>
      <c r="C1" s="447"/>
      <c r="D1" s="447"/>
      <c r="E1" s="450"/>
      <c r="F1" s="446" t="s">
        <v>7</v>
      </c>
      <c r="G1" s="447"/>
      <c r="H1" s="447"/>
      <c r="I1" s="450"/>
      <c r="J1" s="446" t="s">
        <v>8</v>
      </c>
      <c r="K1" s="447"/>
      <c r="L1" s="447"/>
      <c r="M1" s="450"/>
      <c r="N1" s="447" t="s">
        <v>4</v>
      </c>
      <c r="O1" s="447"/>
      <c r="P1" s="447"/>
      <c r="Q1" s="447"/>
      <c r="R1" s="446" t="s">
        <v>116</v>
      </c>
      <c r="S1" s="447"/>
      <c r="T1" s="447"/>
      <c r="U1" s="448"/>
    </row>
    <row r="2" spans="1:21" s="84" customFormat="1" ht="27" customHeight="1" thickBot="1" x14ac:dyDescent="0.25">
      <c r="A2" s="443"/>
      <c r="B2" s="205" t="str">
        <f>Summary!B4</f>
        <v>Winter 2020</v>
      </c>
      <c r="C2" s="206" t="str">
        <f>Summary!C4</f>
        <v>Winter 2021</v>
      </c>
      <c r="D2" s="244" t="s">
        <v>0</v>
      </c>
      <c r="E2" s="245" t="s">
        <v>1</v>
      </c>
      <c r="F2" s="249" t="str">
        <f>Summary!B4</f>
        <v>Winter 2020</v>
      </c>
      <c r="G2" s="206" t="str">
        <f>Summary!C4</f>
        <v>Winter 2021</v>
      </c>
      <c r="H2" s="244" t="s">
        <v>0</v>
      </c>
      <c r="I2" s="245" t="s">
        <v>1</v>
      </c>
      <c r="J2" s="249" t="str">
        <f>Summary!B4</f>
        <v>Winter 2020</v>
      </c>
      <c r="K2" s="206" t="str">
        <f>Summary!C4</f>
        <v>Winter 2021</v>
      </c>
      <c r="L2" s="246" t="s">
        <v>0</v>
      </c>
      <c r="M2" s="247" t="s">
        <v>1</v>
      </c>
      <c r="N2" s="249" t="str">
        <f>Summary!B4</f>
        <v>Winter 2020</v>
      </c>
      <c r="O2" s="206" t="str">
        <f>Summary!C4</f>
        <v>Winter 2021</v>
      </c>
      <c r="P2" s="246" t="s">
        <v>0</v>
      </c>
      <c r="Q2" s="354" t="s">
        <v>1</v>
      </c>
      <c r="R2" s="345" t="str">
        <f>Summary!B4</f>
        <v>Winter 2020</v>
      </c>
      <c r="S2" s="206" t="str">
        <f>Summary!C4</f>
        <v>Winter 2021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1</v>
      </c>
      <c r="C3" s="18">
        <v>1</v>
      </c>
      <c r="D3" s="18">
        <f t="shared" ref="D3:D25" si="0">C3-B3</f>
        <v>0</v>
      </c>
      <c r="E3" s="24">
        <f t="shared" ref="E3:E25" si="1">IF(ISERROR(D3/B3),"n/a",(D3/B3))</f>
        <v>0</v>
      </c>
      <c r="F3" s="20">
        <v>1</v>
      </c>
      <c r="G3" s="18">
        <v>1</v>
      </c>
      <c r="H3" s="18">
        <f>SUM(G3-F3)</f>
        <v>0</v>
      </c>
      <c r="I3" s="24">
        <f>IF(ISERROR(H3/F3),"n/a",(H3/F3))</f>
        <v>0</v>
      </c>
      <c r="J3" s="20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55" t="str">
        <f t="shared" ref="Q3:Q24" si="3">IF(ISERROR(P3/N3),"n/a",(P3/N3))</f>
        <v>n/a</v>
      </c>
      <c r="R3" s="327">
        <v>0</v>
      </c>
      <c r="S3" s="328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">
      <c r="A4" s="173" t="s">
        <v>40</v>
      </c>
      <c r="B4" s="93">
        <v>0</v>
      </c>
      <c r="C4" s="18">
        <v>0</v>
      </c>
      <c r="D4" s="18">
        <f t="shared" si="0"/>
        <v>0</v>
      </c>
      <c r="E4" s="24" t="str">
        <f t="shared" si="1"/>
        <v>n/a</v>
      </c>
      <c r="F4" s="20">
        <v>0</v>
      </c>
      <c r="G4" s="18">
        <v>0</v>
      </c>
      <c r="H4" s="18">
        <f t="shared" ref="H4:H24" si="4">SUM(G4-F4)</f>
        <v>0</v>
      </c>
      <c r="I4" s="24" t="str">
        <f t="shared" ref="I4:I24" si="5">IF(ISERROR(H4/F4),"n/a",(H4/F4))</f>
        <v>n/a</v>
      </c>
      <c r="J4" s="20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20">
        <v>0</v>
      </c>
      <c r="O4" s="18">
        <v>0</v>
      </c>
      <c r="P4" s="18">
        <f>SUM(O4-N4)</f>
        <v>0</v>
      </c>
      <c r="Q4" s="355" t="str">
        <f t="shared" si="3"/>
        <v>n/a</v>
      </c>
      <c r="R4" s="327">
        <v>0</v>
      </c>
      <c r="S4" s="328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">
      <c r="A5" s="173" t="s">
        <v>56</v>
      </c>
      <c r="B5" s="93">
        <v>0</v>
      </c>
      <c r="C5" s="18">
        <v>0</v>
      </c>
      <c r="D5" s="18">
        <f>C5-B5</f>
        <v>0</v>
      </c>
      <c r="E5" s="24" t="str">
        <f>IF(ISERROR(D5/B5),"n/a",(D5/B5))</f>
        <v>n/a</v>
      </c>
      <c r="F5" s="20">
        <v>1</v>
      </c>
      <c r="G5" s="18">
        <v>0</v>
      </c>
      <c r="H5" s="18">
        <f>SUM(G5-F5)</f>
        <v>-1</v>
      </c>
      <c r="I5" s="24">
        <f>IF(ISERROR(H5/F5),"n/a",(H5/F5))</f>
        <v>-1</v>
      </c>
      <c r="J5" s="20">
        <v>1</v>
      </c>
      <c r="K5" s="18">
        <v>0</v>
      </c>
      <c r="L5" s="18">
        <f>SUM(K5-J5)</f>
        <v>-1</v>
      </c>
      <c r="M5" s="24">
        <f>IF(ISERROR(L5/J5),"n/a",(L5/J5))</f>
        <v>-1</v>
      </c>
      <c r="N5" s="20">
        <v>0</v>
      </c>
      <c r="O5" s="18">
        <v>0</v>
      </c>
      <c r="P5" s="18">
        <f>SUM(O5-N5)</f>
        <v>0</v>
      </c>
      <c r="Q5" s="355" t="str">
        <f>IF(ISERROR(P5/N5),"n/a",(P5/N5))</f>
        <v>n/a</v>
      </c>
      <c r="R5" s="327">
        <v>0</v>
      </c>
      <c r="S5" s="328">
        <v>0</v>
      </c>
      <c r="T5" s="18">
        <f t="shared" ref="T5:T24" si="8">SUM(S5-R5)</f>
        <v>0</v>
      </c>
      <c r="U5" s="40" t="str">
        <f t="shared" ref="U5:U24" si="9">IF(ISERROR(T5/R5),"n/a",(T5/R5))</f>
        <v>n/a</v>
      </c>
    </row>
    <row r="6" spans="1:21" ht="12.75" customHeight="1" x14ac:dyDescent="0.2">
      <c r="A6" s="173" t="s">
        <v>41</v>
      </c>
      <c r="B6" s="93">
        <v>0</v>
      </c>
      <c r="C6" s="18">
        <v>1</v>
      </c>
      <c r="D6" s="18">
        <f t="shared" si="0"/>
        <v>1</v>
      </c>
      <c r="E6" s="24" t="str">
        <f t="shared" si="1"/>
        <v>n/a</v>
      </c>
      <c r="F6" s="20">
        <v>0</v>
      </c>
      <c r="G6" s="18">
        <v>1</v>
      </c>
      <c r="H6" s="18">
        <f t="shared" si="4"/>
        <v>1</v>
      </c>
      <c r="I6" s="24" t="str">
        <f t="shared" si="5"/>
        <v>n/a</v>
      </c>
      <c r="J6" s="20">
        <v>0</v>
      </c>
      <c r="K6" s="18">
        <v>1</v>
      </c>
      <c r="L6" s="18">
        <f t="shared" si="6"/>
        <v>1</v>
      </c>
      <c r="M6" s="24" t="str">
        <f t="shared" si="7"/>
        <v>n/a</v>
      </c>
      <c r="N6" s="20">
        <v>0</v>
      </c>
      <c r="O6" s="18">
        <v>0</v>
      </c>
      <c r="P6" s="18">
        <f t="shared" si="2"/>
        <v>0</v>
      </c>
      <c r="Q6" s="355" t="str">
        <f t="shared" si="3"/>
        <v>n/a</v>
      </c>
      <c r="R6" s="32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">
      <c r="A7" s="173" t="s">
        <v>127</v>
      </c>
      <c r="B7" s="93">
        <v>0</v>
      </c>
      <c r="C7" s="18">
        <v>0</v>
      </c>
      <c r="D7" s="18">
        <f t="shared" ref="D7" si="10">C7-B7</f>
        <v>0</v>
      </c>
      <c r="E7" s="24" t="str">
        <f t="shared" ref="E7" si="11">IF(ISERROR(D7/B7),"n/a",(D7/B7))</f>
        <v>n/a</v>
      </c>
      <c r="F7" s="20">
        <v>0</v>
      </c>
      <c r="G7" s="18">
        <v>0</v>
      </c>
      <c r="H7" s="18">
        <f t="shared" ref="H7" si="12">SUM(G7-F7)</f>
        <v>0</v>
      </c>
      <c r="I7" s="24" t="str">
        <f t="shared" ref="I7" si="13">IF(ISERROR(H7/F7),"n/a",(H7/F7))</f>
        <v>n/a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55" t="str">
        <f t="shared" ref="Q7:Q12" si="17">IF(ISERROR(P7/N7),"n/a",(P7/N7))</f>
        <v>n/a</v>
      </c>
      <c r="R7" s="32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0</v>
      </c>
      <c r="C8" s="18">
        <v>0</v>
      </c>
      <c r="D8" s="18">
        <f t="shared" ref="D8" si="20">C8-B8</f>
        <v>0</v>
      </c>
      <c r="E8" s="24" t="str">
        <f t="shared" ref="E8" si="21">IF(ISERROR(D8/B8),"n/a",(D8/B8))</f>
        <v>n/a</v>
      </c>
      <c r="F8" s="20">
        <v>0</v>
      </c>
      <c r="G8" s="18">
        <v>0</v>
      </c>
      <c r="H8" s="18">
        <f t="shared" si="4"/>
        <v>0</v>
      </c>
      <c r="I8" s="24" t="str">
        <f t="shared" si="5"/>
        <v>n/a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55" t="str">
        <f t="shared" si="17"/>
        <v>n/a</v>
      </c>
      <c r="R8" s="32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">
      <c r="A9" s="173" t="s">
        <v>43</v>
      </c>
      <c r="B9" s="93">
        <v>0</v>
      </c>
      <c r="C9" s="18">
        <v>0</v>
      </c>
      <c r="D9" s="18">
        <f t="shared" si="0"/>
        <v>0</v>
      </c>
      <c r="E9" s="24" t="str">
        <f t="shared" si="1"/>
        <v>n/a</v>
      </c>
      <c r="F9" s="20">
        <v>0</v>
      </c>
      <c r="G9" s="18">
        <v>0</v>
      </c>
      <c r="H9" s="18">
        <f t="shared" si="4"/>
        <v>0</v>
      </c>
      <c r="I9" s="24" t="str">
        <f t="shared" si="5"/>
        <v>n/a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55" t="str">
        <f t="shared" si="17"/>
        <v>n/a</v>
      </c>
      <c r="R9" s="32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">
      <c r="A10" s="173" t="s">
        <v>126</v>
      </c>
      <c r="B10" s="93">
        <v>0</v>
      </c>
      <c r="C10" s="18">
        <v>0</v>
      </c>
      <c r="D10" s="18">
        <f t="shared" si="0"/>
        <v>0</v>
      </c>
      <c r="E10" s="24" t="str">
        <f t="shared" si="1"/>
        <v>n/a</v>
      </c>
      <c r="F10" s="20">
        <v>0</v>
      </c>
      <c r="G10" s="18">
        <v>0</v>
      </c>
      <c r="H10" s="18">
        <f t="shared" ref="H10" si="22">SUM(G10-F10)</f>
        <v>0</v>
      </c>
      <c r="I10" s="24" t="str">
        <f t="shared" ref="I10" si="23">IF(ISERROR(H10/F10),"n/a",(H10/F10))</f>
        <v>n/a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55" t="str">
        <f t="shared" si="17"/>
        <v>n/a</v>
      </c>
      <c r="R10" s="32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0</v>
      </c>
      <c r="C11" s="18">
        <v>1</v>
      </c>
      <c r="D11" s="18">
        <f t="shared" si="0"/>
        <v>1</v>
      </c>
      <c r="E11" s="24" t="str">
        <f t="shared" si="1"/>
        <v>n/a</v>
      </c>
      <c r="F11" s="20">
        <v>0</v>
      </c>
      <c r="G11" s="18">
        <v>1</v>
      </c>
      <c r="H11" s="18">
        <f t="shared" si="4"/>
        <v>1</v>
      </c>
      <c r="I11" s="24" t="str">
        <f t="shared" si="5"/>
        <v>n/a</v>
      </c>
      <c r="J11" s="20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55" t="str">
        <f t="shared" si="17"/>
        <v>n/a</v>
      </c>
      <c r="R11" s="32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">
      <c r="A12" s="173" t="s">
        <v>45</v>
      </c>
      <c r="B12" s="93">
        <v>0</v>
      </c>
      <c r="C12" s="18">
        <v>0</v>
      </c>
      <c r="D12" s="18">
        <f t="shared" si="0"/>
        <v>0</v>
      </c>
      <c r="E12" s="24" t="str">
        <f t="shared" si="1"/>
        <v>n/a</v>
      </c>
      <c r="F12" s="20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55" t="str">
        <f t="shared" si="17"/>
        <v>n/a</v>
      </c>
      <c r="R12" s="32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">
      <c r="A13" s="173" t="s">
        <v>44</v>
      </c>
      <c r="B13" s="93">
        <v>0</v>
      </c>
      <c r="C13" s="18">
        <v>0</v>
      </c>
      <c r="D13" s="18">
        <f t="shared" si="0"/>
        <v>0</v>
      </c>
      <c r="E13" s="24" t="str">
        <f t="shared" si="1"/>
        <v>n/a</v>
      </c>
      <c r="F13" s="20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55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5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0</v>
      </c>
      <c r="C15" s="18">
        <v>0</v>
      </c>
      <c r="D15" s="18">
        <f t="shared" si="0"/>
        <v>0</v>
      </c>
      <c r="E15" s="24" t="str">
        <f t="shared" si="1"/>
        <v>n/a</v>
      </c>
      <c r="F15" s="20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55" t="str">
        <f t="shared" si="3"/>
        <v>n/a</v>
      </c>
      <c r="R15" s="32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">
      <c r="A16" s="173" t="s">
        <v>48</v>
      </c>
      <c r="B16" s="93">
        <v>0</v>
      </c>
      <c r="C16" s="18">
        <v>0</v>
      </c>
      <c r="D16" s="18">
        <f t="shared" si="0"/>
        <v>0</v>
      </c>
      <c r="E16" s="24" t="str">
        <f t="shared" si="1"/>
        <v>n/a</v>
      </c>
      <c r="F16" s="20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55" t="str">
        <f t="shared" si="3"/>
        <v>n/a</v>
      </c>
      <c r="R16" s="32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">
      <c r="A17" s="173" t="s">
        <v>47</v>
      </c>
      <c r="B17" s="93">
        <v>0</v>
      </c>
      <c r="C17" s="18">
        <v>0</v>
      </c>
      <c r="D17" s="18">
        <f>C17-B17</f>
        <v>0</v>
      </c>
      <c r="E17" s="24" t="str">
        <f>IF(ISERROR(D17/B17),"n/a",(D17/B17))</f>
        <v>n/a</v>
      </c>
      <c r="F17" s="20">
        <v>0</v>
      </c>
      <c r="G17" s="18">
        <v>0</v>
      </c>
      <c r="H17" s="18">
        <f>SUM(G17-F17)</f>
        <v>0</v>
      </c>
      <c r="I17" s="24" t="str">
        <f>IF(ISERROR(H17/F17),"n/a",(H17/F17))</f>
        <v>n/a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55" t="str">
        <f>IF(ISERROR(P17/N17),"n/a",(P17/N17))</f>
        <v>n/a</v>
      </c>
      <c r="R17" s="32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">
      <c r="A18" s="173" t="s">
        <v>52</v>
      </c>
      <c r="B18" s="93">
        <v>0</v>
      </c>
      <c r="C18" s="18">
        <v>0</v>
      </c>
      <c r="D18" s="18">
        <f t="shared" si="0"/>
        <v>0</v>
      </c>
      <c r="E18" s="24" t="str">
        <f t="shared" si="1"/>
        <v>n/a</v>
      </c>
      <c r="F18" s="20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55" t="str">
        <f t="shared" si="3"/>
        <v>n/a</v>
      </c>
      <c r="R18" s="32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">
      <c r="A19" s="173" t="s">
        <v>53</v>
      </c>
      <c r="B19" s="93">
        <v>0</v>
      </c>
      <c r="C19" s="18">
        <v>0</v>
      </c>
      <c r="D19" s="18">
        <f t="shared" si="0"/>
        <v>0</v>
      </c>
      <c r="E19" s="24" t="str">
        <f t="shared" si="1"/>
        <v>n/a</v>
      </c>
      <c r="F19" s="20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55" t="str">
        <f t="shared" si="3"/>
        <v>n/a</v>
      </c>
      <c r="R19" s="32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">
      <c r="A20" s="173" t="s">
        <v>54</v>
      </c>
      <c r="B20" s="93">
        <v>0</v>
      </c>
      <c r="C20" s="18">
        <v>0</v>
      </c>
      <c r="D20" s="18">
        <f t="shared" si="0"/>
        <v>0</v>
      </c>
      <c r="E20" s="24" t="str">
        <f t="shared" si="1"/>
        <v>n/a</v>
      </c>
      <c r="F20" s="20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55" t="str">
        <f t="shared" si="3"/>
        <v>n/a</v>
      </c>
      <c r="R20" s="32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">
      <c r="A21" s="173" t="s">
        <v>55</v>
      </c>
      <c r="B21" s="93">
        <v>0</v>
      </c>
      <c r="C21" s="18">
        <v>1</v>
      </c>
      <c r="D21" s="18">
        <f t="shared" si="0"/>
        <v>1</v>
      </c>
      <c r="E21" s="24" t="str">
        <f t="shared" si="1"/>
        <v>n/a</v>
      </c>
      <c r="F21" s="20">
        <v>0</v>
      </c>
      <c r="G21" s="18">
        <v>1</v>
      </c>
      <c r="H21" s="18">
        <f t="shared" si="4"/>
        <v>1</v>
      </c>
      <c r="I21" s="24" t="str">
        <f t="shared" si="5"/>
        <v>n/a</v>
      </c>
      <c r="J21" s="20">
        <v>0</v>
      </c>
      <c r="K21" s="18">
        <v>1</v>
      </c>
      <c r="L21" s="18">
        <f t="shared" si="6"/>
        <v>1</v>
      </c>
      <c r="M21" s="24" t="str">
        <f t="shared" si="7"/>
        <v>n/a</v>
      </c>
      <c r="N21" s="20">
        <v>0</v>
      </c>
      <c r="O21" s="18">
        <v>0</v>
      </c>
      <c r="P21" s="18">
        <f t="shared" si="2"/>
        <v>0</v>
      </c>
      <c r="Q21" s="355" t="str">
        <f t="shared" si="3"/>
        <v>n/a</v>
      </c>
      <c r="R21" s="327">
        <v>0</v>
      </c>
      <c r="S21" s="328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">
      <c r="A22" s="173" t="s">
        <v>49</v>
      </c>
      <c r="B22" s="93">
        <v>0</v>
      </c>
      <c r="C22" s="18">
        <v>0</v>
      </c>
      <c r="D22" s="170">
        <f t="shared" si="0"/>
        <v>0</v>
      </c>
      <c r="E22" s="243" t="str">
        <f t="shared" si="1"/>
        <v>n/a</v>
      </c>
      <c r="F22" s="20">
        <v>0</v>
      </c>
      <c r="G22" s="18">
        <v>0</v>
      </c>
      <c r="H22" s="170">
        <f t="shared" si="4"/>
        <v>0</v>
      </c>
      <c r="I22" s="243" t="str">
        <f t="shared" si="5"/>
        <v>n/a</v>
      </c>
      <c r="J22" s="20">
        <v>0</v>
      </c>
      <c r="K22" s="18">
        <v>0</v>
      </c>
      <c r="L22" s="174">
        <f t="shared" si="6"/>
        <v>0</v>
      </c>
      <c r="M22" s="182" t="str">
        <f t="shared" si="7"/>
        <v>n/a</v>
      </c>
      <c r="N22" s="20">
        <v>0</v>
      </c>
      <c r="O22" s="18">
        <v>0</v>
      </c>
      <c r="P22" s="174">
        <f>SUM(O22-N22)</f>
        <v>0</v>
      </c>
      <c r="Q22" s="356" t="str">
        <f t="shared" si="3"/>
        <v>n/a</v>
      </c>
      <c r="R22" s="32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1" s="3" customFormat="1" x14ac:dyDescent="0.2">
      <c r="A23" s="173" t="s">
        <v>50</v>
      </c>
      <c r="B23" s="93">
        <v>0</v>
      </c>
      <c r="C23" s="18">
        <v>1</v>
      </c>
      <c r="D23" s="18">
        <f t="shared" si="0"/>
        <v>1</v>
      </c>
      <c r="E23" s="24" t="str">
        <f t="shared" si="1"/>
        <v>n/a</v>
      </c>
      <c r="F23" s="20">
        <v>0</v>
      </c>
      <c r="G23" s="18">
        <v>1</v>
      </c>
      <c r="H23" s="18">
        <f t="shared" si="4"/>
        <v>1</v>
      </c>
      <c r="I23" s="24" t="str">
        <f t="shared" si="5"/>
        <v>n/a</v>
      </c>
      <c r="J23" s="20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20">
        <v>0</v>
      </c>
      <c r="O23" s="18">
        <v>0</v>
      </c>
      <c r="P23" s="18">
        <f>SUM(O23-N23)</f>
        <v>0</v>
      </c>
      <c r="Q23" s="355" t="str">
        <f t="shared" si="3"/>
        <v>n/a</v>
      </c>
      <c r="R23" s="32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1" x14ac:dyDescent="0.2">
      <c r="A24" s="359" t="s">
        <v>51</v>
      </c>
      <c r="B24" s="93">
        <v>0</v>
      </c>
      <c r="C24" s="18">
        <v>1</v>
      </c>
      <c r="D24" s="348">
        <f t="shared" si="0"/>
        <v>1</v>
      </c>
      <c r="E24" s="405" t="str">
        <f t="shared" si="1"/>
        <v>n/a</v>
      </c>
      <c r="F24" s="20">
        <v>0</v>
      </c>
      <c r="G24" s="18">
        <v>1</v>
      </c>
      <c r="H24" s="348">
        <f t="shared" si="4"/>
        <v>1</v>
      </c>
      <c r="I24" s="405" t="str">
        <f t="shared" si="5"/>
        <v>n/a</v>
      </c>
      <c r="J24" s="20">
        <v>0</v>
      </c>
      <c r="K24" s="18">
        <v>1</v>
      </c>
      <c r="L24" s="348">
        <f t="shared" si="6"/>
        <v>1</v>
      </c>
      <c r="M24" s="405" t="str">
        <f t="shared" si="7"/>
        <v>n/a</v>
      </c>
      <c r="N24" s="20">
        <v>0</v>
      </c>
      <c r="O24" s="18">
        <v>0</v>
      </c>
      <c r="P24" s="348">
        <f>SUM(O24-N24)</f>
        <v>0</v>
      </c>
      <c r="Q24" s="369" t="str">
        <f t="shared" si="3"/>
        <v>n/a</v>
      </c>
      <c r="R24" s="327">
        <v>0</v>
      </c>
      <c r="S24" s="328">
        <v>0</v>
      </c>
      <c r="T24" s="348">
        <f t="shared" si="8"/>
        <v>0</v>
      </c>
      <c r="U24" s="349" t="str">
        <f t="shared" si="9"/>
        <v>n/a</v>
      </c>
    </row>
    <row r="25" spans="1:21" ht="13.5" thickBot="1" x14ac:dyDescent="0.25">
      <c r="A25" s="94" t="s">
        <v>9</v>
      </c>
      <c r="B25" s="406">
        <f>SUM(B3:B24)</f>
        <v>1</v>
      </c>
      <c r="C25" s="407">
        <f>SUM(C3:C24)</f>
        <v>6</v>
      </c>
      <c r="D25" s="408">
        <f t="shared" si="0"/>
        <v>5</v>
      </c>
      <c r="E25" s="409">
        <f t="shared" si="1"/>
        <v>5</v>
      </c>
      <c r="F25" s="410">
        <f>SUM(F3:F24)</f>
        <v>2</v>
      </c>
      <c r="G25" s="339">
        <f>SUM(G3:G24)</f>
        <v>6</v>
      </c>
      <c r="H25" s="411">
        <f>SUM(G25-F25)</f>
        <v>4</v>
      </c>
      <c r="I25" s="409">
        <f>IF(ISERROR(H25/F25),"n/a",(H25/F25))</f>
        <v>2</v>
      </c>
      <c r="J25" s="338">
        <f>SUM(J3:J24)</f>
        <v>1</v>
      </c>
      <c r="K25" s="339">
        <f>SUM(K3:K24)</f>
        <v>3</v>
      </c>
      <c r="L25" s="411">
        <f>SUM(K25-J25)</f>
        <v>2</v>
      </c>
      <c r="M25" s="409">
        <f>IF(ISERROR(L25/J25),"n/a",(L25/J25))</f>
        <v>2</v>
      </c>
      <c r="N25" s="410">
        <f>SUM(N3:N24)</f>
        <v>0</v>
      </c>
      <c r="O25" s="339">
        <f>SUM(O3:O24)</f>
        <v>0</v>
      </c>
      <c r="P25" s="411">
        <f>SUM(O25-N25)</f>
        <v>0</v>
      </c>
      <c r="Q25" s="412" t="str">
        <f>IF(ISERROR(P25/N25),"n/a",(P25/N25))</f>
        <v>n/a</v>
      </c>
      <c r="R25" s="338">
        <f>SUM(R3:R24)</f>
        <v>0</v>
      </c>
      <c r="S25" s="339">
        <f>SUM(S3:S24)</f>
        <v>0</v>
      </c>
      <c r="T25" s="411">
        <f>SUM(S25-R25)</f>
        <v>0</v>
      </c>
      <c r="U25" s="413" t="str">
        <f>IF(ISERROR(T25/R25),"n/a",(T25/R25))</f>
        <v>n/a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11/1/2020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hidden="1" customWidth="1"/>
    <col min="16" max="16" width="7.28515625" style="17" hidden="1" customWidth="1"/>
    <col min="17" max="17" width="7.85546875" style="22" hidden="1" customWidth="1"/>
    <col min="18" max="20" width="7.28515625" style="17" hidden="1" customWidth="1"/>
    <col min="21" max="21" width="7.85546875" style="17" hidden="1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1">
        <f>'CHASS- FR'!A1:A2</f>
        <v>44136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7" s="84" customFormat="1" ht="30.75" customHeight="1" thickBot="1" x14ac:dyDescent="0.25">
      <c r="A2" s="452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11</v>
      </c>
      <c r="C3" s="18">
        <v>10</v>
      </c>
      <c r="D3" s="13">
        <f t="shared" ref="D3:D22" si="0">C3-B3</f>
        <v>-1</v>
      </c>
      <c r="E3" s="24">
        <f t="shared" ref="E3:E22" si="1">IF(ISERROR(D3/B3),"n/a",(D3/B3))</f>
        <v>-9.0909090909090912E-2</v>
      </c>
      <c r="F3" s="19">
        <v>9</v>
      </c>
      <c r="G3" s="18">
        <v>5</v>
      </c>
      <c r="H3" s="18">
        <f>G3-F3</f>
        <v>-4</v>
      </c>
      <c r="I3" s="24">
        <f>IF(ISERROR(H3/F3),"n/a",(H3/F3))</f>
        <v>-0.44444444444444442</v>
      </c>
      <c r="J3" s="19">
        <v>9</v>
      </c>
      <c r="K3" s="18">
        <v>2</v>
      </c>
      <c r="L3" s="18">
        <f>SUM(K3-J3)</f>
        <v>-7</v>
      </c>
      <c r="M3" s="24">
        <f>IF(ISERROR(L3/J3),"n/a",(L3/J3))</f>
        <v>-0.77777777777777779</v>
      </c>
      <c r="N3" s="19">
        <v>0</v>
      </c>
      <c r="O3" s="18">
        <v>0</v>
      </c>
      <c r="P3" s="18">
        <f t="shared" ref="P3:P24" si="2">SUM(O3-N3)</f>
        <v>0</v>
      </c>
      <c r="Q3" s="40" t="str">
        <f t="shared" ref="Q3:Q25" si="3">IF(ISERROR(P3/N3),"n/a",(P3/N3))</f>
        <v>n/a</v>
      </c>
      <c r="R3" s="358">
        <v>0</v>
      </c>
      <c r="S3" s="326">
        <v>0</v>
      </c>
      <c r="T3" s="129">
        <f>SUM(S3-R3)</f>
        <v>0</v>
      </c>
      <c r="U3" s="342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21</v>
      </c>
      <c r="C4" s="18">
        <v>64</v>
      </c>
      <c r="D4" s="13">
        <f t="shared" si="0"/>
        <v>43</v>
      </c>
      <c r="E4" s="24">
        <f t="shared" si="1"/>
        <v>2.0476190476190474</v>
      </c>
      <c r="F4" s="19">
        <v>18</v>
      </c>
      <c r="G4" s="18">
        <v>29</v>
      </c>
      <c r="H4" s="18">
        <f t="shared" ref="H4:H23" si="4">G4-F4</f>
        <v>11</v>
      </c>
      <c r="I4" s="24">
        <f t="shared" ref="I4:I23" si="5">IF(ISERROR(H4/F4),"n/a",(H4/F4))</f>
        <v>0.61111111111111116</v>
      </c>
      <c r="J4" s="19">
        <v>17</v>
      </c>
      <c r="K4" s="18">
        <v>22</v>
      </c>
      <c r="L4" s="18">
        <f t="shared" ref="L4:L23" si="6">SUM(K4-J4)</f>
        <v>5</v>
      </c>
      <c r="M4" s="24">
        <f t="shared" ref="M4:M23" si="7">IF(ISERROR(L4/J4),"n/a",(L4/J4))</f>
        <v>0.29411764705882354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346">
        <v>0</v>
      </c>
      <c r="S4" s="347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36</v>
      </c>
      <c r="C5" s="18">
        <v>14</v>
      </c>
      <c r="D5" s="13">
        <f>C5-B5</f>
        <v>-22</v>
      </c>
      <c r="E5" s="24">
        <f>IF(ISERROR(D5/B5),"n/a",(D5/B5))</f>
        <v>-0.61111111111111116</v>
      </c>
      <c r="F5" s="19">
        <v>17</v>
      </c>
      <c r="G5" s="18">
        <v>8</v>
      </c>
      <c r="H5" s="18">
        <f>G5-F5</f>
        <v>-9</v>
      </c>
      <c r="I5" s="24">
        <f>IF(ISERROR(H5/F5),"n/a",(H5/F5))</f>
        <v>-0.52941176470588236</v>
      </c>
      <c r="J5" s="19">
        <v>16</v>
      </c>
      <c r="K5" s="18">
        <v>6</v>
      </c>
      <c r="L5" s="18">
        <f>SUM(K5-J5)</f>
        <v>-10</v>
      </c>
      <c r="M5" s="24">
        <f>IF(ISERROR(L5/J5),"n/a",(L5/J5))</f>
        <v>-0.625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346">
        <v>0</v>
      </c>
      <c r="S5" s="347">
        <v>0</v>
      </c>
      <c r="T5" s="18">
        <f t="shared" ref="T5:T24" si="8">SUM(S5-R5)</f>
        <v>0</v>
      </c>
      <c r="U5" s="40" t="str">
        <f t="shared" ref="U5:U25" si="9">IF(ISERROR(T5/R5),"n/a",(T5/R5))</f>
        <v>n/a</v>
      </c>
    </row>
    <row r="6" spans="1:27" ht="12.75" customHeight="1" x14ac:dyDescent="0.2">
      <c r="A6" s="100" t="s">
        <v>41</v>
      </c>
      <c r="B6" s="93">
        <v>17</v>
      </c>
      <c r="C6" s="18">
        <v>13</v>
      </c>
      <c r="D6" s="13">
        <f t="shared" si="0"/>
        <v>-4</v>
      </c>
      <c r="E6" s="24">
        <f t="shared" si="1"/>
        <v>-0.23529411764705882</v>
      </c>
      <c r="F6" s="19">
        <v>9</v>
      </c>
      <c r="G6" s="18">
        <v>6</v>
      </c>
      <c r="H6" s="18">
        <f t="shared" si="4"/>
        <v>-3</v>
      </c>
      <c r="I6" s="24">
        <f t="shared" si="5"/>
        <v>-0.33333333333333331</v>
      </c>
      <c r="J6" s="19">
        <v>7</v>
      </c>
      <c r="K6" s="18">
        <v>6</v>
      </c>
      <c r="L6" s="18">
        <f t="shared" si="6"/>
        <v>-1</v>
      </c>
      <c r="M6" s="24">
        <f t="shared" si="7"/>
        <v>-0.14285714285714285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346">
        <v>0</v>
      </c>
      <c r="S6" s="347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">
      <c r="A7" s="100" t="s">
        <v>127</v>
      </c>
      <c r="B7" s="93">
        <v>0</v>
      </c>
      <c r="C7" s="18">
        <v>0</v>
      </c>
      <c r="D7" s="13">
        <f t="shared" ref="D7" si="10">C7-B7</f>
        <v>0</v>
      </c>
      <c r="E7" s="24" t="str">
        <f t="shared" ref="E7" si="11">IF(ISERROR(D7/B7),"n/a",(D7/B7))</f>
        <v>n/a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346">
        <v>0</v>
      </c>
      <c r="S7" s="347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0</v>
      </c>
      <c r="C8" s="18">
        <v>0</v>
      </c>
      <c r="D8" s="13">
        <f t="shared" ref="D8" si="20">C8-B8</f>
        <v>0</v>
      </c>
      <c r="E8" s="24" t="str">
        <f t="shared" ref="E8" si="21">IF(ISERROR(D8/B8),"n/a",(D8/B8))</f>
        <v>n/a</v>
      </c>
      <c r="F8" s="19">
        <v>0</v>
      </c>
      <c r="G8" s="18">
        <v>0</v>
      </c>
      <c r="H8" s="18">
        <f t="shared" ref="H8" si="22">G8-F8</f>
        <v>0</v>
      </c>
      <c r="I8" s="24" t="str">
        <f t="shared" ref="I8" si="23">IF(ISERROR(H8/F8),"n/a",(H8/F8))</f>
        <v>n/a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346">
        <v>0</v>
      </c>
      <c r="S8" s="347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2</v>
      </c>
      <c r="C9" s="18">
        <v>3</v>
      </c>
      <c r="D9" s="13">
        <f t="shared" si="0"/>
        <v>1</v>
      </c>
      <c r="E9" s="24">
        <f t="shared" si="1"/>
        <v>0.5</v>
      </c>
      <c r="F9" s="19">
        <v>1</v>
      </c>
      <c r="G9" s="18">
        <v>2</v>
      </c>
      <c r="H9" s="18">
        <f t="shared" si="4"/>
        <v>1</v>
      </c>
      <c r="I9" s="24">
        <f t="shared" si="5"/>
        <v>1</v>
      </c>
      <c r="J9" s="19">
        <v>1</v>
      </c>
      <c r="K9" s="18">
        <v>2</v>
      </c>
      <c r="L9" s="18">
        <f t="shared" si="14"/>
        <v>1</v>
      </c>
      <c r="M9" s="24">
        <f t="shared" si="15"/>
        <v>1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346">
        <v>0</v>
      </c>
      <c r="S9" s="347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">
      <c r="A10" s="173" t="s">
        <v>126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346">
        <v>0</v>
      </c>
      <c r="S10" s="347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</v>
      </c>
      <c r="C11" s="18">
        <v>13</v>
      </c>
      <c r="D11" s="13">
        <f t="shared" si="0"/>
        <v>12</v>
      </c>
      <c r="E11" s="24">
        <f t="shared" si="1"/>
        <v>12</v>
      </c>
      <c r="F11" s="19">
        <v>0</v>
      </c>
      <c r="G11" s="18">
        <v>5</v>
      </c>
      <c r="H11" s="18">
        <f t="shared" si="4"/>
        <v>5</v>
      </c>
      <c r="I11" s="24" t="str">
        <f t="shared" si="5"/>
        <v>n/a</v>
      </c>
      <c r="J11" s="19">
        <v>0</v>
      </c>
      <c r="K11" s="18">
        <v>2</v>
      </c>
      <c r="L11" s="18">
        <f t="shared" si="14"/>
        <v>2</v>
      </c>
      <c r="M11" s="24" t="str">
        <f t="shared" si="15"/>
        <v>n/a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346">
        <v>0</v>
      </c>
      <c r="S11" s="347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">
      <c r="A12" s="100" t="s">
        <v>45</v>
      </c>
      <c r="B12" s="93">
        <v>2</v>
      </c>
      <c r="C12" s="18">
        <v>1</v>
      </c>
      <c r="D12" s="13">
        <f t="shared" si="0"/>
        <v>-1</v>
      </c>
      <c r="E12" s="24">
        <f t="shared" si="1"/>
        <v>-0.5</v>
      </c>
      <c r="F12" s="19">
        <v>1</v>
      </c>
      <c r="G12" s="18">
        <v>1</v>
      </c>
      <c r="H12" s="18">
        <f t="shared" si="4"/>
        <v>0</v>
      </c>
      <c r="I12" s="24">
        <f t="shared" si="5"/>
        <v>0</v>
      </c>
      <c r="J12" s="19">
        <v>0</v>
      </c>
      <c r="K12" s="18">
        <v>1</v>
      </c>
      <c r="L12" s="18">
        <f t="shared" si="14"/>
        <v>1</v>
      </c>
      <c r="M12" s="24" t="str">
        <f t="shared" si="15"/>
        <v>n/a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346">
        <v>0</v>
      </c>
      <c r="S12" s="347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">
      <c r="A13" s="100" t="s">
        <v>44</v>
      </c>
      <c r="B13" s="93">
        <v>1</v>
      </c>
      <c r="C13" s="18">
        <v>0</v>
      </c>
      <c r="D13" s="13">
        <f t="shared" si="0"/>
        <v>-1</v>
      </c>
      <c r="E13" s="24">
        <f t="shared" si="1"/>
        <v>-1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346">
        <v>0</v>
      </c>
      <c r="S13" s="347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346">
        <v>0</v>
      </c>
      <c r="S14" s="347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21</v>
      </c>
      <c r="C15" s="18">
        <v>18</v>
      </c>
      <c r="D15" s="13">
        <f t="shared" si="0"/>
        <v>-3</v>
      </c>
      <c r="E15" s="24">
        <f t="shared" si="1"/>
        <v>-0.14285714285714285</v>
      </c>
      <c r="F15" s="19">
        <v>18</v>
      </c>
      <c r="G15" s="18">
        <v>15</v>
      </c>
      <c r="H15" s="18">
        <f t="shared" si="4"/>
        <v>-3</v>
      </c>
      <c r="I15" s="24">
        <f t="shared" si="5"/>
        <v>-0.16666666666666666</v>
      </c>
      <c r="J15" s="19">
        <v>15</v>
      </c>
      <c r="K15" s="18">
        <v>13</v>
      </c>
      <c r="L15" s="18">
        <f t="shared" si="6"/>
        <v>-2</v>
      </c>
      <c r="M15" s="24">
        <f t="shared" si="7"/>
        <v>-0.13333333333333333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346">
        <v>0</v>
      </c>
      <c r="S15" s="347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">
      <c r="A16" s="100" t="s">
        <v>48</v>
      </c>
      <c r="B16" s="93">
        <v>2</v>
      </c>
      <c r="C16" s="18">
        <v>3</v>
      </c>
      <c r="D16" s="13">
        <f t="shared" si="0"/>
        <v>1</v>
      </c>
      <c r="E16" s="24">
        <f t="shared" si="1"/>
        <v>0.5</v>
      </c>
      <c r="F16" s="19">
        <v>2</v>
      </c>
      <c r="G16" s="18">
        <v>2</v>
      </c>
      <c r="H16" s="18">
        <f t="shared" si="4"/>
        <v>0</v>
      </c>
      <c r="I16" s="24">
        <f t="shared" si="5"/>
        <v>0</v>
      </c>
      <c r="J16" s="19">
        <v>1</v>
      </c>
      <c r="K16" s="18">
        <v>2</v>
      </c>
      <c r="L16" s="18">
        <f t="shared" si="6"/>
        <v>1</v>
      </c>
      <c r="M16" s="24">
        <f t="shared" si="7"/>
        <v>1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346">
        <v>0</v>
      </c>
      <c r="S16" s="347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">
      <c r="A17" s="100" t="s">
        <v>47</v>
      </c>
      <c r="B17" s="93">
        <v>15</v>
      </c>
      <c r="C17" s="18">
        <v>12</v>
      </c>
      <c r="D17" s="13">
        <f>C17-B17</f>
        <v>-3</v>
      </c>
      <c r="E17" s="24">
        <f>IF(ISERROR(D17/B17),"n/a",(D17/B17))</f>
        <v>-0.2</v>
      </c>
      <c r="F17" s="19">
        <v>8</v>
      </c>
      <c r="G17" s="18">
        <v>8</v>
      </c>
      <c r="H17" s="18">
        <f>G17-F17</f>
        <v>0</v>
      </c>
      <c r="I17" s="24">
        <f>IF(ISERROR(H17/F17),"n/a",(H17/F17))</f>
        <v>0</v>
      </c>
      <c r="J17" s="19">
        <v>5</v>
      </c>
      <c r="K17" s="18">
        <v>8</v>
      </c>
      <c r="L17" s="18">
        <f>SUM(K17-J17)</f>
        <v>3</v>
      </c>
      <c r="M17" s="24">
        <f>IF(ISERROR(L17/J17),"n/a",(L17/J17))</f>
        <v>0.6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346">
        <v>0</v>
      </c>
      <c r="S17" s="347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">
      <c r="A18" s="100" t="s">
        <v>52</v>
      </c>
      <c r="B18" s="93">
        <v>13</v>
      </c>
      <c r="C18" s="18">
        <v>14</v>
      </c>
      <c r="D18" s="13">
        <f t="shared" si="0"/>
        <v>1</v>
      </c>
      <c r="E18" s="24">
        <f t="shared" si="1"/>
        <v>7.6923076923076927E-2</v>
      </c>
      <c r="F18" s="19">
        <v>8</v>
      </c>
      <c r="G18" s="18">
        <v>7</v>
      </c>
      <c r="H18" s="18">
        <f t="shared" si="4"/>
        <v>-1</v>
      </c>
      <c r="I18" s="24">
        <f t="shared" si="5"/>
        <v>-0.125</v>
      </c>
      <c r="J18" s="19">
        <v>6</v>
      </c>
      <c r="K18" s="18">
        <v>7</v>
      </c>
      <c r="L18" s="18">
        <f t="shared" si="6"/>
        <v>1</v>
      </c>
      <c r="M18" s="24">
        <f t="shared" si="7"/>
        <v>0.16666666666666666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346">
        <v>0</v>
      </c>
      <c r="S18" s="347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">
      <c r="A19" s="100" t="s">
        <v>53</v>
      </c>
      <c r="B19" s="93">
        <v>6</v>
      </c>
      <c r="C19" s="18">
        <v>2</v>
      </c>
      <c r="D19" s="13">
        <f t="shared" si="0"/>
        <v>-4</v>
      </c>
      <c r="E19" s="24">
        <f t="shared" si="1"/>
        <v>-0.66666666666666663</v>
      </c>
      <c r="F19" s="19">
        <v>4</v>
      </c>
      <c r="G19" s="18">
        <v>2</v>
      </c>
      <c r="H19" s="18">
        <f t="shared" si="4"/>
        <v>-2</v>
      </c>
      <c r="I19" s="24">
        <f t="shared" si="5"/>
        <v>-0.5</v>
      </c>
      <c r="J19" s="19">
        <v>4</v>
      </c>
      <c r="K19" s="18">
        <v>2</v>
      </c>
      <c r="L19" s="18">
        <f t="shared" si="6"/>
        <v>-2</v>
      </c>
      <c r="M19" s="24">
        <f t="shared" si="7"/>
        <v>-0.5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346">
        <v>0</v>
      </c>
      <c r="S19" s="347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">
      <c r="A20" s="100" t="s">
        <v>54</v>
      </c>
      <c r="B20" s="93">
        <v>2</v>
      </c>
      <c r="C20" s="18">
        <v>3</v>
      </c>
      <c r="D20" s="13">
        <f t="shared" si="0"/>
        <v>1</v>
      </c>
      <c r="E20" s="24">
        <f t="shared" si="1"/>
        <v>0.5</v>
      </c>
      <c r="F20" s="19">
        <v>1</v>
      </c>
      <c r="G20" s="18">
        <v>1</v>
      </c>
      <c r="H20" s="18">
        <f t="shared" si="4"/>
        <v>0</v>
      </c>
      <c r="I20" s="24">
        <f t="shared" si="5"/>
        <v>0</v>
      </c>
      <c r="J20" s="19">
        <v>1</v>
      </c>
      <c r="K20" s="18">
        <v>1</v>
      </c>
      <c r="L20" s="18">
        <f t="shared" si="6"/>
        <v>0</v>
      </c>
      <c r="M20" s="24">
        <f t="shared" si="7"/>
        <v>0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346">
        <v>0</v>
      </c>
      <c r="S20" s="347">
        <v>0</v>
      </c>
      <c r="T20" s="18">
        <f t="shared" si="8"/>
        <v>0</v>
      </c>
      <c r="U20" s="40" t="str">
        <f t="shared" si="9"/>
        <v>n/a</v>
      </c>
    </row>
    <row r="21" spans="1:26" s="304" customFormat="1" ht="12.75" customHeight="1" x14ac:dyDescent="0.2">
      <c r="A21" s="100" t="s">
        <v>55</v>
      </c>
      <c r="B21" s="93">
        <v>3</v>
      </c>
      <c r="C21" s="18">
        <v>1</v>
      </c>
      <c r="D21" s="181">
        <f t="shared" si="0"/>
        <v>-2</v>
      </c>
      <c r="E21" s="182">
        <f t="shared" si="1"/>
        <v>-0.66666666666666663</v>
      </c>
      <c r="F21" s="19">
        <v>3</v>
      </c>
      <c r="G21" s="18">
        <v>1</v>
      </c>
      <c r="H21" s="174">
        <f t="shared" si="4"/>
        <v>-2</v>
      </c>
      <c r="I21" s="182">
        <f t="shared" si="5"/>
        <v>-0.66666666666666663</v>
      </c>
      <c r="J21" s="19">
        <v>3</v>
      </c>
      <c r="K21" s="18">
        <v>1</v>
      </c>
      <c r="L21" s="174">
        <f t="shared" si="6"/>
        <v>-2</v>
      </c>
      <c r="M21" s="182">
        <f t="shared" si="7"/>
        <v>-0.66666666666666663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346">
        <v>0</v>
      </c>
      <c r="S21" s="347">
        <v>0</v>
      </c>
      <c r="T21" s="18">
        <f t="shared" si="8"/>
        <v>0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0</v>
      </c>
      <c r="C22" s="18">
        <v>0</v>
      </c>
      <c r="D22" s="13">
        <f t="shared" si="0"/>
        <v>0</v>
      </c>
      <c r="E22" s="24" t="str">
        <f t="shared" si="1"/>
        <v>n/a</v>
      </c>
      <c r="F22" s="19">
        <v>0</v>
      </c>
      <c r="G22" s="18">
        <v>0</v>
      </c>
      <c r="H22" s="18">
        <f t="shared" si="4"/>
        <v>0</v>
      </c>
      <c r="I22" s="24" t="str">
        <f t="shared" si="5"/>
        <v>n/a</v>
      </c>
      <c r="J22" s="19">
        <v>0</v>
      </c>
      <c r="K22" s="18">
        <v>0</v>
      </c>
      <c r="L22" s="18">
        <f t="shared" si="6"/>
        <v>0</v>
      </c>
      <c r="M22" s="24" t="str">
        <f t="shared" si="7"/>
        <v>n/a</v>
      </c>
      <c r="N22" s="19">
        <v>0</v>
      </c>
      <c r="O22" s="18">
        <v>0</v>
      </c>
      <c r="P22" s="18">
        <f t="shared" si="2"/>
        <v>0</v>
      </c>
      <c r="Q22" s="40" t="str">
        <f t="shared" si="3"/>
        <v>n/a</v>
      </c>
      <c r="R22" s="346">
        <v>0</v>
      </c>
      <c r="S22" s="347">
        <v>0</v>
      </c>
      <c r="T22" s="18">
        <f t="shared" si="8"/>
        <v>0</v>
      </c>
      <c r="U22" s="40" t="str">
        <f t="shared" si="9"/>
        <v>n/a</v>
      </c>
    </row>
    <row r="23" spans="1:26" ht="12.75" customHeight="1" x14ac:dyDescent="0.2">
      <c r="A23" s="100" t="s">
        <v>50</v>
      </c>
      <c r="B23" s="93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346">
        <v>0</v>
      </c>
      <c r="S23" s="347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0</v>
      </c>
      <c r="C24" s="18">
        <v>0</v>
      </c>
      <c r="D24" s="43">
        <f>C24-B24</f>
        <v>0</v>
      </c>
      <c r="E24" s="38" t="str">
        <f>IF(ISERROR(D24/B24),"n/a",(D24/B24))</f>
        <v>n/a</v>
      </c>
      <c r="F24" s="19">
        <v>0</v>
      </c>
      <c r="G24" s="18">
        <v>0</v>
      </c>
      <c r="H24" s="348">
        <f>G24-F24</f>
        <v>0</v>
      </c>
      <c r="I24" s="405" t="str">
        <f>IF(ISERROR(H24/F24),"n/a",(H24/F24))</f>
        <v>n/a</v>
      </c>
      <c r="J24" s="19">
        <v>0</v>
      </c>
      <c r="K24" s="18">
        <v>0</v>
      </c>
      <c r="L24" s="35">
        <f>SUM(K24-J24)</f>
        <v>0</v>
      </c>
      <c r="M24" s="38" t="str">
        <f>IF(ISERROR(L24/J24),"n/a",(L24/J24))</f>
        <v>n/a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346">
        <v>0</v>
      </c>
      <c r="S24" s="347">
        <v>0</v>
      </c>
      <c r="T24" s="348">
        <f t="shared" si="8"/>
        <v>0</v>
      </c>
      <c r="U24" s="349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153</v>
      </c>
      <c r="C25" s="45">
        <f>SUM(C3:C24)</f>
        <v>171</v>
      </c>
      <c r="D25" s="55">
        <f>C25-B25</f>
        <v>18</v>
      </c>
      <c r="E25" s="56">
        <f>IF(ISERROR(D25/B25),"n/a",(D25/B25))</f>
        <v>0.11764705882352941</v>
      </c>
      <c r="F25" s="357">
        <f>SUM(F3:F24)</f>
        <v>99</v>
      </c>
      <c r="G25" s="351">
        <f>SUM(G3:G24)</f>
        <v>92</v>
      </c>
      <c r="H25" s="352">
        <f>SUM(G25-F25)</f>
        <v>-7</v>
      </c>
      <c r="I25" s="367">
        <f>IF(ISERROR(H25/F25),"n/a",(H25/F25))</f>
        <v>-7.0707070707070704E-2</v>
      </c>
      <c r="J25" s="357">
        <f>SUM(J3:J24)</f>
        <v>85</v>
      </c>
      <c r="K25" s="351">
        <f>SUM(K3:K24)</f>
        <v>75</v>
      </c>
      <c r="L25" s="57">
        <f>SUM(K25-J25)</f>
        <v>-10</v>
      </c>
      <c r="M25" s="56">
        <f>IF(ISERROR(L25/J25),"n/a",(L25/J25))</f>
        <v>-0.11764705882352941</v>
      </c>
      <c r="N25" s="357">
        <f>SUM(N3:N24)</f>
        <v>0</v>
      </c>
      <c r="O25" s="351">
        <f>SUM(O3:O24)</f>
        <v>0</v>
      </c>
      <c r="P25" s="57">
        <f>SUM(O25-N25)</f>
        <v>0</v>
      </c>
      <c r="Q25" s="58" t="str">
        <f t="shared" si="3"/>
        <v>n/a</v>
      </c>
      <c r="R25" s="350">
        <f>SUM(R3:R24)</f>
        <v>0</v>
      </c>
      <c r="S25" s="351">
        <f>SUM(S3:S24)</f>
        <v>0</v>
      </c>
      <c r="T25" s="352">
        <f>SUM(S25-R25)</f>
        <v>0</v>
      </c>
      <c r="U25" s="353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11/1/2020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hidden="1" customWidth="1"/>
    <col min="16" max="16" width="7.140625" style="17" hidden="1" customWidth="1"/>
    <col min="17" max="17" width="7.85546875" style="17" hidden="1" customWidth="1"/>
    <col min="18" max="20" width="7.140625" style="1" hidden="1" customWidth="1"/>
    <col min="21" max="21" width="7.85546875" style="1" hidden="1" customWidth="1"/>
    <col min="22" max="16384" width="8.85546875" style="1"/>
  </cols>
  <sheetData>
    <row r="1" spans="1:23" s="11" customFormat="1" x14ac:dyDescent="0.2">
      <c r="A1" s="442">
        <f>'CHASS- FR'!A1:A2</f>
        <v>44136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  <c r="V1" s="25"/>
      <c r="W1" s="25"/>
    </row>
    <row r="2" spans="1:23" s="84" customFormat="1" ht="32.2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97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12</v>
      </c>
      <c r="C3" s="12">
        <f>'CNAS - FR'!C3+'CNAS - TR'!C3</f>
        <v>11</v>
      </c>
      <c r="D3" s="12">
        <f t="shared" ref="D3" si="0">C3-B3</f>
        <v>-1</v>
      </c>
      <c r="E3" s="130">
        <f t="shared" ref="E3" si="1">IF(ISERROR(D3/B3),"n/a",(D3/B3))</f>
        <v>-8.3333333333333329E-2</v>
      </c>
      <c r="F3" s="98">
        <f>'CNAS - FR'!F3+'CNAS - TR'!F3</f>
        <v>10</v>
      </c>
      <c r="G3" s="12">
        <f>'CNAS - FR'!G3+'CNAS - TR'!G3</f>
        <v>6</v>
      </c>
      <c r="H3" s="12">
        <f t="shared" ref="H3" si="2">G3-F3</f>
        <v>-4</v>
      </c>
      <c r="I3" s="143">
        <f t="shared" ref="I3" si="3">IF(ISERROR(H3/F3),"n/a",(H3/F3))</f>
        <v>-0.4</v>
      </c>
      <c r="J3" s="98">
        <f>'CNAS - FR'!J3+'CNAS - TR'!J3</f>
        <v>9</v>
      </c>
      <c r="K3" s="12">
        <f>'CNAS - FR'!K3+'CNAS - TR'!K3</f>
        <v>2</v>
      </c>
      <c r="L3" s="12">
        <f t="shared" ref="L3" si="4">K3-J3</f>
        <v>-7</v>
      </c>
      <c r="M3" s="143">
        <f t="shared" ref="M3" si="5">IF(ISERROR(L3/J3),"n/a",(L3/J3))</f>
        <v>-0.77777777777777779</v>
      </c>
      <c r="N3" s="98">
        <f>'CNAS - FR'!N3+'CNAS - TR'!N3</f>
        <v>0</v>
      </c>
      <c r="O3" s="12">
        <f>'CNAS - FR'!O3+'CNAS - TR'!O3</f>
        <v>0</v>
      </c>
      <c r="P3" s="18">
        <f t="shared" ref="P3" si="6">SUM(O3-N3)</f>
        <v>0</v>
      </c>
      <c r="Q3" s="355" t="str">
        <f t="shared" ref="Q3" si="7">IF(ISERROR(P3/N3),"n/a",(P3/N3))</f>
        <v>n/a</v>
      </c>
      <c r="R3" s="98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">
      <c r="A4" s="173" t="s">
        <v>40</v>
      </c>
      <c r="B4" s="77">
        <f>'CNAS - FR'!B4+'CNAS - TR'!B4</f>
        <v>21</v>
      </c>
      <c r="C4" s="12">
        <f>'CNAS - FR'!C4+'CNAS - TR'!C4</f>
        <v>64</v>
      </c>
      <c r="D4" s="12">
        <f t="shared" ref="D4:D24" si="10">C4-B4</f>
        <v>43</v>
      </c>
      <c r="E4" s="130">
        <f t="shared" ref="E4:E24" si="11">IF(ISERROR(D4/B4),"n/a",(D4/B4))</f>
        <v>2.0476190476190474</v>
      </c>
      <c r="F4" s="98">
        <f>'CNAS - FR'!F4+'CNAS - TR'!F4</f>
        <v>18</v>
      </c>
      <c r="G4" s="12">
        <f>'CNAS - FR'!G4+'CNAS - TR'!G4</f>
        <v>29</v>
      </c>
      <c r="H4" s="12">
        <f t="shared" ref="H4:H24" si="12">G4-F4</f>
        <v>11</v>
      </c>
      <c r="I4" s="143">
        <f t="shared" ref="I4:I24" si="13">IF(ISERROR(H4/F4),"n/a",(H4/F4))</f>
        <v>0.61111111111111116</v>
      </c>
      <c r="J4" s="98">
        <f>'CNAS - FR'!J4+'CNAS - TR'!J4</f>
        <v>17</v>
      </c>
      <c r="K4" s="12">
        <f>'CNAS - FR'!K4+'CNAS - TR'!K4</f>
        <v>22</v>
      </c>
      <c r="L4" s="12">
        <f t="shared" ref="L4:L24" si="14">K4-J4</f>
        <v>5</v>
      </c>
      <c r="M4" s="143">
        <f t="shared" ref="M4:M24" si="15">IF(ISERROR(L4/J4),"n/a",(L4/J4))</f>
        <v>0.29411764705882354</v>
      </c>
      <c r="N4" s="98">
        <f>'CNAS - FR'!N4+'CNAS - TR'!N4</f>
        <v>0</v>
      </c>
      <c r="O4" s="12">
        <f>'CNAS - FR'!O4+'CNAS - TR'!O4</f>
        <v>0</v>
      </c>
      <c r="P4" s="18">
        <f t="shared" ref="P4:P24" si="16">SUM(O4-N4)</f>
        <v>0</v>
      </c>
      <c r="Q4" s="355" t="str">
        <f t="shared" ref="Q4:Q24" si="17">IF(ISERROR(P4/N4),"n/a",(P4/N4))</f>
        <v>n/a</v>
      </c>
      <c r="R4" s="98">
        <f>'CNAS - FR'!R4+'CNAS - TR'!R4</f>
        <v>0</v>
      </c>
      <c r="S4" s="12">
        <f>'CNAS - FR'!S4+'CNAS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">
      <c r="A5" s="173" t="s">
        <v>56</v>
      </c>
      <c r="B5" s="77">
        <f>'CNAS - FR'!B5+'CNAS - TR'!B5</f>
        <v>36</v>
      </c>
      <c r="C5" s="12">
        <f>'CNAS - FR'!C5+'CNAS - TR'!C5</f>
        <v>14</v>
      </c>
      <c r="D5" s="12">
        <f t="shared" si="10"/>
        <v>-22</v>
      </c>
      <c r="E5" s="130">
        <f t="shared" si="11"/>
        <v>-0.61111111111111116</v>
      </c>
      <c r="F5" s="98">
        <f>'CNAS - FR'!F5+'CNAS - TR'!F5</f>
        <v>18</v>
      </c>
      <c r="G5" s="12">
        <f>'CNAS - FR'!G5+'CNAS - TR'!G5</f>
        <v>8</v>
      </c>
      <c r="H5" s="12">
        <f t="shared" si="12"/>
        <v>-10</v>
      </c>
      <c r="I5" s="143">
        <f t="shared" si="13"/>
        <v>-0.55555555555555558</v>
      </c>
      <c r="J5" s="98">
        <f>'CNAS - FR'!J5+'CNAS - TR'!J5</f>
        <v>17</v>
      </c>
      <c r="K5" s="12">
        <f>'CNAS - FR'!K5+'CNAS - TR'!K5</f>
        <v>6</v>
      </c>
      <c r="L5" s="12">
        <f t="shared" si="14"/>
        <v>-11</v>
      </c>
      <c r="M5" s="143">
        <f t="shared" si="15"/>
        <v>-0.6470588235294118</v>
      </c>
      <c r="N5" s="98">
        <f>'CNAS - FR'!N5+'CNAS - TR'!N5</f>
        <v>0</v>
      </c>
      <c r="O5" s="12">
        <f>'CNAS - FR'!O5+'CNAS - TR'!O5</f>
        <v>0</v>
      </c>
      <c r="P5" s="18">
        <f t="shared" si="16"/>
        <v>0</v>
      </c>
      <c r="Q5" s="355" t="str">
        <f t="shared" si="17"/>
        <v>n/a</v>
      </c>
      <c r="R5" s="98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40" t="str">
        <f t="shared" ref="U5:U24" si="19">IF(ISERROR(T5/R5),"n/a",(T5/R5))</f>
        <v>n/a</v>
      </c>
    </row>
    <row r="6" spans="1:23" ht="12.75" customHeight="1" x14ac:dyDescent="0.2">
      <c r="A6" s="173" t="s">
        <v>41</v>
      </c>
      <c r="B6" s="77">
        <f>'CNAS - FR'!B6+'CNAS - TR'!B6</f>
        <v>17</v>
      </c>
      <c r="C6" s="12">
        <f>'CNAS - FR'!C6+'CNAS - TR'!C6</f>
        <v>14</v>
      </c>
      <c r="D6" s="12">
        <f t="shared" si="10"/>
        <v>-3</v>
      </c>
      <c r="E6" s="130">
        <f t="shared" si="11"/>
        <v>-0.17647058823529413</v>
      </c>
      <c r="F6" s="98">
        <f>'CNAS - FR'!F6+'CNAS - TR'!F6</f>
        <v>9</v>
      </c>
      <c r="G6" s="12">
        <f>'CNAS - FR'!G6+'CNAS - TR'!G6</f>
        <v>7</v>
      </c>
      <c r="H6" s="12">
        <f t="shared" si="12"/>
        <v>-2</v>
      </c>
      <c r="I6" s="143">
        <f t="shared" si="13"/>
        <v>-0.22222222222222221</v>
      </c>
      <c r="J6" s="98">
        <f>'CNAS - FR'!J6+'CNAS - TR'!J6</f>
        <v>7</v>
      </c>
      <c r="K6" s="12">
        <f>'CNAS - FR'!K6+'CNAS - TR'!K6</f>
        <v>7</v>
      </c>
      <c r="L6" s="12">
        <f t="shared" si="14"/>
        <v>0</v>
      </c>
      <c r="M6" s="143">
        <f t="shared" si="15"/>
        <v>0</v>
      </c>
      <c r="N6" s="98">
        <f>'CNAS - FR'!N6+'CNAS - TR'!N6</f>
        <v>0</v>
      </c>
      <c r="O6" s="12">
        <f>'CNAS - FR'!O6+'CNAS - TR'!O6</f>
        <v>0</v>
      </c>
      <c r="P6" s="18">
        <f t="shared" si="16"/>
        <v>0</v>
      </c>
      <c r="Q6" s="355" t="str">
        <f t="shared" si="17"/>
        <v>n/a</v>
      </c>
      <c r="R6" s="98">
        <f>'CNAS - FR'!R6+'CNAS - TR'!R6</f>
        <v>0</v>
      </c>
      <c r="S6" s="12">
        <f>'CNAS - FR'!S6+'CNAS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">
      <c r="A7" s="173" t="s">
        <v>127</v>
      </c>
      <c r="B7" s="77">
        <f>'CNAS - FR'!B7+'CNAS - TR'!B7</f>
        <v>0</v>
      </c>
      <c r="C7" s="12">
        <f>'CNAS - FR'!C7+'CNAS - TR'!C7</f>
        <v>0</v>
      </c>
      <c r="D7" s="12">
        <f t="shared" ref="D7" si="20">C7-B7</f>
        <v>0</v>
      </c>
      <c r="E7" s="130" t="str">
        <f t="shared" ref="E7" si="21">IF(ISERROR(D7/B7),"n/a",(D7/B7))</f>
        <v>n/a</v>
      </c>
      <c r="F7" s="98">
        <f>'CNAS - FR'!F7+'CNAS - TR'!F7</f>
        <v>0</v>
      </c>
      <c r="G7" s="12">
        <f>'CNAS - FR'!G7+'CNAS - TR'!G7</f>
        <v>0</v>
      </c>
      <c r="H7" s="12">
        <f t="shared" ref="H7" si="22">G7-F7</f>
        <v>0</v>
      </c>
      <c r="I7" s="143" t="str">
        <f t="shared" ref="I7" si="23">IF(ISERROR(H7/F7),"n/a",(H7/F7))</f>
        <v>n/a</v>
      </c>
      <c r="J7" s="98">
        <f>'CNAS - FR'!J7+'CNAS - TR'!J7</f>
        <v>0</v>
      </c>
      <c r="K7" s="12">
        <f>'CNAS - FR'!K7+'CNAS - TR'!K7</f>
        <v>0</v>
      </c>
      <c r="L7" s="12">
        <f t="shared" ref="L7" si="24">K7-J7</f>
        <v>0</v>
      </c>
      <c r="M7" s="143" t="str">
        <f t="shared" ref="M7" si="25">IF(ISERROR(L7/J7),"n/a",(L7/J7))</f>
        <v>n/a</v>
      </c>
      <c r="N7" s="98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55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">
      <c r="A8" s="173" t="s">
        <v>119</v>
      </c>
      <c r="B8" s="77">
        <f>'CNAS - FR'!B8+'CNAS - TR'!B8</f>
        <v>0</v>
      </c>
      <c r="C8" s="12">
        <f>'CNAS - FR'!C8+'CNAS - TR'!C8</f>
        <v>0</v>
      </c>
      <c r="D8" s="12">
        <f t="shared" ref="D8" si="30">C8-B8</f>
        <v>0</v>
      </c>
      <c r="E8" s="130" t="str">
        <f t="shared" ref="E8" si="31">IF(ISERROR(D8/B8),"n/a",(D8/B8))</f>
        <v>n/a</v>
      </c>
      <c r="F8" s="98">
        <f>'CNAS - FR'!F8+'CNAS - TR'!F8</f>
        <v>0</v>
      </c>
      <c r="G8" s="12">
        <f>'CNAS - FR'!G8+'CNAS - TR'!G8</f>
        <v>0</v>
      </c>
      <c r="H8" s="12">
        <f t="shared" ref="H8" si="32">G8-F8</f>
        <v>0</v>
      </c>
      <c r="I8" s="143" t="str">
        <f t="shared" ref="I8" si="33">IF(ISERROR(H8/F8),"n/a",(H8/F8))</f>
        <v>n/a</v>
      </c>
      <c r="J8" s="98">
        <f>'CNAS - FR'!J8+'CNAS - TR'!J8</f>
        <v>0</v>
      </c>
      <c r="K8" s="12">
        <f>'CNAS - FR'!K8+'CNAS - TR'!K8</f>
        <v>0</v>
      </c>
      <c r="L8" s="12">
        <f t="shared" ref="L8" si="34">K8-J8</f>
        <v>0</v>
      </c>
      <c r="M8" s="143" t="str">
        <f t="shared" ref="M8" si="35">IF(ISERROR(L8/J8),"n/a",(L8/J8))</f>
        <v>n/a</v>
      </c>
      <c r="N8" s="98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55" t="str">
        <f t="shared" ref="Q8" si="37">IF(ISERROR(P8/N8),"n/a",(P8/N8))</f>
        <v>n/a</v>
      </c>
      <c r="R8" s="98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">
      <c r="A9" s="173" t="s">
        <v>43</v>
      </c>
      <c r="B9" s="77">
        <f>'CNAS - FR'!B9+'CNAS - TR'!B9</f>
        <v>2</v>
      </c>
      <c r="C9" s="12">
        <f>'CNAS - FR'!C9+'CNAS - TR'!C9</f>
        <v>3</v>
      </c>
      <c r="D9" s="12">
        <f t="shared" si="10"/>
        <v>1</v>
      </c>
      <c r="E9" s="130">
        <f t="shared" si="11"/>
        <v>0.5</v>
      </c>
      <c r="F9" s="98">
        <f>'CNAS - FR'!F9+'CNAS - TR'!F9</f>
        <v>1</v>
      </c>
      <c r="G9" s="12">
        <f>'CNAS - FR'!G9+'CNAS - TR'!G9</f>
        <v>2</v>
      </c>
      <c r="H9" s="12">
        <f t="shared" si="12"/>
        <v>1</v>
      </c>
      <c r="I9" s="143">
        <f t="shared" si="13"/>
        <v>1</v>
      </c>
      <c r="J9" s="98">
        <f>'CNAS - FR'!J9+'CNAS - TR'!J9</f>
        <v>1</v>
      </c>
      <c r="K9" s="12">
        <f>'CNAS - FR'!K9+'CNAS - TR'!K9</f>
        <v>2</v>
      </c>
      <c r="L9" s="12">
        <f t="shared" si="14"/>
        <v>1</v>
      </c>
      <c r="M9" s="143">
        <f t="shared" si="15"/>
        <v>1</v>
      </c>
      <c r="N9" s="98">
        <f>'CNAS - FR'!N9+'CNAS - TR'!N9</f>
        <v>0</v>
      </c>
      <c r="O9" s="12">
        <f>'CNAS - FR'!O9+'CNAS - TR'!O9</f>
        <v>0</v>
      </c>
      <c r="P9" s="18">
        <f t="shared" si="16"/>
        <v>0</v>
      </c>
      <c r="Q9" s="355" t="str">
        <f t="shared" si="17"/>
        <v>n/a</v>
      </c>
      <c r="R9" s="98">
        <f>'CNAS - FR'!R9+'CNAS - TR'!R9</f>
        <v>0</v>
      </c>
      <c r="S9" s="12">
        <f>'CNAS - FR'!S9+'CNAS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">
      <c r="A10" s="173" t="s">
        <v>126</v>
      </c>
      <c r="B10" s="77">
        <f>'CNAS - FR'!B10+'CNAS - TR'!B10</f>
        <v>0</v>
      </c>
      <c r="C10" s="12">
        <f>'CNAS - FR'!C10+'CNAS - TR'!C10</f>
        <v>0</v>
      </c>
      <c r="D10" s="12">
        <f t="shared" ref="D10" si="40">C10-B10</f>
        <v>0</v>
      </c>
      <c r="E10" s="130" t="str">
        <f t="shared" ref="E10" si="41">IF(ISERROR(D10/B10),"n/a",(D10/B10))</f>
        <v>n/a</v>
      </c>
      <c r="F10" s="98">
        <f>'CNAS - FR'!F10+'CNAS - TR'!F10</f>
        <v>0</v>
      </c>
      <c r="G10" s="12">
        <f>'CNAS - FR'!G10+'CNAS - TR'!G10</f>
        <v>0</v>
      </c>
      <c r="H10" s="12">
        <f t="shared" ref="H10" si="42">G10-F10</f>
        <v>0</v>
      </c>
      <c r="I10" s="143" t="str">
        <f t="shared" ref="I10" si="43">IF(ISERROR(H10/F10),"n/a",(H10/F10))</f>
        <v>n/a</v>
      </c>
      <c r="J10" s="98">
        <f>'CNAS - FR'!J10+'CNAS - TR'!J10</f>
        <v>0</v>
      </c>
      <c r="K10" s="12">
        <f>'CNAS - FR'!K10+'CNAS - TR'!K10</f>
        <v>0</v>
      </c>
      <c r="L10" s="12">
        <f t="shared" ref="L10" si="44">K10-J10</f>
        <v>0</v>
      </c>
      <c r="M10" s="143" t="str">
        <f t="shared" ref="M10" si="45">IF(ISERROR(L10/J10),"n/a",(L10/J10))</f>
        <v>n/a</v>
      </c>
      <c r="N10" s="98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55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">
      <c r="A11" s="173" t="s">
        <v>42</v>
      </c>
      <c r="B11" s="77">
        <f>'CNAS - FR'!B11+'CNAS - TR'!B11</f>
        <v>1</v>
      </c>
      <c r="C11" s="12">
        <f>'CNAS - FR'!C11+'CNAS - TR'!C11</f>
        <v>14</v>
      </c>
      <c r="D11" s="12">
        <f t="shared" si="10"/>
        <v>13</v>
      </c>
      <c r="E11" s="130">
        <f t="shared" si="11"/>
        <v>13</v>
      </c>
      <c r="F11" s="98">
        <f>'CNAS - FR'!F11+'CNAS - TR'!F11</f>
        <v>0</v>
      </c>
      <c r="G11" s="12">
        <f>'CNAS - FR'!G11+'CNAS - TR'!G11</f>
        <v>6</v>
      </c>
      <c r="H11" s="12">
        <f t="shared" si="12"/>
        <v>6</v>
      </c>
      <c r="I11" s="143" t="str">
        <f t="shared" si="13"/>
        <v>n/a</v>
      </c>
      <c r="J11" s="98">
        <f>'CNAS - FR'!J11+'CNAS - TR'!J11</f>
        <v>0</v>
      </c>
      <c r="K11" s="12">
        <f>'CNAS - FR'!K11+'CNAS - TR'!K11</f>
        <v>2</v>
      </c>
      <c r="L11" s="12">
        <f t="shared" si="14"/>
        <v>2</v>
      </c>
      <c r="M11" s="143" t="str">
        <f t="shared" si="15"/>
        <v>n/a</v>
      </c>
      <c r="N11" s="98">
        <f>'CNAS - FR'!N11+'CNAS - TR'!N11</f>
        <v>0</v>
      </c>
      <c r="O11" s="12">
        <f>'CNAS - FR'!O11+'CNAS - TR'!O11</f>
        <v>0</v>
      </c>
      <c r="P11" s="18">
        <f t="shared" si="16"/>
        <v>0</v>
      </c>
      <c r="Q11" s="355" t="str">
        <f t="shared" si="17"/>
        <v>n/a</v>
      </c>
      <c r="R11" s="98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">
      <c r="A12" s="173" t="s">
        <v>45</v>
      </c>
      <c r="B12" s="77">
        <f>'CNAS - FR'!B12+'CNAS - TR'!B12</f>
        <v>2</v>
      </c>
      <c r="C12" s="12">
        <f>'CNAS - FR'!C12+'CNAS - TR'!C12</f>
        <v>1</v>
      </c>
      <c r="D12" s="12">
        <f t="shared" si="10"/>
        <v>-1</v>
      </c>
      <c r="E12" s="130">
        <f t="shared" si="11"/>
        <v>-0.5</v>
      </c>
      <c r="F12" s="98">
        <f>'CNAS - FR'!F12+'CNAS - TR'!F12</f>
        <v>1</v>
      </c>
      <c r="G12" s="12">
        <f>'CNAS - FR'!G12+'CNAS - TR'!G12</f>
        <v>1</v>
      </c>
      <c r="H12" s="12">
        <f t="shared" si="12"/>
        <v>0</v>
      </c>
      <c r="I12" s="143">
        <f t="shared" si="13"/>
        <v>0</v>
      </c>
      <c r="J12" s="98">
        <f>'CNAS - FR'!J12+'CNAS - TR'!J12</f>
        <v>0</v>
      </c>
      <c r="K12" s="12">
        <f>'CNAS - FR'!K12+'CNAS - TR'!K12</f>
        <v>1</v>
      </c>
      <c r="L12" s="12">
        <f t="shared" si="14"/>
        <v>1</v>
      </c>
      <c r="M12" s="143" t="str">
        <f t="shared" si="15"/>
        <v>n/a</v>
      </c>
      <c r="N12" s="98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55" t="str">
        <f t="shared" si="17"/>
        <v>n/a</v>
      </c>
      <c r="R12" s="98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">
      <c r="A13" s="173" t="s">
        <v>44</v>
      </c>
      <c r="B13" s="77">
        <f>'CNAS - FR'!B13+'CNAS - TR'!B13</f>
        <v>1</v>
      </c>
      <c r="C13" s="12">
        <f>'CNAS - FR'!C13+'CNAS - TR'!C13</f>
        <v>0</v>
      </c>
      <c r="D13" s="12">
        <f t="shared" si="10"/>
        <v>-1</v>
      </c>
      <c r="E13" s="130">
        <f t="shared" si="11"/>
        <v>-1</v>
      </c>
      <c r="F13" s="98">
        <f>'CNAS - FR'!F13+'CNAS - TR'!F13</f>
        <v>0</v>
      </c>
      <c r="G13" s="12">
        <f>'CNAS - FR'!G13+'CNAS - TR'!G13</f>
        <v>0</v>
      </c>
      <c r="H13" s="12">
        <f t="shared" si="12"/>
        <v>0</v>
      </c>
      <c r="I13" s="143" t="str">
        <f t="shared" si="13"/>
        <v>n/a</v>
      </c>
      <c r="J13" s="98">
        <f>'CNAS - FR'!J13+'CNAS - TR'!J13</f>
        <v>0</v>
      </c>
      <c r="K13" s="12">
        <f>'CNAS - FR'!K13+'CNAS - TR'!K13</f>
        <v>0</v>
      </c>
      <c r="L13" s="12">
        <f t="shared" si="14"/>
        <v>0</v>
      </c>
      <c r="M13" s="143" t="str">
        <f t="shared" si="15"/>
        <v>n/a</v>
      </c>
      <c r="N13" s="98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55" t="str">
        <f t="shared" si="17"/>
        <v>n/a</v>
      </c>
      <c r="R13" s="98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0</v>
      </c>
      <c r="C14" s="12">
        <f>'CNAS - FR'!C14+'CNAS - TR'!C14</f>
        <v>0</v>
      </c>
      <c r="D14" s="12">
        <f t="shared" si="10"/>
        <v>0</v>
      </c>
      <c r="E14" s="130" t="str">
        <f t="shared" si="11"/>
        <v>n/a</v>
      </c>
      <c r="F14" s="98">
        <f>'CNAS - FR'!F14+'CNAS - TR'!F14</f>
        <v>0</v>
      </c>
      <c r="G14" s="12">
        <f>'CNAS - FR'!G14+'CNAS - TR'!G14</f>
        <v>0</v>
      </c>
      <c r="H14" s="12">
        <f t="shared" si="12"/>
        <v>0</v>
      </c>
      <c r="I14" s="143" t="str">
        <f t="shared" si="13"/>
        <v>n/a</v>
      </c>
      <c r="J14" s="98">
        <f>'CNAS - FR'!J14+'CNAS - TR'!J14</f>
        <v>0</v>
      </c>
      <c r="K14" s="12">
        <f>'CNAS - FR'!K14+'CNAS - TR'!K14</f>
        <v>0</v>
      </c>
      <c r="L14" s="12">
        <f t="shared" si="14"/>
        <v>0</v>
      </c>
      <c r="M14" s="143" t="str">
        <f t="shared" si="15"/>
        <v>n/a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5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21</v>
      </c>
      <c r="C15" s="12">
        <f>'CNAS - FR'!C15+'CNAS - TR'!C15</f>
        <v>18</v>
      </c>
      <c r="D15" s="12">
        <f t="shared" si="10"/>
        <v>-3</v>
      </c>
      <c r="E15" s="130">
        <f t="shared" si="11"/>
        <v>-0.14285714285714285</v>
      </c>
      <c r="F15" s="98">
        <f>'CNAS - FR'!F15+'CNAS - TR'!F15</f>
        <v>18</v>
      </c>
      <c r="G15" s="12">
        <f>'CNAS - FR'!G15+'CNAS - TR'!G15</f>
        <v>15</v>
      </c>
      <c r="H15" s="12">
        <f t="shared" si="12"/>
        <v>-3</v>
      </c>
      <c r="I15" s="143">
        <f t="shared" si="13"/>
        <v>-0.16666666666666666</v>
      </c>
      <c r="J15" s="98">
        <f>'CNAS - FR'!J15+'CNAS - TR'!J15</f>
        <v>15</v>
      </c>
      <c r="K15" s="12">
        <f>'CNAS - FR'!K15+'CNAS - TR'!K15</f>
        <v>13</v>
      </c>
      <c r="L15" s="12">
        <f t="shared" si="14"/>
        <v>-2</v>
      </c>
      <c r="M15" s="143">
        <f t="shared" si="15"/>
        <v>-0.13333333333333333</v>
      </c>
      <c r="N15" s="98">
        <f>'CNAS - FR'!N15+'CNAS - TR'!N15</f>
        <v>0</v>
      </c>
      <c r="O15" s="12">
        <f>'CNAS - FR'!O15+'CNAS - TR'!O15</f>
        <v>0</v>
      </c>
      <c r="P15" s="18">
        <f t="shared" si="16"/>
        <v>0</v>
      </c>
      <c r="Q15" s="355" t="str">
        <f t="shared" si="17"/>
        <v>n/a</v>
      </c>
      <c r="R15" s="98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">
      <c r="A16" s="173" t="s">
        <v>48</v>
      </c>
      <c r="B16" s="77">
        <f>'CNAS - FR'!B16+'CNAS - TR'!B16</f>
        <v>2</v>
      </c>
      <c r="C16" s="12">
        <f>'CNAS - FR'!C16+'CNAS - TR'!C16</f>
        <v>3</v>
      </c>
      <c r="D16" s="12">
        <f t="shared" si="10"/>
        <v>1</v>
      </c>
      <c r="E16" s="130">
        <f t="shared" si="11"/>
        <v>0.5</v>
      </c>
      <c r="F16" s="98">
        <f>'CNAS - FR'!F16+'CNAS - TR'!F16</f>
        <v>2</v>
      </c>
      <c r="G16" s="12">
        <f>'CNAS - FR'!G16+'CNAS - TR'!G16</f>
        <v>2</v>
      </c>
      <c r="H16" s="12">
        <f t="shared" si="12"/>
        <v>0</v>
      </c>
      <c r="I16" s="143">
        <f t="shared" si="13"/>
        <v>0</v>
      </c>
      <c r="J16" s="98">
        <f>'CNAS - FR'!J16+'CNAS - TR'!J16</f>
        <v>1</v>
      </c>
      <c r="K16" s="12">
        <f>'CNAS - FR'!K16+'CNAS - TR'!K16</f>
        <v>2</v>
      </c>
      <c r="L16" s="12">
        <f t="shared" si="14"/>
        <v>1</v>
      </c>
      <c r="M16" s="143">
        <f t="shared" si="15"/>
        <v>1</v>
      </c>
      <c r="N16" s="98">
        <f>'CNAS - FR'!N16+'CNAS - TR'!N16</f>
        <v>0</v>
      </c>
      <c r="O16" s="12">
        <f>'CNAS - FR'!O16+'CNAS - TR'!O16</f>
        <v>0</v>
      </c>
      <c r="P16" s="18">
        <f t="shared" si="16"/>
        <v>0</v>
      </c>
      <c r="Q16" s="355" t="str">
        <f t="shared" si="17"/>
        <v>n/a</v>
      </c>
      <c r="R16" s="98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">
      <c r="A17" s="173" t="s">
        <v>47</v>
      </c>
      <c r="B17" s="77">
        <f>'CNAS - FR'!B17+'CNAS - TR'!B17</f>
        <v>15</v>
      </c>
      <c r="C17" s="12">
        <f>'CNAS - FR'!C17+'CNAS - TR'!C17</f>
        <v>12</v>
      </c>
      <c r="D17" s="12">
        <f t="shared" si="10"/>
        <v>-3</v>
      </c>
      <c r="E17" s="130">
        <f t="shared" si="11"/>
        <v>-0.2</v>
      </c>
      <c r="F17" s="98">
        <f>'CNAS - FR'!F17+'CNAS - TR'!F17</f>
        <v>8</v>
      </c>
      <c r="G17" s="12">
        <f>'CNAS - FR'!G17+'CNAS - TR'!G17</f>
        <v>8</v>
      </c>
      <c r="H17" s="12">
        <f t="shared" si="12"/>
        <v>0</v>
      </c>
      <c r="I17" s="143">
        <f t="shared" si="13"/>
        <v>0</v>
      </c>
      <c r="J17" s="98">
        <f>'CNAS - FR'!J17+'CNAS - TR'!J17</f>
        <v>5</v>
      </c>
      <c r="K17" s="12">
        <f>'CNAS - FR'!K17+'CNAS - TR'!K17</f>
        <v>8</v>
      </c>
      <c r="L17" s="12">
        <f t="shared" si="14"/>
        <v>3</v>
      </c>
      <c r="M17" s="143">
        <f t="shared" si="15"/>
        <v>0.6</v>
      </c>
      <c r="N17" s="98">
        <f>'CNAS - FR'!N17+'CNAS - TR'!N17</f>
        <v>0</v>
      </c>
      <c r="O17" s="12">
        <f>'CNAS - FR'!O17+'CNAS - TR'!O17</f>
        <v>0</v>
      </c>
      <c r="P17" s="18">
        <f t="shared" si="16"/>
        <v>0</v>
      </c>
      <c r="Q17" s="355" t="str">
        <f t="shared" si="17"/>
        <v>n/a</v>
      </c>
      <c r="R17" s="98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">
      <c r="A18" s="173" t="s">
        <v>52</v>
      </c>
      <c r="B18" s="77">
        <f>'CNAS - FR'!B18+'CNAS - TR'!B18</f>
        <v>13</v>
      </c>
      <c r="C18" s="12">
        <f>'CNAS - FR'!C18+'CNAS - TR'!C18</f>
        <v>14</v>
      </c>
      <c r="D18" s="12">
        <f t="shared" si="10"/>
        <v>1</v>
      </c>
      <c r="E18" s="130">
        <f t="shared" si="11"/>
        <v>7.6923076923076927E-2</v>
      </c>
      <c r="F18" s="98">
        <f>'CNAS - FR'!F18+'CNAS - TR'!F18</f>
        <v>8</v>
      </c>
      <c r="G18" s="12">
        <f>'CNAS - FR'!G18+'CNAS - TR'!G18</f>
        <v>7</v>
      </c>
      <c r="H18" s="12">
        <f t="shared" si="12"/>
        <v>-1</v>
      </c>
      <c r="I18" s="143">
        <f t="shared" si="13"/>
        <v>-0.125</v>
      </c>
      <c r="J18" s="98">
        <f>'CNAS - FR'!J18+'CNAS - TR'!J18</f>
        <v>6</v>
      </c>
      <c r="K18" s="12">
        <f>'CNAS - FR'!K18+'CNAS - TR'!K18</f>
        <v>7</v>
      </c>
      <c r="L18" s="12">
        <f t="shared" si="14"/>
        <v>1</v>
      </c>
      <c r="M18" s="143">
        <f t="shared" si="15"/>
        <v>0.16666666666666666</v>
      </c>
      <c r="N18" s="98">
        <f>'CNAS - FR'!N18+'CNAS - TR'!N18</f>
        <v>0</v>
      </c>
      <c r="O18" s="12">
        <f>'CNAS - FR'!O18+'CNAS - TR'!O18</f>
        <v>0</v>
      </c>
      <c r="P18" s="18">
        <f t="shared" si="16"/>
        <v>0</v>
      </c>
      <c r="Q18" s="355" t="str">
        <f t="shared" si="17"/>
        <v>n/a</v>
      </c>
      <c r="R18" s="98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">
      <c r="A19" s="173" t="s">
        <v>53</v>
      </c>
      <c r="B19" s="77">
        <f>'CNAS - FR'!B19+'CNAS - TR'!B19</f>
        <v>6</v>
      </c>
      <c r="C19" s="12">
        <f>'CNAS - FR'!C19+'CNAS - TR'!C19</f>
        <v>2</v>
      </c>
      <c r="D19" s="12">
        <f t="shared" si="10"/>
        <v>-4</v>
      </c>
      <c r="E19" s="130">
        <f t="shared" si="11"/>
        <v>-0.66666666666666663</v>
      </c>
      <c r="F19" s="98">
        <f>'CNAS - FR'!F19+'CNAS - TR'!F19</f>
        <v>4</v>
      </c>
      <c r="G19" s="12">
        <f>'CNAS - FR'!G19+'CNAS - TR'!G19</f>
        <v>2</v>
      </c>
      <c r="H19" s="12">
        <f t="shared" si="12"/>
        <v>-2</v>
      </c>
      <c r="I19" s="143">
        <f t="shared" si="13"/>
        <v>-0.5</v>
      </c>
      <c r="J19" s="98">
        <f>'CNAS - FR'!J19+'CNAS - TR'!J19</f>
        <v>4</v>
      </c>
      <c r="K19" s="12">
        <f>'CNAS - FR'!K19+'CNAS - TR'!K19</f>
        <v>2</v>
      </c>
      <c r="L19" s="12">
        <f t="shared" si="14"/>
        <v>-2</v>
      </c>
      <c r="M19" s="143">
        <f t="shared" si="15"/>
        <v>-0.5</v>
      </c>
      <c r="N19" s="98">
        <f>'CNAS - FR'!N19+'CNAS - TR'!N19</f>
        <v>0</v>
      </c>
      <c r="O19" s="12">
        <f>'CNAS - FR'!O19+'CNAS - TR'!O19</f>
        <v>0</v>
      </c>
      <c r="P19" s="18">
        <f t="shared" si="16"/>
        <v>0</v>
      </c>
      <c r="Q19" s="355" t="str">
        <f t="shared" si="17"/>
        <v>n/a</v>
      </c>
      <c r="R19" s="98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">
      <c r="A20" s="173" t="s">
        <v>54</v>
      </c>
      <c r="B20" s="77">
        <f>'CNAS - FR'!B20+'CNAS - TR'!B20</f>
        <v>2</v>
      </c>
      <c r="C20" s="12">
        <f>'CNAS - FR'!C20+'CNAS - TR'!C20</f>
        <v>3</v>
      </c>
      <c r="D20" s="12">
        <f t="shared" si="10"/>
        <v>1</v>
      </c>
      <c r="E20" s="130">
        <f t="shared" si="11"/>
        <v>0.5</v>
      </c>
      <c r="F20" s="98">
        <f>'CNAS - FR'!F20+'CNAS - TR'!F20</f>
        <v>1</v>
      </c>
      <c r="G20" s="12">
        <f>'CNAS - FR'!G20+'CNAS - TR'!G20</f>
        <v>1</v>
      </c>
      <c r="H20" s="12">
        <f t="shared" si="12"/>
        <v>0</v>
      </c>
      <c r="I20" s="143">
        <f t="shared" si="13"/>
        <v>0</v>
      </c>
      <c r="J20" s="98">
        <f>'CNAS - FR'!J20+'CNAS - TR'!J20</f>
        <v>1</v>
      </c>
      <c r="K20" s="12">
        <f>'CNAS - FR'!K20+'CNAS - TR'!K20</f>
        <v>1</v>
      </c>
      <c r="L20" s="12">
        <f t="shared" si="14"/>
        <v>0</v>
      </c>
      <c r="M20" s="143">
        <f t="shared" si="15"/>
        <v>0</v>
      </c>
      <c r="N20" s="98">
        <f>'CNAS - FR'!N20+'CNAS - TR'!N20</f>
        <v>0</v>
      </c>
      <c r="O20" s="12">
        <f>'CNAS - FR'!O20+'CNAS - TR'!O20</f>
        <v>0</v>
      </c>
      <c r="P20" s="18">
        <f t="shared" si="16"/>
        <v>0</v>
      </c>
      <c r="Q20" s="355" t="str">
        <f t="shared" si="17"/>
        <v>n/a</v>
      </c>
      <c r="R20" s="98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">
      <c r="A21" s="173" t="s">
        <v>55</v>
      </c>
      <c r="B21" s="77">
        <f>'CNAS - FR'!B21+'CNAS - TR'!B21</f>
        <v>3</v>
      </c>
      <c r="C21" s="12">
        <f>'CNAS - FR'!C21+'CNAS - TR'!C21</f>
        <v>2</v>
      </c>
      <c r="D21" s="12">
        <f t="shared" si="10"/>
        <v>-1</v>
      </c>
      <c r="E21" s="130">
        <f t="shared" si="11"/>
        <v>-0.33333333333333331</v>
      </c>
      <c r="F21" s="98">
        <f>'CNAS - FR'!F21+'CNAS - TR'!F21</f>
        <v>3</v>
      </c>
      <c r="G21" s="12">
        <f>'CNAS - FR'!G21+'CNAS - TR'!G21</f>
        <v>2</v>
      </c>
      <c r="H21" s="12">
        <f t="shared" si="12"/>
        <v>-1</v>
      </c>
      <c r="I21" s="143">
        <f t="shared" si="13"/>
        <v>-0.33333333333333331</v>
      </c>
      <c r="J21" s="98">
        <f>'CNAS - FR'!J21+'CNAS - TR'!J21</f>
        <v>3</v>
      </c>
      <c r="K21" s="12">
        <f>'CNAS - FR'!K21+'CNAS - TR'!K21</f>
        <v>2</v>
      </c>
      <c r="L21" s="12">
        <f t="shared" si="14"/>
        <v>-1</v>
      </c>
      <c r="M21" s="143">
        <f t="shared" si="15"/>
        <v>-0.33333333333333331</v>
      </c>
      <c r="N21" s="98">
        <f>'CNAS - FR'!N21+'CNAS - TR'!N21</f>
        <v>0</v>
      </c>
      <c r="O21" s="12">
        <f>'CNAS - FR'!O21+'CNAS - TR'!O21</f>
        <v>0</v>
      </c>
      <c r="P21" s="18">
        <f t="shared" si="16"/>
        <v>0</v>
      </c>
      <c r="Q21" s="355" t="str">
        <f t="shared" si="17"/>
        <v>n/a</v>
      </c>
      <c r="R21" s="98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">
      <c r="A22" s="173" t="s">
        <v>49</v>
      </c>
      <c r="B22" s="77">
        <f>'CNAS - FR'!B22+'CNAS - TR'!B22</f>
        <v>0</v>
      </c>
      <c r="C22" s="12">
        <f>'CNAS - FR'!C22+'CNAS - TR'!C22</f>
        <v>0</v>
      </c>
      <c r="D22" s="12">
        <f t="shared" si="10"/>
        <v>0</v>
      </c>
      <c r="E22" s="130" t="str">
        <f t="shared" si="11"/>
        <v>n/a</v>
      </c>
      <c r="F22" s="98">
        <f>'CNAS - FR'!F22+'CNAS - TR'!F22</f>
        <v>0</v>
      </c>
      <c r="G22" s="12">
        <f>'CNAS - FR'!G22+'CNAS - TR'!G22</f>
        <v>0</v>
      </c>
      <c r="H22" s="12">
        <f t="shared" si="12"/>
        <v>0</v>
      </c>
      <c r="I22" s="143" t="str">
        <f t="shared" si="13"/>
        <v>n/a</v>
      </c>
      <c r="J22" s="98">
        <f>'CNAS - FR'!J22+'CNAS - TR'!J22</f>
        <v>0</v>
      </c>
      <c r="K22" s="12">
        <f>'CNAS - FR'!K22+'CNAS - TR'!K22</f>
        <v>0</v>
      </c>
      <c r="L22" s="12">
        <f t="shared" si="14"/>
        <v>0</v>
      </c>
      <c r="M22" s="143" t="str">
        <f t="shared" si="15"/>
        <v>n/a</v>
      </c>
      <c r="N22" s="98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55" t="str">
        <f t="shared" si="17"/>
        <v>n/a</v>
      </c>
      <c r="R22" s="98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40" t="str">
        <f t="shared" si="19"/>
        <v>n/a</v>
      </c>
    </row>
    <row r="23" spans="1:21" ht="12.75" customHeight="1" x14ac:dyDescent="0.2">
      <c r="A23" s="173" t="s">
        <v>50</v>
      </c>
      <c r="B23" s="77">
        <f>'CNAS - FR'!B23+'CNAS - TR'!B23</f>
        <v>0</v>
      </c>
      <c r="C23" s="12">
        <f>'CNAS - FR'!C23+'CNAS - TR'!C23</f>
        <v>1</v>
      </c>
      <c r="D23" s="12">
        <f t="shared" si="10"/>
        <v>1</v>
      </c>
      <c r="E23" s="130" t="str">
        <f t="shared" si="11"/>
        <v>n/a</v>
      </c>
      <c r="F23" s="98">
        <f>'CNAS - FR'!F23+'CNAS - TR'!F23</f>
        <v>0</v>
      </c>
      <c r="G23" s="12">
        <f>'CNAS - FR'!G23+'CNAS - TR'!G23</f>
        <v>1</v>
      </c>
      <c r="H23" s="12">
        <f t="shared" si="12"/>
        <v>1</v>
      </c>
      <c r="I23" s="143" t="str">
        <f t="shared" si="13"/>
        <v>n/a</v>
      </c>
      <c r="J23" s="98">
        <f>'CNAS - FR'!J23+'CNAS - TR'!J23</f>
        <v>0</v>
      </c>
      <c r="K23" s="12">
        <f>'CNAS - FR'!K23+'CNAS - TR'!K23</f>
        <v>0</v>
      </c>
      <c r="L23" s="12">
        <f t="shared" si="14"/>
        <v>0</v>
      </c>
      <c r="M23" s="143" t="str">
        <f t="shared" si="15"/>
        <v>n/a</v>
      </c>
      <c r="N23" s="98">
        <f>'CNAS - FR'!N23+'CNAS - TR'!N23</f>
        <v>0</v>
      </c>
      <c r="O23" s="12">
        <f>'CNAS - FR'!O23+'CNAS - TR'!O23</f>
        <v>0</v>
      </c>
      <c r="P23" s="18">
        <f t="shared" si="16"/>
        <v>0</v>
      </c>
      <c r="Q23" s="355" t="str">
        <f t="shared" si="17"/>
        <v>n/a</v>
      </c>
      <c r="R23" s="98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ht="13.5" thickBot="1" x14ac:dyDescent="0.25">
      <c r="A24" s="359" t="s">
        <v>51</v>
      </c>
      <c r="B24" s="360">
        <f>'CNAS - FR'!B24+'CNAS - TR'!B24</f>
        <v>0</v>
      </c>
      <c r="C24" s="361">
        <f>'CNAS - FR'!C24+'CNAS - TR'!C24</f>
        <v>1</v>
      </c>
      <c r="D24" s="361">
        <f t="shared" si="10"/>
        <v>1</v>
      </c>
      <c r="E24" s="362" t="str">
        <f t="shared" si="11"/>
        <v>n/a</v>
      </c>
      <c r="F24" s="363">
        <f>'CNAS - FR'!F24+'CNAS - TR'!F24</f>
        <v>0</v>
      </c>
      <c r="G24" s="361">
        <f>'CNAS - FR'!G24+'CNAS - TR'!G24</f>
        <v>1</v>
      </c>
      <c r="H24" s="361">
        <f t="shared" si="12"/>
        <v>1</v>
      </c>
      <c r="I24" s="364" t="str">
        <f t="shared" si="13"/>
        <v>n/a</v>
      </c>
      <c r="J24" s="363">
        <f>'CNAS - FR'!J24+'CNAS - TR'!J24</f>
        <v>0</v>
      </c>
      <c r="K24" s="361">
        <f>'CNAS - FR'!K24+'CNAS - TR'!K24</f>
        <v>1</v>
      </c>
      <c r="L24" s="361">
        <f t="shared" si="14"/>
        <v>1</v>
      </c>
      <c r="M24" s="364" t="str">
        <f t="shared" si="15"/>
        <v>n/a</v>
      </c>
      <c r="N24" s="363">
        <f>'CNAS - FR'!N24+'CNAS - TR'!N24</f>
        <v>0</v>
      </c>
      <c r="O24" s="361">
        <f>'CNAS - FR'!O24+'CNAS - TR'!O24</f>
        <v>0</v>
      </c>
      <c r="P24" s="348">
        <f t="shared" si="16"/>
        <v>0</v>
      </c>
      <c r="Q24" s="369" t="str">
        <f t="shared" si="17"/>
        <v>n/a</v>
      </c>
      <c r="R24" s="98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4.25" thickTop="1" thickBot="1" x14ac:dyDescent="0.25">
      <c r="A25" s="365" t="s">
        <v>9</v>
      </c>
      <c r="B25" s="350">
        <f>SUM(B3:B24)</f>
        <v>154</v>
      </c>
      <c r="C25" s="366">
        <f>SUM(C3:C24)</f>
        <v>177</v>
      </c>
      <c r="D25" s="352">
        <f>SUM(C25-B25)</f>
        <v>23</v>
      </c>
      <c r="E25" s="367">
        <f>IF(ISERROR(D25/B25),"n/a",(D25/B25))</f>
        <v>0.14935064935064934</v>
      </c>
      <c r="F25" s="368">
        <f>SUM(F3:F24)</f>
        <v>101</v>
      </c>
      <c r="G25" s="366">
        <f>SUM(G3:G24)</f>
        <v>98</v>
      </c>
      <c r="H25" s="352">
        <f>SUM(G25-F25)</f>
        <v>-3</v>
      </c>
      <c r="I25" s="367">
        <f>IF(ISERROR(H25/F25),"n/a",(H25/F25))</f>
        <v>-2.9702970297029702E-2</v>
      </c>
      <c r="J25" s="357">
        <f>SUM(J3:J24)</f>
        <v>86</v>
      </c>
      <c r="K25" s="366">
        <f>SUM(K3:K24)</f>
        <v>78</v>
      </c>
      <c r="L25" s="352">
        <f>SUM(K25-J25)</f>
        <v>-8</v>
      </c>
      <c r="M25" s="367">
        <f>IF(ISERROR(L25/J25),"n/a",(L25/J25))</f>
        <v>-9.3023255813953487E-2</v>
      </c>
      <c r="N25" s="368">
        <f>SUM(N3:N24)</f>
        <v>0</v>
      </c>
      <c r="O25" s="366">
        <f>SUM(O3:O24)</f>
        <v>0</v>
      </c>
      <c r="P25" s="352">
        <f>SUM(O25-N25)</f>
        <v>0</v>
      </c>
      <c r="Q25" s="370" t="str">
        <f>IF(ISERROR(P25/N25),"n/a",(P25/N25))</f>
        <v>n/a</v>
      </c>
      <c r="R25" s="357">
        <f>SUM(R3:R24)</f>
        <v>0</v>
      </c>
      <c r="S25" s="366">
        <f>SUM(S3:S24)</f>
        <v>0</v>
      </c>
      <c r="T25" s="352">
        <f>SUM(S25-R25)</f>
        <v>0</v>
      </c>
      <c r="U25" s="353" t="str">
        <f>IF(ISERROR(T25/R25),"n/a",(T25/R25))</f>
        <v>n/a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11/1/2020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7.85546875" style="1" hidden="1" customWidth="1"/>
    <col min="18" max="20" width="7.42578125" style="17" hidden="1" customWidth="1"/>
    <col min="21" max="21" width="7.85546875" style="17" hidden="1" customWidth="1"/>
    <col min="22" max="16384" width="8.85546875" style="17"/>
  </cols>
  <sheetData>
    <row r="1" spans="1:21" s="11" customFormat="1" x14ac:dyDescent="0.2">
      <c r="A1" s="442">
        <f>'CHASS- FR'!A1:A2</f>
        <v>44136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s="84" customFormat="1" ht="29.2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53">
        <f t="shared" ref="P4:P14" si="0">O4-N4</f>
        <v>0</v>
      </c>
      <c r="Q4" s="254" t="str">
        <f>IF(ISERROR(P4/N4),"n/a",(P4/N4))</f>
        <v>n/a</v>
      </c>
      <c r="R4" s="9">
        <v>0</v>
      </c>
      <c r="S4" s="9">
        <v>0</v>
      </c>
      <c r="T4" s="253">
        <f t="shared" ref="T4:T21" si="1">S4-R4</f>
        <v>0</v>
      </c>
      <c r="U4" s="254" t="str">
        <f>IF(ISERROR(T4/R4),"n/a",(T4/R4))</f>
        <v>n/a</v>
      </c>
    </row>
    <row r="5" spans="1:21" x14ac:dyDescent="0.2">
      <c r="A5" s="283" t="s">
        <v>31</v>
      </c>
      <c r="B5" s="255">
        <v>0</v>
      </c>
      <c r="C5" s="9">
        <v>0</v>
      </c>
      <c r="D5" s="6">
        <f>C5-B5</f>
        <v>0</v>
      </c>
      <c r="E5" s="7" t="str">
        <f>IF(ISERROR(D5/B5),"n/a",(D5/B5))</f>
        <v>n/a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">
      <c r="A6" s="283" t="s">
        <v>23</v>
      </c>
      <c r="B6" s="255">
        <v>0</v>
      </c>
      <c r="C6" s="9">
        <v>1</v>
      </c>
      <c r="D6" s="6">
        <f t="shared" ref="D6:D20" si="4">C6-B6</f>
        <v>1</v>
      </c>
      <c r="E6" s="7" t="str">
        <f t="shared" ref="E6:E20" si="5">IF(ISERROR(D6/B6),"n/a",(D6/B6))</f>
        <v>n/a</v>
      </c>
      <c r="F6" s="9">
        <v>0</v>
      </c>
      <c r="G6" s="9">
        <v>1</v>
      </c>
      <c r="H6" s="10">
        <f t="shared" ref="H6:H20" si="6">G6-F6</f>
        <v>1</v>
      </c>
      <c r="I6" s="7" t="str">
        <f t="shared" ref="I6:I20" si="7">IF(ISERROR(H6/F6),"n/a",(H6/F6))</f>
        <v>n/a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">
      <c r="A7" s="283" t="s">
        <v>22</v>
      </c>
      <c r="B7" s="255">
        <v>0</v>
      </c>
      <c r="C7" s="9">
        <v>0</v>
      </c>
      <c r="D7" s="6">
        <f t="shared" si="4"/>
        <v>0</v>
      </c>
      <c r="E7" s="7" t="str">
        <f t="shared" si="5"/>
        <v>n/a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">
      <c r="A8" s="283" t="s">
        <v>34</v>
      </c>
      <c r="B8" s="255">
        <v>0</v>
      </c>
      <c r="C8" s="9">
        <v>0</v>
      </c>
      <c r="D8" s="6">
        <f t="shared" si="4"/>
        <v>0</v>
      </c>
      <c r="E8" s="7" t="str">
        <f t="shared" si="5"/>
        <v>n/a</v>
      </c>
      <c r="F8" s="9">
        <v>0</v>
      </c>
      <c r="G8" s="9">
        <v>0</v>
      </c>
      <c r="H8" s="10">
        <f t="shared" si="6"/>
        <v>0</v>
      </c>
      <c r="I8" s="7" t="str">
        <f t="shared" si="7"/>
        <v>n/a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">
      <c r="A9" s="283" t="s">
        <v>24</v>
      </c>
      <c r="B9" s="255">
        <v>0</v>
      </c>
      <c r="C9" s="9">
        <v>0</v>
      </c>
      <c r="D9" s="6">
        <f t="shared" si="4"/>
        <v>0</v>
      </c>
      <c r="E9" s="7" t="str">
        <f t="shared" si="5"/>
        <v>n/a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">
      <c r="A10" s="308" t="s">
        <v>113</v>
      </c>
      <c r="B10" s="255">
        <v>0</v>
      </c>
      <c r="C10" s="9">
        <v>0</v>
      </c>
      <c r="D10" s="6">
        <f t="shared" si="4"/>
        <v>0</v>
      </c>
      <c r="E10" s="7" t="str">
        <f t="shared" si="5"/>
        <v>n/a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">
      <c r="A11" s="283" t="s">
        <v>28</v>
      </c>
      <c r="B11" s="255">
        <v>0</v>
      </c>
      <c r="C11" s="9">
        <v>7</v>
      </c>
      <c r="D11" s="6">
        <f t="shared" si="4"/>
        <v>7</v>
      </c>
      <c r="E11" s="7" t="str">
        <f t="shared" si="5"/>
        <v>n/a</v>
      </c>
      <c r="F11" s="9">
        <v>0</v>
      </c>
      <c r="G11" s="9">
        <v>7</v>
      </c>
      <c r="H11" s="10">
        <f t="shared" si="6"/>
        <v>7</v>
      </c>
      <c r="I11" s="7" t="str">
        <f t="shared" si="7"/>
        <v>n/a</v>
      </c>
      <c r="J11" s="9">
        <v>0</v>
      </c>
      <c r="K11" s="9">
        <v>5</v>
      </c>
      <c r="L11" s="10">
        <f t="shared" si="8"/>
        <v>5</v>
      </c>
      <c r="M11" s="14" t="str">
        <f t="shared" si="9"/>
        <v>n/a</v>
      </c>
      <c r="N11" s="9">
        <v>0</v>
      </c>
      <c r="O11" s="9">
        <v>0</v>
      </c>
      <c r="P11" s="10">
        <f t="shared" si="0"/>
        <v>0</v>
      </c>
      <c r="Q11" s="46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x14ac:dyDescent="0.2">
      <c r="A12" s="283" t="s">
        <v>36</v>
      </c>
      <c r="B12" s="255">
        <v>0</v>
      </c>
      <c r="C12" s="9">
        <v>0</v>
      </c>
      <c r="D12" s="6">
        <f t="shared" si="4"/>
        <v>0</v>
      </c>
      <c r="E12" s="7" t="str">
        <f t="shared" si="5"/>
        <v>n/a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">
      <c r="A13" s="290" t="s">
        <v>128</v>
      </c>
      <c r="B13" s="255">
        <v>0</v>
      </c>
      <c r="C13" s="9">
        <v>0</v>
      </c>
      <c r="D13" s="6">
        <f t="shared" ref="D13" si="17">C13-B13</f>
        <v>0</v>
      </c>
      <c r="E13" s="7" t="str">
        <f t="shared" ref="E13" si="18">IF(ISERROR(D13/B13),"n/a",(D13/B13))</f>
        <v>n/a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">
      <c r="A14" s="283" t="s">
        <v>26</v>
      </c>
      <c r="B14" s="255">
        <v>0</v>
      </c>
      <c r="C14" s="9">
        <v>0</v>
      </c>
      <c r="D14" s="6">
        <f t="shared" si="4"/>
        <v>0</v>
      </c>
      <c r="E14" s="7" t="str">
        <f t="shared" si="5"/>
        <v>n/a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">
      <c r="A15" s="283" t="s">
        <v>25</v>
      </c>
      <c r="B15" s="255">
        <v>0</v>
      </c>
      <c r="C15" s="9">
        <v>0</v>
      </c>
      <c r="D15" s="6">
        <f t="shared" si="4"/>
        <v>0</v>
      </c>
      <c r="E15" s="7" t="str">
        <f t="shared" si="5"/>
        <v>n/a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2" si="26">IF(ISERROR(T15/R15),"n/a",(T15/R15))</f>
        <v>n/a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0</v>
      </c>
      <c r="C17" s="9">
        <v>0</v>
      </c>
      <c r="D17" s="6">
        <f t="shared" si="4"/>
        <v>0</v>
      </c>
      <c r="E17" s="7" t="str">
        <f t="shared" si="5"/>
        <v>n/a</v>
      </c>
      <c r="F17" s="9">
        <v>0</v>
      </c>
      <c r="G17" s="9">
        <v>0</v>
      </c>
      <c r="H17" s="10">
        <f t="shared" si="6"/>
        <v>0</v>
      </c>
      <c r="I17" s="7" t="str">
        <f t="shared" si="7"/>
        <v>n/a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6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">
      <c r="A18" s="283" t="s">
        <v>27</v>
      </c>
      <c r="B18" s="255">
        <v>0</v>
      </c>
      <c r="C18" s="9">
        <v>0</v>
      </c>
      <c r="D18" s="6">
        <f t="shared" si="4"/>
        <v>0</v>
      </c>
      <c r="E18" s="7" t="str">
        <f t="shared" si="5"/>
        <v>n/a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">
      <c r="A19" s="284" t="s">
        <v>35</v>
      </c>
      <c r="B19" s="255">
        <v>0</v>
      </c>
      <c r="C19" s="9">
        <v>1</v>
      </c>
      <c r="D19" s="6">
        <f t="shared" si="4"/>
        <v>1</v>
      </c>
      <c r="E19" s="7" t="str">
        <f t="shared" si="5"/>
        <v>n/a</v>
      </c>
      <c r="F19" s="9">
        <v>0</v>
      </c>
      <c r="G19" s="9">
        <v>1</v>
      </c>
      <c r="H19" s="10">
        <f t="shared" si="6"/>
        <v>1</v>
      </c>
      <c r="I19" s="7" t="str">
        <f t="shared" si="7"/>
        <v>n/a</v>
      </c>
      <c r="J19" s="9">
        <v>0</v>
      </c>
      <c r="K19" s="9">
        <v>0</v>
      </c>
      <c r="L19" s="10">
        <f t="shared" si="8"/>
        <v>0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">
      <c r="A20" s="285" t="s">
        <v>32</v>
      </c>
      <c r="B20" s="255">
        <v>0</v>
      </c>
      <c r="C20" s="9">
        <v>1</v>
      </c>
      <c r="D20" s="6">
        <f t="shared" si="4"/>
        <v>1</v>
      </c>
      <c r="E20" s="7" t="str">
        <f t="shared" si="5"/>
        <v>n/a</v>
      </c>
      <c r="F20" s="9">
        <v>0</v>
      </c>
      <c r="G20" s="9">
        <v>1</v>
      </c>
      <c r="H20" s="10">
        <f t="shared" si="6"/>
        <v>1</v>
      </c>
      <c r="I20" s="7" t="str">
        <f t="shared" si="7"/>
        <v>n/a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ht="13.5" thickBot="1" x14ac:dyDescent="0.25">
      <c r="A21" s="293" t="s">
        <v>33</v>
      </c>
      <c r="B21" s="255">
        <v>0</v>
      </c>
      <c r="C21" s="9">
        <v>0</v>
      </c>
      <c r="D21" s="150">
        <f>C21-B21</f>
        <v>0</v>
      </c>
      <c r="E21" s="151" t="str">
        <f>IF(ISERROR(D21/B21),"n/a",(D21/B21))</f>
        <v>n/a</v>
      </c>
      <c r="F21" s="9">
        <v>0</v>
      </c>
      <c r="G21" s="9">
        <v>0</v>
      </c>
      <c r="H21" s="152">
        <f>G21-F21</f>
        <v>0</v>
      </c>
      <c r="I21" s="151" t="str">
        <f>IF(ISERROR(H21/F21),"n/a",(H21/F21))</f>
        <v>n/a</v>
      </c>
      <c r="J21" s="9">
        <v>0</v>
      </c>
      <c r="K21" s="9">
        <v>0</v>
      </c>
      <c r="L21" s="152">
        <f>K21-J21</f>
        <v>0</v>
      </c>
      <c r="M21" s="153" t="str">
        <f>IF(ISERROR(L21/J21),"n/a",(L21/J21))</f>
        <v>n/a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s="27" customFormat="1" ht="14.25" thickTop="1" thickBot="1" x14ac:dyDescent="0.25">
      <c r="A22" s="294" t="s">
        <v>2</v>
      </c>
      <c r="B22" s="155">
        <f>SUM(B4:B21)</f>
        <v>0</v>
      </c>
      <c r="C22" s="156">
        <f>SUM(C4:C21)</f>
        <v>10</v>
      </c>
      <c r="D22" s="157">
        <f>C22-B22</f>
        <v>10</v>
      </c>
      <c r="E22" s="158" t="str">
        <f>IF(ISERROR(D22/B22),"n/a",(D22/B22))</f>
        <v>n/a</v>
      </c>
      <c r="F22" s="159">
        <f>SUM(F4:F21)</f>
        <v>0</v>
      </c>
      <c r="G22" s="156">
        <f>SUM(G4:G21)</f>
        <v>10</v>
      </c>
      <c r="H22" s="160">
        <f>G22-F22</f>
        <v>10</v>
      </c>
      <c r="I22" s="158" t="str">
        <f>IF(ISERROR(H22/F22),"n/a",(H22/F22))</f>
        <v>n/a</v>
      </c>
      <c r="J22" s="159">
        <f>SUM(J4:J21)</f>
        <v>0</v>
      </c>
      <c r="K22" s="156">
        <f>SUM(K4:K21)</f>
        <v>5</v>
      </c>
      <c r="L22" s="160">
        <f>K22-J22</f>
        <v>5</v>
      </c>
      <c r="M22" s="161" t="str">
        <f>IF(ISERROR(L22/J22),"n/a",(L22/J22))</f>
        <v>n/a</v>
      </c>
      <c r="N22" s="162">
        <f>SUM(N4:N21)</f>
        <v>0</v>
      </c>
      <c r="O22" s="156">
        <f>SUM(O4:O21)</f>
        <v>0</v>
      </c>
      <c r="P22" s="160">
        <f>O22-N22</f>
        <v>0</v>
      </c>
      <c r="Q22" s="163" t="str">
        <f t="shared" si="27"/>
        <v>n/a</v>
      </c>
      <c r="R22" s="162">
        <f>SUM(R4:R21)</f>
        <v>0</v>
      </c>
      <c r="S22" s="156">
        <f>SUM(S4:S21)</f>
        <v>0</v>
      </c>
      <c r="T22" s="160">
        <f>S22-R22</f>
        <v>0</v>
      </c>
      <c r="U22" s="163" t="str">
        <f t="shared" si="26"/>
        <v>n/a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10</v>
      </c>
      <c r="C25" s="236">
        <v>11</v>
      </c>
      <c r="D25" s="237">
        <f>C25-B25</f>
        <v>1</v>
      </c>
      <c r="E25" s="238">
        <f>IF(ISERROR(D25/B25),"n/a",(D25/B25))</f>
        <v>0.1</v>
      </c>
      <c r="F25" s="236">
        <v>6</v>
      </c>
      <c r="G25" s="236">
        <v>6</v>
      </c>
      <c r="H25" s="239">
        <f>G25-F25</f>
        <v>0</v>
      </c>
      <c r="I25" s="238">
        <f>IF(ISERROR(H25/F25),"n/a",(H25/F25))</f>
        <v>0</v>
      </c>
      <c r="J25" s="236">
        <v>5</v>
      </c>
      <c r="K25" s="236">
        <v>4</v>
      </c>
      <c r="L25" s="239">
        <f>K25-J25</f>
        <v>-1</v>
      </c>
      <c r="M25" s="240">
        <f>IF(ISERROR(L25/J25),"n/a",(L25/J25))</f>
        <v>-0.2</v>
      </c>
      <c r="N25" s="236">
        <v>0</v>
      </c>
      <c r="O25" s="236">
        <v>0</v>
      </c>
      <c r="P25" s="239">
        <f>O25-N25</f>
        <v>0</v>
      </c>
      <c r="Q25" s="241" t="str">
        <f t="shared" ref="Q25:Q35" si="28">IF(ISERROR(P25/N25),"n/a",(P25/N25))</f>
        <v>n/a</v>
      </c>
      <c r="R25" s="236">
        <v>0</v>
      </c>
      <c r="S25" s="236">
        <v>0</v>
      </c>
      <c r="T25" s="239">
        <f>S25-R25</f>
        <v>0</v>
      </c>
      <c r="U25" s="241" t="str">
        <f t="shared" ref="U25:U42" si="29">IF(ISERROR(T25/R25),"n/a",(T25/R25))</f>
        <v>n/a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9</v>
      </c>
      <c r="C27" s="169">
        <v>13</v>
      </c>
      <c r="D27" s="175">
        <f t="shared" si="30"/>
        <v>4</v>
      </c>
      <c r="E27" s="177">
        <f t="shared" ref="E27:E41" si="31">IF(ISERROR(D27/B27),"n/a",(D27/B27))</f>
        <v>0.44444444444444442</v>
      </c>
      <c r="F27" s="169">
        <v>3</v>
      </c>
      <c r="G27" s="169">
        <v>6</v>
      </c>
      <c r="H27" s="178">
        <f t="shared" ref="H27:H41" si="32">G27-F27</f>
        <v>3</v>
      </c>
      <c r="I27" s="177">
        <f t="shared" ref="I27:I41" si="33">IF(ISERROR(H27/F27),"n/a",(H27/F27))</f>
        <v>1</v>
      </c>
      <c r="J27" s="169">
        <v>2</v>
      </c>
      <c r="K27" s="169">
        <v>5</v>
      </c>
      <c r="L27" s="178">
        <f t="shared" ref="L27:L41" si="34">K27-J27</f>
        <v>3</v>
      </c>
      <c r="M27" s="179">
        <f t="shared" ref="M27:M41" si="35">IF(ISERROR(L27/J27),"n/a",(L27/J27))</f>
        <v>1.5</v>
      </c>
      <c r="N27" s="169">
        <v>0</v>
      </c>
      <c r="O27" s="169">
        <v>0</v>
      </c>
      <c r="P27" s="178">
        <f t="shared" ref="P27:P42" si="36">O27-N27</f>
        <v>0</v>
      </c>
      <c r="Q27" s="180" t="str">
        <f t="shared" si="28"/>
        <v>n/a</v>
      </c>
      <c r="R27" s="169">
        <v>0</v>
      </c>
      <c r="S27" s="169">
        <v>0</v>
      </c>
      <c r="T27" s="178">
        <f t="shared" ref="T27:T29" si="37">S27-R27</f>
        <v>0</v>
      </c>
      <c r="U27" s="180" t="str">
        <f t="shared" si="29"/>
        <v>n/a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10</v>
      </c>
      <c r="C29" s="169">
        <v>17</v>
      </c>
      <c r="D29" s="175">
        <f t="shared" si="30"/>
        <v>7</v>
      </c>
      <c r="E29" s="177">
        <f t="shared" si="31"/>
        <v>0.7</v>
      </c>
      <c r="F29" s="169">
        <v>5</v>
      </c>
      <c r="G29" s="169">
        <v>4</v>
      </c>
      <c r="H29" s="178">
        <f t="shared" si="32"/>
        <v>-1</v>
      </c>
      <c r="I29" s="177">
        <f t="shared" si="33"/>
        <v>-0.2</v>
      </c>
      <c r="J29" s="169">
        <v>2</v>
      </c>
      <c r="K29" s="169">
        <v>2</v>
      </c>
      <c r="L29" s="178">
        <f t="shared" si="34"/>
        <v>0</v>
      </c>
      <c r="M29" s="179">
        <f t="shared" si="35"/>
        <v>0</v>
      </c>
      <c r="N29" s="169">
        <v>0</v>
      </c>
      <c r="O29" s="169">
        <v>0</v>
      </c>
      <c r="P29" s="178">
        <f t="shared" si="36"/>
        <v>0</v>
      </c>
      <c r="Q29" s="180" t="str">
        <f t="shared" si="28"/>
        <v>n/a</v>
      </c>
      <c r="R29" s="169">
        <v>0</v>
      </c>
      <c r="S29" s="169">
        <v>0</v>
      </c>
      <c r="T29" s="178">
        <f t="shared" si="37"/>
        <v>0</v>
      </c>
      <c r="U29" s="180" t="str">
        <f t="shared" si="29"/>
        <v>n/a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7</v>
      </c>
      <c r="C31" s="169">
        <v>19</v>
      </c>
      <c r="D31" s="175">
        <f t="shared" si="30"/>
        <v>12</v>
      </c>
      <c r="E31" s="177">
        <f t="shared" si="31"/>
        <v>1.7142857142857142</v>
      </c>
      <c r="F31" s="169">
        <v>4</v>
      </c>
      <c r="G31" s="169">
        <v>12</v>
      </c>
      <c r="H31" s="178">
        <f t="shared" si="32"/>
        <v>8</v>
      </c>
      <c r="I31" s="177">
        <f t="shared" si="33"/>
        <v>2</v>
      </c>
      <c r="J31" s="169">
        <v>2</v>
      </c>
      <c r="K31" s="169">
        <v>11</v>
      </c>
      <c r="L31" s="178">
        <f t="shared" si="34"/>
        <v>9</v>
      </c>
      <c r="M31" s="179">
        <f t="shared" si="35"/>
        <v>4.5</v>
      </c>
      <c r="N31" s="169">
        <v>0</v>
      </c>
      <c r="O31" s="169">
        <v>0</v>
      </c>
      <c r="P31" s="178">
        <f t="shared" si="38"/>
        <v>0</v>
      </c>
      <c r="Q31" s="180" t="str">
        <f t="shared" si="28"/>
        <v>n/a</v>
      </c>
      <c r="R31" s="169">
        <v>0</v>
      </c>
      <c r="S31" s="169">
        <v>0</v>
      </c>
      <c r="T31" s="178">
        <f t="shared" si="39"/>
        <v>0</v>
      </c>
      <c r="U31" s="180" t="str">
        <f t="shared" si="29"/>
        <v>n/a</v>
      </c>
    </row>
    <row r="32" spans="1:21" s="172" customFormat="1" x14ac:dyDescent="0.2">
      <c r="A32" s="283" t="s">
        <v>28</v>
      </c>
      <c r="B32" s="176">
        <v>56</v>
      </c>
      <c r="C32" s="169">
        <v>107</v>
      </c>
      <c r="D32" s="175">
        <f t="shared" si="30"/>
        <v>51</v>
      </c>
      <c r="E32" s="177">
        <f t="shared" si="31"/>
        <v>0.9107142857142857</v>
      </c>
      <c r="F32" s="169">
        <v>27</v>
      </c>
      <c r="G32" s="169">
        <v>34</v>
      </c>
      <c r="H32" s="178">
        <f t="shared" si="32"/>
        <v>7</v>
      </c>
      <c r="I32" s="177">
        <f t="shared" si="33"/>
        <v>0.25925925925925924</v>
      </c>
      <c r="J32" s="169">
        <v>18</v>
      </c>
      <c r="K32" s="169">
        <v>21</v>
      </c>
      <c r="L32" s="178">
        <f t="shared" si="34"/>
        <v>3</v>
      </c>
      <c r="M32" s="179">
        <f t="shared" si="35"/>
        <v>0.16666666666666666</v>
      </c>
      <c r="N32" s="169">
        <v>0</v>
      </c>
      <c r="O32" s="169">
        <v>0</v>
      </c>
      <c r="P32" s="178">
        <f t="shared" si="38"/>
        <v>0</v>
      </c>
      <c r="Q32" s="180" t="str">
        <f t="shared" si="28"/>
        <v>n/a</v>
      </c>
      <c r="R32" s="169">
        <v>0</v>
      </c>
      <c r="S32" s="169">
        <v>0</v>
      </c>
      <c r="T32" s="178">
        <f t="shared" si="39"/>
        <v>0</v>
      </c>
      <c r="U32" s="180" t="str">
        <f t="shared" si="29"/>
        <v>n/a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128</v>
      </c>
      <c r="B34" s="176">
        <v>0</v>
      </c>
      <c r="C34" s="169">
        <v>0</v>
      </c>
      <c r="D34" s="175">
        <f t="shared" ref="D34" si="40">C34-B34</f>
        <v>0</v>
      </c>
      <c r="E34" s="177" t="str">
        <f t="shared" ref="E34" si="41">IF(ISERROR(D34/B34),"n/a",(D34/B34))</f>
        <v>n/a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19</v>
      </c>
      <c r="C35" s="169">
        <v>11</v>
      </c>
      <c r="D35" s="175">
        <f t="shared" si="30"/>
        <v>-8</v>
      </c>
      <c r="E35" s="177">
        <f t="shared" si="31"/>
        <v>-0.42105263157894735</v>
      </c>
      <c r="F35" s="169">
        <v>8</v>
      </c>
      <c r="G35" s="169">
        <v>3</v>
      </c>
      <c r="H35" s="178">
        <f t="shared" si="32"/>
        <v>-5</v>
      </c>
      <c r="I35" s="177">
        <f t="shared" si="33"/>
        <v>-0.625</v>
      </c>
      <c r="J35" s="169">
        <v>4</v>
      </c>
      <c r="K35" s="169">
        <v>2</v>
      </c>
      <c r="L35" s="178">
        <f t="shared" si="34"/>
        <v>-2</v>
      </c>
      <c r="M35" s="179">
        <f t="shared" si="35"/>
        <v>-0.5</v>
      </c>
      <c r="N35" s="169">
        <v>0</v>
      </c>
      <c r="O35" s="169">
        <v>0</v>
      </c>
      <c r="P35" s="178">
        <f t="shared" si="38"/>
        <v>0</v>
      </c>
      <c r="Q35" s="180" t="str">
        <f t="shared" si="28"/>
        <v>n/a</v>
      </c>
      <c r="R35" s="169">
        <v>0</v>
      </c>
      <c r="S35" s="169">
        <v>0</v>
      </c>
      <c r="T35" s="178">
        <f t="shared" si="39"/>
        <v>0</v>
      </c>
      <c r="U35" s="180" t="str">
        <f t="shared" si="29"/>
        <v>n/a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5</v>
      </c>
      <c r="C37" s="169">
        <v>7</v>
      </c>
      <c r="D37" s="175">
        <f t="shared" si="30"/>
        <v>2</v>
      </c>
      <c r="E37" s="177">
        <f t="shared" si="31"/>
        <v>0.4</v>
      </c>
      <c r="F37" s="169">
        <v>2</v>
      </c>
      <c r="G37" s="169">
        <v>3</v>
      </c>
      <c r="H37" s="178">
        <f t="shared" si="32"/>
        <v>1</v>
      </c>
      <c r="I37" s="177">
        <f t="shared" si="33"/>
        <v>0.5</v>
      </c>
      <c r="J37" s="169">
        <v>2</v>
      </c>
      <c r="K37" s="169">
        <v>3</v>
      </c>
      <c r="L37" s="178">
        <f t="shared" si="34"/>
        <v>1</v>
      </c>
      <c r="M37" s="179">
        <f t="shared" si="35"/>
        <v>0.5</v>
      </c>
      <c r="N37" s="169">
        <v>0</v>
      </c>
      <c r="O37" s="169">
        <v>0</v>
      </c>
      <c r="P37" s="178">
        <f t="shared" si="36"/>
        <v>0</v>
      </c>
      <c r="Q37" s="180" t="str">
        <f t="shared" si="48"/>
        <v>n/a</v>
      </c>
      <c r="R37" s="169">
        <v>0</v>
      </c>
      <c r="S37" s="169">
        <v>0</v>
      </c>
      <c r="T37" s="178">
        <f t="shared" si="49"/>
        <v>0</v>
      </c>
      <c r="U37" s="180" t="str">
        <f t="shared" si="29"/>
        <v>n/a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3</v>
      </c>
      <c r="C39" s="169">
        <v>0</v>
      </c>
      <c r="D39" s="175">
        <f t="shared" si="30"/>
        <v>-3</v>
      </c>
      <c r="E39" s="177">
        <f t="shared" si="31"/>
        <v>-1</v>
      </c>
      <c r="F39" s="169">
        <v>3</v>
      </c>
      <c r="G39" s="169">
        <v>0</v>
      </c>
      <c r="H39" s="178">
        <f t="shared" si="32"/>
        <v>-3</v>
      </c>
      <c r="I39" s="177">
        <f t="shared" si="33"/>
        <v>-1</v>
      </c>
      <c r="J39" s="169">
        <v>3</v>
      </c>
      <c r="K39" s="169">
        <v>0</v>
      </c>
      <c r="L39" s="178">
        <f t="shared" si="34"/>
        <v>-3</v>
      </c>
      <c r="M39" s="179">
        <f t="shared" si="35"/>
        <v>-1</v>
      </c>
      <c r="N39" s="169">
        <v>0</v>
      </c>
      <c r="O39" s="169">
        <v>0</v>
      </c>
      <c r="P39" s="178">
        <f t="shared" si="36"/>
        <v>0</v>
      </c>
      <c r="Q39" s="180" t="str">
        <f t="shared" si="48"/>
        <v>n/a</v>
      </c>
      <c r="R39" s="169">
        <v>0</v>
      </c>
      <c r="S39" s="169">
        <v>0</v>
      </c>
      <c r="T39" s="178">
        <f t="shared" si="49"/>
        <v>0</v>
      </c>
      <c r="U39" s="180" t="str">
        <f t="shared" si="29"/>
        <v>n/a</v>
      </c>
    </row>
    <row r="40" spans="1:21" x14ac:dyDescent="0.2">
      <c r="A40" s="289" t="s">
        <v>35</v>
      </c>
      <c r="B40" s="102">
        <v>2</v>
      </c>
      <c r="C40" s="5">
        <v>4</v>
      </c>
      <c r="D40" s="175">
        <f t="shared" si="30"/>
        <v>2</v>
      </c>
      <c r="E40" s="7">
        <f t="shared" si="31"/>
        <v>1</v>
      </c>
      <c r="F40" s="169">
        <v>1</v>
      </c>
      <c r="G40" s="169">
        <v>3</v>
      </c>
      <c r="H40" s="10">
        <f t="shared" si="32"/>
        <v>2</v>
      </c>
      <c r="I40" s="7">
        <f t="shared" si="33"/>
        <v>2</v>
      </c>
      <c r="J40" s="5">
        <v>1</v>
      </c>
      <c r="K40" s="169">
        <v>3</v>
      </c>
      <c r="L40" s="10">
        <f t="shared" si="34"/>
        <v>2</v>
      </c>
      <c r="M40" s="14">
        <f t="shared" si="35"/>
        <v>2</v>
      </c>
      <c r="N40" s="5">
        <v>0</v>
      </c>
      <c r="O40" s="169">
        <v>0</v>
      </c>
      <c r="P40" s="10">
        <f t="shared" si="36"/>
        <v>0</v>
      </c>
      <c r="Q40" s="46" t="str">
        <f t="shared" si="48"/>
        <v>n/a</v>
      </c>
      <c r="R40" s="5">
        <v>0</v>
      </c>
      <c r="S40" s="169">
        <v>0</v>
      </c>
      <c r="T40" s="10">
        <f t="shared" si="49"/>
        <v>0</v>
      </c>
      <c r="U40" s="46" t="str">
        <f t="shared" si="29"/>
        <v>n/a</v>
      </c>
    </row>
    <row r="41" spans="1:21" x14ac:dyDescent="0.2">
      <c r="A41" s="290" t="s">
        <v>32</v>
      </c>
      <c r="B41" s="102">
        <v>41</v>
      </c>
      <c r="C41" s="5">
        <v>36</v>
      </c>
      <c r="D41" s="175">
        <f t="shared" si="30"/>
        <v>-5</v>
      </c>
      <c r="E41" s="7">
        <f t="shared" si="31"/>
        <v>-0.12195121951219512</v>
      </c>
      <c r="F41" s="169">
        <v>22</v>
      </c>
      <c r="G41" s="169">
        <v>13</v>
      </c>
      <c r="H41" s="10">
        <f t="shared" si="32"/>
        <v>-9</v>
      </c>
      <c r="I41" s="7">
        <f t="shared" si="33"/>
        <v>-0.40909090909090912</v>
      </c>
      <c r="J41" s="5">
        <v>18</v>
      </c>
      <c r="K41" s="169">
        <v>11</v>
      </c>
      <c r="L41" s="10">
        <f t="shared" si="34"/>
        <v>-7</v>
      </c>
      <c r="M41" s="14">
        <f t="shared" si="35"/>
        <v>-0.3888888888888889</v>
      </c>
      <c r="N41" s="5">
        <v>0</v>
      </c>
      <c r="O41" s="169">
        <v>0</v>
      </c>
      <c r="P41" s="10">
        <f t="shared" si="36"/>
        <v>0</v>
      </c>
      <c r="Q41" s="46" t="str">
        <f t="shared" si="48"/>
        <v>n/a</v>
      </c>
      <c r="R41" s="5">
        <v>0</v>
      </c>
      <c r="S41" s="169">
        <v>0</v>
      </c>
      <c r="T41" s="10">
        <f t="shared" si="49"/>
        <v>0</v>
      </c>
      <c r="U41" s="46" t="str">
        <f t="shared" si="29"/>
        <v>n/a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162</v>
      </c>
      <c r="C43" s="156">
        <f>SUM(C25:C42)</f>
        <v>225</v>
      </c>
      <c r="D43" s="157">
        <f>C43-B43</f>
        <v>63</v>
      </c>
      <c r="E43" s="158">
        <f>IF(ISERROR(D43/B43),"n/a",(D43/B43))</f>
        <v>0.3888888888888889</v>
      </c>
      <c r="F43" s="159">
        <f>SUM(F25:F42)</f>
        <v>81</v>
      </c>
      <c r="G43" s="156">
        <f>SUM(G25:G42)</f>
        <v>84</v>
      </c>
      <c r="H43" s="160">
        <f>G43-F43</f>
        <v>3</v>
      </c>
      <c r="I43" s="158">
        <f>IF(ISERROR(H43/F43),"n/a",(H43/F43))</f>
        <v>3.7037037037037035E-2</v>
      </c>
      <c r="J43" s="159">
        <f>SUM(J25:J42)</f>
        <v>57</v>
      </c>
      <c r="K43" s="156">
        <f>SUM(K25:K42)</f>
        <v>62</v>
      </c>
      <c r="L43" s="160">
        <f>K43-J43</f>
        <v>5</v>
      </c>
      <c r="M43" s="161">
        <f>IF(ISERROR(L43/J43),"n/a",(L43/J43))</f>
        <v>8.771929824561403E-2</v>
      </c>
      <c r="N43" s="162">
        <f>SUM(N25:N42)</f>
        <v>0</v>
      </c>
      <c r="O43" s="156">
        <f>SUM(O25:O42)</f>
        <v>0</v>
      </c>
      <c r="P43" s="160">
        <f>O43-N43</f>
        <v>0</v>
      </c>
      <c r="Q43" s="163" t="str">
        <f>IF(ISERROR(P43/N43),"n/a",(P43/N43))</f>
        <v>n/a</v>
      </c>
      <c r="R43" s="162">
        <f>SUM(R25:R42)</f>
        <v>0</v>
      </c>
      <c r="S43" s="156">
        <f>SUM(S25:S42)</f>
        <v>0</v>
      </c>
      <c r="T43" s="160">
        <f>S43-R43</f>
        <v>0</v>
      </c>
      <c r="U43" s="163" t="str">
        <f>IF(ISERROR(T43/R43),"n/a",(T43/R43))</f>
        <v>n/a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10</v>
      </c>
      <c r="C46" s="102">
        <f t="shared" si="50"/>
        <v>11</v>
      </c>
      <c r="D46" s="105">
        <f t="shared" ref="D46:D53" si="51">C46-B46</f>
        <v>1</v>
      </c>
      <c r="E46" s="122">
        <f t="shared" ref="E46:E53" si="52">IF(ISERROR(D46/B46),"n/a",(D46/B46))</f>
        <v>0.1</v>
      </c>
      <c r="F46" s="102">
        <f t="shared" ref="F46:G57" si="53">F4+F25</f>
        <v>6</v>
      </c>
      <c r="G46" s="102">
        <f t="shared" si="53"/>
        <v>6</v>
      </c>
      <c r="H46" s="102">
        <f t="shared" ref="H46:H53" si="54">G46-F46</f>
        <v>0</v>
      </c>
      <c r="I46" s="122">
        <f t="shared" ref="I46:I53" si="55">IF(ISERROR(H46/F46),"n/a",(H46/F46))</f>
        <v>0</v>
      </c>
      <c r="J46" s="102">
        <f t="shared" ref="J46:K55" si="56">J4+J25</f>
        <v>5</v>
      </c>
      <c r="K46" s="102">
        <f t="shared" si="56"/>
        <v>4</v>
      </c>
      <c r="L46" s="102">
        <f t="shared" ref="L46:L56" si="57">K46-J46</f>
        <v>-1</v>
      </c>
      <c r="M46" s="122">
        <f t="shared" ref="M46:M56" si="58">IF(ISERROR(L46/J46),"n/a",(L46/J46))</f>
        <v>-0.2</v>
      </c>
      <c r="N46" s="102">
        <f t="shared" ref="N46:O55" si="59">N4+N25</f>
        <v>0</v>
      </c>
      <c r="O46" s="5">
        <f t="shared" si="59"/>
        <v>0</v>
      </c>
      <c r="P46" s="10">
        <f>O46-N46</f>
        <v>0</v>
      </c>
      <c r="Q46" s="46" t="str">
        <f>IF(ISERROR(P46/N46),"n/a",(P46/N46))</f>
        <v>n/a</v>
      </c>
      <c r="R46" s="102">
        <f t="shared" ref="R46:S55" si="60">R4+R25</f>
        <v>0</v>
      </c>
      <c r="S46" s="5">
        <f t="shared" si="60"/>
        <v>0</v>
      </c>
      <c r="T46" s="10">
        <f>S46-R46</f>
        <v>0</v>
      </c>
      <c r="U46" s="46" t="str">
        <f>IF(ISERROR(T46/R46),"n/a",(T46/R46))</f>
        <v>n/a</v>
      </c>
    </row>
    <row r="47" spans="1:21" x14ac:dyDescent="0.2">
      <c r="A47" s="283" t="s">
        <v>31</v>
      </c>
      <c r="B47" s="102">
        <f t="shared" si="50"/>
        <v>0</v>
      </c>
      <c r="C47" s="102">
        <f t="shared" si="50"/>
        <v>0</v>
      </c>
      <c r="D47" s="105">
        <f t="shared" si="51"/>
        <v>0</v>
      </c>
      <c r="E47" s="122" t="str">
        <f t="shared" si="52"/>
        <v>n/a</v>
      </c>
      <c r="F47" s="102">
        <f t="shared" si="53"/>
        <v>0</v>
      </c>
      <c r="G47" s="102">
        <f t="shared" si="53"/>
        <v>0</v>
      </c>
      <c r="H47" s="102">
        <f t="shared" si="54"/>
        <v>0</v>
      </c>
      <c r="I47" s="122" t="str">
        <f t="shared" si="55"/>
        <v>n/a</v>
      </c>
      <c r="J47" s="102">
        <f t="shared" si="56"/>
        <v>0</v>
      </c>
      <c r="K47" s="102">
        <f t="shared" si="56"/>
        <v>0</v>
      </c>
      <c r="L47" s="102">
        <f t="shared" si="57"/>
        <v>0</v>
      </c>
      <c r="M47" s="122" t="str">
        <f t="shared" si="58"/>
        <v>n/a</v>
      </c>
      <c r="N47" s="102">
        <f t="shared" si="59"/>
        <v>0</v>
      </c>
      <c r="O47" s="5">
        <f t="shared" si="59"/>
        <v>0</v>
      </c>
      <c r="P47" s="10">
        <f t="shared" ref="P47:P61" si="61">O47-N47</f>
        <v>0</v>
      </c>
      <c r="Q47" s="46" t="str">
        <f t="shared" ref="Q47:Q61" si="62">IF(ISERROR(P47/N47),"n/a",(P47/N47))</f>
        <v>n/a</v>
      </c>
      <c r="R47" s="102">
        <f t="shared" si="60"/>
        <v>0</v>
      </c>
      <c r="S47" s="5">
        <f t="shared" si="60"/>
        <v>0</v>
      </c>
      <c r="T47" s="10">
        <f t="shared" ref="T47:T50" si="63">S47-R47</f>
        <v>0</v>
      </c>
      <c r="U47" s="46" t="str">
        <f t="shared" ref="U47:U50" si="64">IF(ISERROR(T47/R47),"n/a",(T47/R47))</f>
        <v>n/a</v>
      </c>
    </row>
    <row r="48" spans="1:21" x14ac:dyDescent="0.2">
      <c r="A48" s="283" t="s">
        <v>23</v>
      </c>
      <c r="B48" s="102">
        <f t="shared" si="50"/>
        <v>9</v>
      </c>
      <c r="C48" s="102">
        <f t="shared" si="50"/>
        <v>14</v>
      </c>
      <c r="D48" s="105">
        <f t="shared" si="51"/>
        <v>5</v>
      </c>
      <c r="E48" s="122">
        <f t="shared" si="52"/>
        <v>0.55555555555555558</v>
      </c>
      <c r="F48" s="102">
        <f t="shared" si="53"/>
        <v>3</v>
      </c>
      <c r="G48" s="102">
        <f t="shared" si="53"/>
        <v>7</v>
      </c>
      <c r="H48" s="102">
        <f t="shared" si="54"/>
        <v>4</v>
      </c>
      <c r="I48" s="122">
        <f t="shared" si="55"/>
        <v>1.3333333333333333</v>
      </c>
      <c r="J48" s="102">
        <f t="shared" si="56"/>
        <v>2</v>
      </c>
      <c r="K48" s="102">
        <f t="shared" si="56"/>
        <v>5</v>
      </c>
      <c r="L48" s="102">
        <f t="shared" si="57"/>
        <v>3</v>
      </c>
      <c r="M48" s="122">
        <f t="shared" si="58"/>
        <v>1.5</v>
      </c>
      <c r="N48" s="102">
        <f t="shared" si="59"/>
        <v>0</v>
      </c>
      <c r="O48" s="5">
        <f t="shared" si="59"/>
        <v>0</v>
      </c>
      <c r="P48" s="10">
        <f t="shared" si="61"/>
        <v>0</v>
      </c>
      <c r="Q48" s="46" t="str">
        <f t="shared" si="62"/>
        <v>n/a</v>
      </c>
      <c r="R48" s="102">
        <f t="shared" si="60"/>
        <v>0</v>
      </c>
      <c r="S48" s="5">
        <f t="shared" si="60"/>
        <v>0</v>
      </c>
      <c r="T48" s="10">
        <f t="shared" si="63"/>
        <v>0</v>
      </c>
      <c r="U48" s="46" t="str">
        <f t="shared" si="64"/>
        <v>n/a</v>
      </c>
    </row>
    <row r="49" spans="1:21" x14ac:dyDescent="0.2">
      <c r="A49" s="283" t="s">
        <v>22</v>
      </c>
      <c r="B49" s="102">
        <f t="shared" si="50"/>
        <v>0</v>
      </c>
      <c r="C49" s="102">
        <f t="shared" si="50"/>
        <v>0</v>
      </c>
      <c r="D49" s="105">
        <f t="shared" si="51"/>
        <v>0</v>
      </c>
      <c r="E49" s="122" t="str">
        <f t="shared" si="52"/>
        <v>n/a</v>
      </c>
      <c r="F49" s="102">
        <f t="shared" si="53"/>
        <v>0</v>
      </c>
      <c r="G49" s="102">
        <f t="shared" si="53"/>
        <v>0</v>
      </c>
      <c r="H49" s="102">
        <f t="shared" si="54"/>
        <v>0</v>
      </c>
      <c r="I49" s="122" t="str">
        <f t="shared" si="55"/>
        <v>n/a</v>
      </c>
      <c r="J49" s="102">
        <f t="shared" si="56"/>
        <v>0</v>
      </c>
      <c r="K49" s="102">
        <f t="shared" si="56"/>
        <v>0</v>
      </c>
      <c r="L49" s="102">
        <f t="shared" si="57"/>
        <v>0</v>
      </c>
      <c r="M49" s="122" t="str">
        <f t="shared" si="58"/>
        <v>n/a</v>
      </c>
      <c r="N49" s="102">
        <f t="shared" si="59"/>
        <v>0</v>
      </c>
      <c r="O49" s="5">
        <f t="shared" si="59"/>
        <v>0</v>
      </c>
      <c r="P49" s="10">
        <f t="shared" si="61"/>
        <v>0</v>
      </c>
      <c r="Q49" s="46" t="str">
        <f t="shared" si="62"/>
        <v>n/a</v>
      </c>
      <c r="R49" s="102">
        <f t="shared" si="60"/>
        <v>0</v>
      </c>
      <c r="S49" s="5">
        <f t="shared" si="60"/>
        <v>0</v>
      </c>
      <c r="T49" s="10">
        <f t="shared" si="63"/>
        <v>0</v>
      </c>
      <c r="U49" s="46" t="str">
        <f t="shared" si="64"/>
        <v>n/a</v>
      </c>
    </row>
    <row r="50" spans="1:21" x14ac:dyDescent="0.2">
      <c r="A50" s="283" t="s">
        <v>34</v>
      </c>
      <c r="B50" s="102">
        <f t="shared" si="50"/>
        <v>10</v>
      </c>
      <c r="C50" s="102">
        <f t="shared" si="50"/>
        <v>17</v>
      </c>
      <c r="D50" s="105">
        <f t="shared" si="51"/>
        <v>7</v>
      </c>
      <c r="E50" s="122">
        <f t="shared" si="52"/>
        <v>0.7</v>
      </c>
      <c r="F50" s="102">
        <f t="shared" si="53"/>
        <v>5</v>
      </c>
      <c r="G50" s="102">
        <f t="shared" si="53"/>
        <v>4</v>
      </c>
      <c r="H50" s="102">
        <f t="shared" si="54"/>
        <v>-1</v>
      </c>
      <c r="I50" s="122">
        <f t="shared" si="55"/>
        <v>-0.2</v>
      </c>
      <c r="J50" s="102">
        <f t="shared" si="56"/>
        <v>2</v>
      </c>
      <c r="K50" s="102">
        <f t="shared" si="56"/>
        <v>2</v>
      </c>
      <c r="L50" s="102">
        <f t="shared" si="57"/>
        <v>0</v>
      </c>
      <c r="M50" s="122">
        <f t="shared" si="58"/>
        <v>0</v>
      </c>
      <c r="N50" s="102">
        <f t="shared" si="59"/>
        <v>0</v>
      </c>
      <c r="O50" s="5">
        <f t="shared" si="59"/>
        <v>0</v>
      </c>
      <c r="P50" s="10">
        <f t="shared" si="61"/>
        <v>0</v>
      </c>
      <c r="Q50" s="46" t="str">
        <f t="shared" si="62"/>
        <v>n/a</v>
      </c>
      <c r="R50" s="102">
        <f t="shared" si="60"/>
        <v>0</v>
      </c>
      <c r="S50" s="5">
        <f t="shared" si="60"/>
        <v>0</v>
      </c>
      <c r="T50" s="10">
        <f t="shared" si="63"/>
        <v>0</v>
      </c>
      <c r="U50" s="46" t="str">
        <f t="shared" si="64"/>
        <v>n/a</v>
      </c>
    </row>
    <row r="51" spans="1:21" x14ac:dyDescent="0.2">
      <c r="A51" s="283" t="s">
        <v>24</v>
      </c>
      <c r="B51" s="102">
        <f t="shared" si="50"/>
        <v>0</v>
      </c>
      <c r="C51" s="102">
        <f t="shared" si="50"/>
        <v>0</v>
      </c>
      <c r="D51" s="105">
        <f t="shared" si="51"/>
        <v>0</v>
      </c>
      <c r="E51" s="122" t="str">
        <f t="shared" si="52"/>
        <v>n/a</v>
      </c>
      <c r="F51" s="102">
        <f t="shared" si="53"/>
        <v>0</v>
      </c>
      <c r="G51" s="102">
        <f t="shared" si="53"/>
        <v>0</v>
      </c>
      <c r="H51" s="102">
        <f t="shared" si="54"/>
        <v>0</v>
      </c>
      <c r="I51" s="122" t="str">
        <f t="shared" si="55"/>
        <v>n/a</v>
      </c>
      <c r="J51" s="102">
        <f t="shared" si="56"/>
        <v>0</v>
      </c>
      <c r="K51" s="102">
        <f t="shared" si="56"/>
        <v>0</v>
      </c>
      <c r="L51" s="102">
        <f t="shared" si="57"/>
        <v>0</v>
      </c>
      <c r="M51" s="122" t="str">
        <f t="shared" si="58"/>
        <v>n/a</v>
      </c>
      <c r="N51" s="102">
        <f t="shared" si="59"/>
        <v>0</v>
      </c>
      <c r="O51" s="5">
        <f t="shared" si="59"/>
        <v>0</v>
      </c>
      <c r="P51" s="10">
        <f t="shared" ref="P51:P56" si="65">O51-N51</f>
        <v>0</v>
      </c>
      <c r="Q51" s="46" t="str">
        <f t="shared" ref="Q51:Q56" si="66">IF(ISERROR(P51/N51),"n/a",(P51/N51))</f>
        <v>n/a</v>
      </c>
      <c r="R51" s="102">
        <f t="shared" si="60"/>
        <v>0</v>
      </c>
      <c r="S51" s="5">
        <f t="shared" si="60"/>
        <v>0</v>
      </c>
      <c r="T51" s="10">
        <f t="shared" ref="T51:T56" si="67">S51-R51</f>
        <v>0</v>
      </c>
      <c r="U51" s="46" t="str">
        <f t="shared" ref="U51:U56" si="68">IF(ISERROR(T51/R51),"n/a",(T51/R51))</f>
        <v>n/a</v>
      </c>
    </row>
    <row r="52" spans="1:21" x14ac:dyDescent="0.2">
      <c r="A52" s="308" t="s">
        <v>113</v>
      </c>
      <c r="B52" s="102">
        <f t="shared" si="50"/>
        <v>7</v>
      </c>
      <c r="C52" s="102">
        <f t="shared" si="50"/>
        <v>19</v>
      </c>
      <c r="D52" s="105">
        <f t="shared" ref="D52" si="69">C52-B52</f>
        <v>12</v>
      </c>
      <c r="E52" s="122">
        <f t="shared" ref="E52" si="70">IF(ISERROR(D52/B52),"n/a",(D52/B52))</f>
        <v>1.7142857142857142</v>
      </c>
      <c r="F52" s="102">
        <f t="shared" si="53"/>
        <v>4</v>
      </c>
      <c r="G52" s="102">
        <f t="shared" si="53"/>
        <v>12</v>
      </c>
      <c r="H52" s="102">
        <f t="shared" ref="H52" si="71">G52-F52</f>
        <v>8</v>
      </c>
      <c r="I52" s="122">
        <f t="shared" ref="I52" si="72">IF(ISERROR(H52/F52),"n/a",(H52/F52))</f>
        <v>2</v>
      </c>
      <c r="J52" s="102">
        <f t="shared" si="56"/>
        <v>2</v>
      </c>
      <c r="K52" s="102">
        <f t="shared" si="56"/>
        <v>11</v>
      </c>
      <c r="L52" s="102">
        <f t="shared" ref="L52" si="73">K52-J52</f>
        <v>9</v>
      </c>
      <c r="M52" s="122">
        <f t="shared" ref="M52" si="74">IF(ISERROR(L52/J52),"n/a",(L52/J52))</f>
        <v>4.5</v>
      </c>
      <c r="N52" s="102">
        <f t="shared" si="59"/>
        <v>0</v>
      </c>
      <c r="O52" s="5">
        <f t="shared" si="59"/>
        <v>0</v>
      </c>
      <c r="P52" s="10">
        <f t="shared" si="65"/>
        <v>0</v>
      </c>
      <c r="Q52" s="46" t="str">
        <f t="shared" si="66"/>
        <v>n/a</v>
      </c>
      <c r="R52" s="102">
        <f t="shared" si="60"/>
        <v>0</v>
      </c>
      <c r="S52" s="5">
        <f t="shared" si="60"/>
        <v>0</v>
      </c>
      <c r="T52" s="10">
        <f t="shared" si="67"/>
        <v>0</v>
      </c>
      <c r="U52" s="46" t="str">
        <f t="shared" si="68"/>
        <v>n/a</v>
      </c>
    </row>
    <row r="53" spans="1:21" x14ac:dyDescent="0.2">
      <c r="A53" s="283" t="s">
        <v>28</v>
      </c>
      <c r="B53" s="102">
        <f t="shared" si="50"/>
        <v>56</v>
      </c>
      <c r="C53" s="102">
        <f t="shared" si="50"/>
        <v>114</v>
      </c>
      <c r="D53" s="105">
        <f t="shared" si="51"/>
        <v>58</v>
      </c>
      <c r="E53" s="122">
        <f t="shared" si="52"/>
        <v>1.0357142857142858</v>
      </c>
      <c r="F53" s="102">
        <f t="shared" si="53"/>
        <v>27</v>
      </c>
      <c r="G53" s="102">
        <f t="shared" si="53"/>
        <v>41</v>
      </c>
      <c r="H53" s="102">
        <f t="shared" si="54"/>
        <v>14</v>
      </c>
      <c r="I53" s="122">
        <f t="shared" si="55"/>
        <v>0.51851851851851849</v>
      </c>
      <c r="J53" s="102">
        <f t="shared" si="56"/>
        <v>18</v>
      </c>
      <c r="K53" s="102">
        <f t="shared" si="56"/>
        <v>26</v>
      </c>
      <c r="L53" s="102">
        <f t="shared" si="57"/>
        <v>8</v>
      </c>
      <c r="M53" s="122">
        <f t="shared" si="58"/>
        <v>0.44444444444444442</v>
      </c>
      <c r="N53" s="102">
        <f t="shared" si="59"/>
        <v>0</v>
      </c>
      <c r="O53" s="5">
        <f t="shared" si="59"/>
        <v>0</v>
      </c>
      <c r="P53" s="10">
        <f t="shared" si="65"/>
        <v>0</v>
      </c>
      <c r="Q53" s="46" t="str">
        <f t="shared" si="66"/>
        <v>n/a</v>
      </c>
      <c r="R53" s="102">
        <f t="shared" si="60"/>
        <v>0</v>
      </c>
      <c r="S53" s="5">
        <f t="shared" si="60"/>
        <v>0</v>
      </c>
      <c r="T53" s="10">
        <f t="shared" si="67"/>
        <v>0</v>
      </c>
      <c r="U53" s="46" t="str">
        <f t="shared" si="68"/>
        <v>n/a</v>
      </c>
    </row>
    <row r="54" spans="1:21" x14ac:dyDescent="0.2">
      <c r="A54" s="283" t="s">
        <v>36</v>
      </c>
      <c r="B54" s="102">
        <f t="shared" si="50"/>
        <v>0</v>
      </c>
      <c r="C54" s="102">
        <f t="shared" si="50"/>
        <v>0</v>
      </c>
      <c r="D54" s="105">
        <f t="shared" ref="D54:D64" si="75">C54-B54</f>
        <v>0</v>
      </c>
      <c r="E54" s="122" t="str">
        <f t="shared" ref="E54:E64" si="76">IF(ISERROR(D54/B54),"n/a",(D54/B54))</f>
        <v>n/a</v>
      </c>
      <c r="F54" s="102">
        <f t="shared" si="53"/>
        <v>0</v>
      </c>
      <c r="G54" s="102">
        <f t="shared" si="53"/>
        <v>0</v>
      </c>
      <c r="H54" s="102">
        <f t="shared" ref="H54:H64" si="77">G54-F54</f>
        <v>0</v>
      </c>
      <c r="I54" s="122" t="str">
        <f t="shared" ref="I54:I64" si="78">IF(ISERROR(H54/F54),"n/a",(H54/F54))</f>
        <v>n/a</v>
      </c>
      <c r="J54" s="102">
        <f t="shared" si="56"/>
        <v>0</v>
      </c>
      <c r="K54" s="102">
        <f t="shared" si="56"/>
        <v>0</v>
      </c>
      <c r="L54" s="102">
        <f t="shared" si="57"/>
        <v>0</v>
      </c>
      <c r="M54" s="122" t="str">
        <f t="shared" si="58"/>
        <v>n/a</v>
      </c>
      <c r="N54" s="102">
        <f t="shared" si="59"/>
        <v>0</v>
      </c>
      <c r="O54" s="5">
        <f t="shared" si="59"/>
        <v>0</v>
      </c>
      <c r="P54" s="10">
        <f t="shared" si="65"/>
        <v>0</v>
      </c>
      <c r="Q54" s="46" t="str">
        <f t="shared" si="66"/>
        <v>n/a</v>
      </c>
      <c r="R54" s="102">
        <f t="shared" si="60"/>
        <v>0</v>
      </c>
      <c r="S54" s="5">
        <f t="shared" si="60"/>
        <v>0</v>
      </c>
      <c r="T54" s="10">
        <f t="shared" si="67"/>
        <v>0</v>
      </c>
      <c r="U54" s="46" t="str">
        <f t="shared" si="68"/>
        <v>n/a</v>
      </c>
    </row>
    <row r="55" spans="1:21" x14ac:dyDescent="0.2">
      <c r="A55" s="283" t="s">
        <v>128</v>
      </c>
      <c r="B55" s="102">
        <f t="shared" si="50"/>
        <v>0</v>
      </c>
      <c r="C55" s="102">
        <f t="shared" si="50"/>
        <v>0</v>
      </c>
      <c r="D55" s="105">
        <f t="shared" ref="D55" si="79">C55-B55</f>
        <v>0</v>
      </c>
      <c r="E55" s="122" t="str">
        <f t="shared" ref="E55" si="80">IF(ISERROR(D55/B55),"n/a",(D55/B55))</f>
        <v>n/a</v>
      </c>
      <c r="F55" s="102">
        <f t="shared" si="53"/>
        <v>0</v>
      </c>
      <c r="G55" s="102">
        <f t="shared" si="53"/>
        <v>0</v>
      </c>
      <c r="H55" s="102">
        <f t="shared" ref="H55" si="81">G55-F55</f>
        <v>0</v>
      </c>
      <c r="I55" s="122" t="str">
        <f t="shared" ref="I55" si="82">IF(ISERROR(H55/F55),"n/a",(H55/F55))</f>
        <v>n/a</v>
      </c>
      <c r="J55" s="102">
        <f t="shared" si="56"/>
        <v>0</v>
      </c>
      <c r="K55" s="102">
        <f t="shared" si="56"/>
        <v>0</v>
      </c>
      <c r="L55" s="102">
        <f t="shared" ref="L55" si="83">K55-J55</f>
        <v>0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0</v>
      </c>
      <c r="P55" s="10">
        <f t="shared" si="65"/>
        <v>0</v>
      </c>
      <c r="Q55" s="46" t="str">
        <f t="shared" si="66"/>
        <v>n/a</v>
      </c>
      <c r="R55" s="102">
        <f t="shared" si="60"/>
        <v>0</v>
      </c>
      <c r="S55" s="5">
        <f t="shared" si="60"/>
        <v>0</v>
      </c>
      <c r="T55" s="10">
        <f t="shared" si="67"/>
        <v>0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19</v>
      </c>
      <c r="C56" s="102">
        <f t="shared" si="50"/>
        <v>11</v>
      </c>
      <c r="D56" s="105">
        <f t="shared" si="75"/>
        <v>-8</v>
      </c>
      <c r="E56" s="122">
        <f t="shared" si="76"/>
        <v>-0.42105263157894735</v>
      </c>
      <c r="F56" s="102">
        <f t="shared" si="53"/>
        <v>8</v>
      </c>
      <c r="G56" s="102">
        <f t="shared" si="53"/>
        <v>3</v>
      </c>
      <c r="H56" s="102">
        <f t="shared" si="77"/>
        <v>-5</v>
      </c>
      <c r="I56" s="122">
        <f t="shared" si="78"/>
        <v>-0.625</v>
      </c>
      <c r="J56" s="102">
        <f>J14+J35</f>
        <v>4</v>
      </c>
      <c r="K56" s="102">
        <f>K14+K35</f>
        <v>2</v>
      </c>
      <c r="L56" s="102">
        <f t="shared" si="57"/>
        <v>-2</v>
      </c>
      <c r="M56" s="122">
        <f t="shared" si="58"/>
        <v>-0.5</v>
      </c>
      <c r="N56" s="102">
        <f>N14+N35</f>
        <v>0</v>
      </c>
      <c r="O56" s="5">
        <f>O14+O35</f>
        <v>0</v>
      </c>
      <c r="P56" s="10">
        <f t="shared" si="65"/>
        <v>0</v>
      </c>
      <c r="Q56" s="46" t="str">
        <f t="shared" si="66"/>
        <v>n/a</v>
      </c>
      <c r="R56" s="102">
        <f>R14+R35</f>
        <v>0</v>
      </c>
      <c r="S56" s="5">
        <f>S14+S35</f>
        <v>0</v>
      </c>
      <c r="T56" s="10">
        <f t="shared" si="67"/>
        <v>0</v>
      </c>
      <c r="U56" s="46" t="str">
        <f t="shared" si="68"/>
        <v>n/a</v>
      </c>
    </row>
    <row r="57" spans="1:21" x14ac:dyDescent="0.2">
      <c r="A57" s="283" t="s">
        <v>25</v>
      </c>
      <c r="B57" s="102">
        <f t="shared" si="50"/>
        <v>0</v>
      </c>
      <c r="C57" s="102">
        <f t="shared" si="50"/>
        <v>0</v>
      </c>
      <c r="D57" s="105">
        <f t="shared" si="75"/>
        <v>0</v>
      </c>
      <c r="E57" s="122" t="str">
        <f t="shared" si="76"/>
        <v>n/a</v>
      </c>
      <c r="F57" s="102">
        <f t="shared" si="53"/>
        <v>0</v>
      </c>
      <c r="G57" s="102">
        <f t="shared" si="53"/>
        <v>0</v>
      </c>
      <c r="H57" s="102">
        <f t="shared" si="77"/>
        <v>0</v>
      </c>
      <c r="I57" s="122" t="str">
        <f t="shared" si="78"/>
        <v>n/a</v>
      </c>
      <c r="J57" s="102">
        <f>J15+J36</f>
        <v>0</v>
      </c>
      <c r="K57" s="102">
        <f>K15+K36</f>
        <v>0</v>
      </c>
      <c r="L57" s="102">
        <f t="shared" ref="L57:L64" si="85">K57-J57</f>
        <v>0</v>
      </c>
      <c r="M57" s="122" t="str">
        <f t="shared" ref="M57:M64" si="86">IF(ISERROR(L57/J57),"n/a",(L57/J57))</f>
        <v>n/a</v>
      </c>
      <c r="N57" s="102">
        <f>N15+N36</f>
        <v>0</v>
      </c>
      <c r="O57" s="5">
        <f>O15+O36</f>
        <v>0</v>
      </c>
      <c r="P57" s="10">
        <f t="shared" si="61"/>
        <v>0</v>
      </c>
      <c r="Q57" s="46" t="str">
        <f t="shared" si="62"/>
        <v>n/a</v>
      </c>
      <c r="R57" s="102">
        <f>R15+R36</f>
        <v>0</v>
      </c>
      <c r="S57" s="5">
        <f>S15+S36</f>
        <v>0</v>
      </c>
      <c r="T57" s="10">
        <f t="shared" ref="T57:T61" si="87">S57-R57</f>
        <v>0</v>
      </c>
      <c r="U57" s="46" t="str">
        <f t="shared" ref="U57:U61" si="88">IF(ISERROR(T57/R57),"n/a",(T57/R57))</f>
        <v>n/a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5</v>
      </c>
      <c r="C59" s="102">
        <f>C17+C37</f>
        <v>7</v>
      </c>
      <c r="D59" s="105">
        <f t="shared" si="75"/>
        <v>2</v>
      </c>
      <c r="E59" s="122">
        <f t="shared" si="76"/>
        <v>0.4</v>
      </c>
      <c r="F59" s="102">
        <f>F17+F37</f>
        <v>2</v>
      </c>
      <c r="G59" s="102">
        <f>G17+G37</f>
        <v>3</v>
      </c>
      <c r="H59" s="102">
        <f t="shared" si="77"/>
        <v>1</v>
      </c>
      <c r="I59" s="122">
        <f t="shared" si="78"/>
        <v>0.5</v>
      </c>
      <c r="J59" s="102">
        <f>J17+J37</f>
        <v>2</v>
      </c>
      <c r="K59" s="102">
        <f>K17+K37</f>
        <v>3</v>
      </c>
      <c r="L59" s="102">
        <f t="shared" si="85"/>
        <v>1</v>
      </c>
      <c r="M59" s="122">
        <f t="shared" si="86"/>
        <v>0.5</v>
      </c>
      <c r="N59" s="102">
        <f>N17+N37</f>
        <v>0</v>
      </c>
      <c r="O59" s="5">
        <f>O17+O37</f>
        <v>0</v>
      </c>
      <c r="P59" s="10">
        <f t="shared" si="61"/>
        <v>0</v>
      </c>
      <c r="Q59" s="46" t="str">
        <f t="shared" si="62"/>
        <v>n/a</v>
      </c>
      <c r="R59" s="102">
        <f>R17+R37</f>
        <v>0</v>
      </c>
      <c r="S59" s="5">
        <f>S17+S37</f>
        <v>0</v>
      </c>
      <c r="T59" s="10">
        <f t="shared" si="87"/>
        <v>0</v>
      </c>
      <c r="U59" s="46" t="str">
        <f t="shared" si="88"/>
        <v>n/a</v>
      </c>
    </row>
    <row r="60" spans="1:21" x14ac:dyDescent="0.2">
      <c r="A60" s="283" t="s">
        <v>27</v>
      </c>
      <c r="B60" s="102">
        <f>B18+B38</f>
        <v>0</v>
      </c>
      <c r="C60" s="102">
        <f>C18+C38</f>
        <v>0</v>
      </c>
      <c r="D60" s="105">
        <f t="shared" si="75"/>
        <v>0</v>
      </c>
      <c r="E60" s="122" t="str">
        <f t="shared" si="76"/>
        <v>n/a</v>
      </c>
      <c r="F60" s="102">
        <f>F18+F38</f>
        <v>0</v>
      </c>
      <c r="G60" s="102">
        <f>G18+G38</f>
        <v>0</v>
      </c>
      <c r="H60" s="102">
        <f t="shared" si="77"/>
        <v>0</v>
      </c>
      <c r="I60" s="122" t="str">
        <f t="shared" si="78"/>
        <v>n/a</v>
      </c>
      <c r="J60" s="102">
        <f>J18+J38</f>
        <v>0</v>
      </c>
      <c r="K60" s="102">
        <f>K18+K38</f>
        <v>0</v>
      </c>
      <c r="L60" s="102">
        <f t="shared" si="85"/>
        <v>0</v>
      </c>
      <c r="M60" s="122" t="str">
        <f t="shared" si="86"/>
        <v>n/a</v>
      </c>
      <c r="N60" s="102">
        <f>N18+N38</f>
        <v>0</v>
      </c>
      <c r="O60" s="5">
        <f>O18+O38</f>
        <v>0</v>
      </c>
      <c r="P60" s="10">
        <f t="shared" si="61"/>
        <v>0</v>
      </c>
      <c r="Q60" s="46" t="str">
        <f t="shared" si="62"/>
        <v>n/a</v>
      </c>
      <c r="R60" s="102">
        <f>R18+R38</f>
        <v>0</v>
      </c>
      <c r="S60" s="5">
        <f>S18+S38</f>
        <v>0</v>
      </c>
      <c r="T60" s="10">
        <f t="shared" si="87"/>
        <v>0</v>
      </c>
      <c r="U60" s="46" t="str">
        <f t="shared" si="88"/>
        <v>n/a</v>
      </c>
    </row>
    <row r="61" spans="1:21" x14ac:dyDescent="0.2">
      <c r="A61" s="283" t="s">
        <v>57</v>
      </c>
      <c r="B61" s="102">
        <f>B39</f>
        <v>3</v>
      </c>
      <c r="C61" s="102">
        <f>C39</f>
        <v>0</v>
      </c>
      <c r="D61" s="105">
        <f>C61-B61</f>
        <v>-3</v>
      </c>
      <c r="E61" s="122">
        <f t="shared" si="76"/>
        <v>-1</v>
      </c>
      <c r="F61" s="102">
        <f>F39</f>
        <v>3</v>
      </c>
      <c r="G61" s="102">
        <f>G39</f>
        <v>0</v>
      </c>
      <c r="H61" s="102">
        <f t="shared" si="77"/>
        <v>-3</v>
      </c>
      <c r="I61" s="122">
        <f t="shared" si="78"/>
        <v>-1</v>
      </c>
      <c r="J61" s="102">
        <f>J39</f>
        <v>3</v>
      </c>
      <c r="K61" s="102">
        <f>K39</f>
        <v>0</v>
      </c>
      <c r="L61" s="102">
        <f t="shared" si="85"/>
        <v>-3</v>
      </c>
      <c r="M61" s="122">
        <f t="shared" si="86"/>
        <v>-1</v>
      </c>
      <c r="N61" s="102">
        <f>N39</f>
        <v>0</v>
      </c>
      <c r="O61" s="5">
        <f>O39</f>
        <v>0</v>
      </c>
      <c r="P61" s="10">
        <f t="shared" si="61"/>
        <v>0</v>
      </c>
      <c r="Q61" s="46" t="str">
        <f t="shared" si="62"/>
        <v>n/a</v>
      </c>
      <c r="R61" s="102">
        <f>R39</f>
        <v>0</v>
      </c>
      <c r="S61" s="5">
        <f>S39</f>
        <v>0</v>
      </c>
      <c r="T61" s="10">
        <f t="shared" si="87"/>
        <v>0</v>
      </c>
      <c r="U61" s="46" t="str">
        <f t="shared" si="88"/>
        <v>n/a</v>
      </c>
    </row>
    <row r="62" spans="1:21" x14ac:dyDescent="0.2">
      <c r="A62" s="284" t="s">
        <v>35</v>
      </c>
      <c r="B62" s="102">
        <f t="shared" ref="B62:C64" si="89">B19+B40</f>
        <v>2</v>
      </c>
      <c r="C62" s="102">
        <f t="shared" si="89"/>
        <v>5</v>
      </c>
      <c r="D62" s="105">
        <f>C62-B62</f>
        <v>3</v>
      </c>
      <c r="E62" s="122">
        <f t="shared" si="76"/>
        <v>1.5</v>
      </c>
      <c r="F62" s="102">
        <f t="shared" ref="F62:G64" si="90">F19+F40</f>
        <v>1</v>
      </c>
      <c r="G62" s="102">
        <f t="shared" si="90"/>
        <v>4</v>
      </c>
      <c r="H62" s="102">
        <f t="shared" si="77"/>
        <v>3</v>
      </c>
      <c r="I62" s="122">
        <f t="shared" si="78"/>
        <v>3</v>
      </c>
      <c r="J62" s="102">
        <f t="shared" ref="J62:K64" si="91">J19+J40</f>
        <v>1</v>
      </c>
      <c r="K62" s="102">
        <f t="shared" si="91"/>
        <v>3</v>
      </c>
      <c r="L62" s="102">
        <f t="shared" si="85"/>
        <v>2</v>
      </c>
      <c r="M62" s="122">
        <f t="shared" si="86"/>
        <v>2</v>
      </c>
      <c r="N62" s="102">
        <f t="shared" ref="N62:O64" si="92">N19+N40</f>
        <v>0</v>
      </c>
      <c r="O62" s="5">
        <f t="shared" si="92"/>
        <v>0</v>
      </c>
      <c r="P62" s="10">
        <f>O62-N62</f>
        <v>0</v>
      </c>
      <c r="Q62" s="46" t="str">
        <f>IF(ISERROR(P62/N62),"n/a",(P62/N62))</f>
        <v>n/a</v>
      </c>
      <c r="R62" s="102">
        <f t="shared" ref="R62:S64" si="93">R19+R40</f>
        <v>0</v>
      </c>
      <c r="S62" s="5">
        <f t="shared" si="93"/>
        <v>0</v>
      </c>
      <c r="T62" s="10">
        <f>S62-R62</f>
        <v>0</v>
      </c>
      <c r="U62" s="46" t="str">
        <f>IF(ISERROR(T62/R62),"n/a",(T62/R62))</f>
        <v>n/a</v>
      </c>
    </row>
    <row r="63" spans="1:21" x14ac:dyDescent="0.2">
      <c r="A63" s="285" t="s">
        <v>32</v>
      </c>
      <c r="B63" s="102">
        <f t="shared" si="89"/>
        <v>41</v>
      </c>
      <c r="C63" s="102">
        <f t="shared" si="89"/>
        <v>37</v>
      </c>
      <c r="D63" s="105">
        <f t="shared" si="75"/>
        <v>-4</v>
      </c>
      <c r="E63" s="122">
        <f t="shared" si="76"/>
        <v>-9.7560975609756101E-2</v>
      </c>
      <c r="F63" s="102">
        <f t="shared" si="90"/>
        <v>22</v>
      </c>
      <c r="G63" s="102">
        <f t="shared" si="90"/>
        <v>14</v>
      </c>
      <c r="H63" s="102">
        <f t="shared" si="77"/>
        <v>-8</v>
      </c>
      <c r="I63" s="122">
        <f t="shared" si="78"/>
        <v>-0.36363636363636365</v>
      </c>
      <c r="J63" s="102">
        <f t="shared" si="91"/>
        <v>18</v>
      </c>
      <c r="K63" s="102">
        <f t="shared" si="91"/>
        <v>11</v>
      </c>
      <c r="L63" s="102">
        <f t="shared" si="85"/>
        <v>-7</v>
      </c>
      <c r="M63" s="122">
        <f t="shared" si="86"/>
        <v>-0.3888888888888889</v>
      </c>
      <c r="N63" s="102">
        <f t="shared" si="92"/>
        <v>0</v>
      </c>
      <c r="O63" s="5">
        <f t="shared" si="92"/>
        <v>0</v>
      </c>
      <c r="P63" s="10">
        <f>O63-N63</f>
        <v>0</v>
      </c>
      <c r="Q63" s="46" t="str">
        <f>IF(ISERROR(P63/N63),"n/a",(P63/N63))</f>
        <v>n/a</v>
      </c>
      <c r="R63" s="102">
        <f t="shared" si="93"/>
        <v>0</v>
      </c>
      <c r="S63" s="5">
        <f t="shared" si="93"/>
        <v>0</v>
      </c>
      <c r="T63" s="10">
        <f>S63-R63</f>
        <v>0</v>
      </c>
      <c r="U63" s="46" t="str">
        <f>IF(ISERROR(T63/R63),"n/a",(T63/R63))</f>
        <v>n/a</v>
      </c>
    </row>
    <row r="64" spans="1:21" ht="13.5" thickBot="1" x14ac:dyDescent="0.25">
      <c r="A64" s="286" t="s">
        <v>33</v>
      </c>
      <c r="B64" s="117">
        <f t="shared" si="89"/>
        <v>0</v>
      </c>
      <c r="C64" s="118">
        <f t="shared" si="89"/>
        <v>0</v>
      </c>
      <c r="D64" s="119">
        <f t="shared" si="75"/>
        <v>0</v>
      </c>
      <c r="E64" s="123" t="str">
        <f t="shared" si="76"/>
        <v>n/a</v>
      </c>
      <c r="F64" s="118">
        <f t="shared" si="90"/>
        <v>0</v>
      </c>
      <c r="G64" s="36">
        <f t="shared" si="90"/>
        <v>0</v>
      </c>
      <c r="H64" s="118">
        <f t="shared" si="77"/>
        <v>0</v>
      </c>
      <c r="I64" s="123" t="str">
        <f t="shared" si="78"/>
        <v>n/a</v>
      </c>
      <c r="J64" s="118">
        <f t="shared" si="91"/>
        <v>0</v>
      </c>
      <c r="K64" s="118">
        <f t="shared" si="91"/>
        <v>0</v>
      </c>
      <c r="L64" s="118">
        <f t="shared" si="85"/>
        <v>0</v>
      </c>
      <c r="M64" s="123" t="str">
        <f t="shared" si="86"/>
        <v>n/a</v>
      </c>
      <c r="N64" s="118">
        <f t="shared" si="92"/>
        <v>0</v>
      </c>
      <c r="O64" s="36">
        <f t="shared" si="92"/>
        <v>0</v>
      </c>
      <c r="P64" s="110">
        <f>O64-N64</f>
        <v>0</v>
      </c>
      <c r="Q64" s="111" t="str">
        <f>IF(ISERROR(P64/N64),"n/a",(P64/N64))</f>
        <v>n/a</v>
      </c>
      <c r="R64" s="118">
        <f t="shared" si="93"/>
        <v>0</v>
      </c>
      <c r="S64" s="36">
        <f t="shared" si="93"/>
        <v>0</v>
      </c>
      <c r="T64" s="110">
        <f>S64-R64</f>
        <v>0</v>
      </c>
      <c r="U64" s="111" t="str">
        <f>IF(ISERROR(T64/R64),"n/a",(T64/R64))</f>
        <v>n/a</v>
      </c>
    </row>
    <row r="65" spans="1:21" s="27" customFormat="1" ht="14.25" thickTop="1" thickBot="1" x14ac:dyDescent="0.25">
      <c r="A65" s="103" t="s">
        <v>9</v>
      </c>
      <c r="B65" s="87">
        <f>B22+B43</f>
        <v>162</v>
      </c>
      <c r="C65" s="31">
        <f>SUM(C46:C64)</f>
        <v>235</v>
      </c>
      <c r="D65" s="32">
        <f>C65-B65</f>
        <v>73</v>
      </c>
      <c r="E65" s="33">
        <f>IF(ISERROR(D65/B65),"n/a",(D65/B65))</f>
        <v>0.45061728395061729</v>
      </c>
      <c r="F65" s="87">
        <f>F22+F43</f>
        <v>81</v>
      </c>
      <c r="G65" s="31">
        <f>SUM(G46:G64)</f>
        <v>94</v>
      </c>
      <c r="H65" s="32">
        <f>G65-F65</f>
        <v>13</v>
      </c>
      <c r="I65" s="33">
        <f>IF(ISERROR(H65/F65),"n/a",(H65/F65))</f>
        <v>0.16049382716049382</v>
      </c>
      <c r="J65" s="87">
        <f>J22+J43</f>
        <v>57</v>
      </c>
      <c r="K65" s="31">
        <f>SUM(K46:K64)</f>
        <v>67</v>
      </c>
      <c r="L65" s="32">
        <f>K65-J65</f>
        <v>10</v>
      </c>
      <c r="M65" s="33">
        <f>IF(ISERROR(L65/J65),"n/a",(L65/J65))</f>
        <v>0.17543859649122806</v>
      </c>
      <c r="N65" s="87">
        <f>N22+N43</f>
        <v>0</v>
      </c>
      <c r="O65" s="31">
        <f>SUM(O46:O64)</f>
        <v>0</v>
      </c>
      <c r="P65" s="59">
        <f>O65-N65</f>
        <v>0</v>
      </c>
      <c r="Q65" s="60" t="str">
        <f>IF(ISERROR(P65/N65),"n/a",(P65/N65))</f>
        <v>n/a</v>
      </c>
      <c r="R65" s="87">
        <f>R22+R43</f>
        <v>0</v>
      </c>
      <c r="S65" s="31">
        <f>SUM(S46:S64)</f>
        <v>0</v>
      </c>
      <c r="T65" s="59">
        <f>S65-R65</f>
        <v>0</v>
      </c>
      <c r="U65" s="60" t="str">
        <f>IF(ISERROR(T65/R65),"n/a",(T65/R65))</f>
        <v>n/a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11/1/2020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85546875" hidden="1" customWidth="1"/>
    <col min="18" max="20" width="6.7109375" hidden="1" customWidth="1"/>
    <col min="21" max="21" width="7.85546875" hidden="1" customWidth="1"/>
  </cols>
  <sheetData>
    <row r="1" spans="1:21" x14ac:dyDescent="0.2">
      <c r="A1" s="442">
        <f>'CHASS- FR'!A1:A2</f>
        <v>44136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ht="27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2" t="s">
        <v>117</v>
      </c>
      <c r="B4" s="373">
        <v>0</v>
      </c>
      <c r="C4" s="374">
        <v>0</v>
      </c>
      <c r="D4" s="375">
        <f>C4-B4</f>
        <v>0</v>
      </c>
      <c r="E4" s="376" t="str">
        <f>IF(ISERROR(D4/B4),"n/a",(D4/B4))</f>
        <v>n/a</v>
      </c>
      <c r="F4" s="374">
        <v>0</v>
      </c>
      <c r="G4" s="374">
        <v>0</v>
      </c>
      <c r="H4" s="377">
        <f>G4-F4</f>
        <v>0</v>
      </c>
      <c r="I4" s="376" t="str">
        <f>IF(ISERROR(H4/F4),"n/a",(H4/F4))</f>
        <v>n/a</v>
      </c>
      <c r="J4" s="374">
        <v>0</v>
      </c>
      <c r="K4" s="374">
        <v>0</v>
      </c>
      <c r="L4" s="377">
        <f>K4-J4</f>
        <v>0</v>
      </c>
      <c r="M4" s="378" t="str">
        <f>IF(ISERROR(L4/J4),"n/a",(L4/J4))</f>
        <v>n/a</v>
      </c>
      <c r="N4" s="374">
        <v>0</v>
      </c>
      <c r="O4" s="374">
        <v>0</v>
      </c>
      <c r="P4" s="377">
        <f t="shared" ref="P4" si="0">O4-N4</f>
        <v>0</v>
      </c>
      <c r="Q4" s="379" t="str">
        <f>IF(ISERROR(P4/N4),"n/a",(P4/N4))</f>
        <v>n/a</v>
      </c>
      <c r="R4" s="374">
        <v>0</v>
      </c>
      <c r="S4" s="374">
        <v>0</v>
      </c>
      <c r="T4" s="377">
        <f t="shared" ref="T4" si="1">S4-R4</f>
        <v>0</v>
      </c>
      <c r="U4" s="379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2" t="s">
        <v>117</v>
      </c>
      <c r="B7" s="373">
        <v>14</v>
      </c>
      <c r="C7" s="374">
        <v>24</v>
      </c>
      <c r="D7" s="375">
        <f>C7-B7</f>
        <v>10</v>
      </c>
      <c r="E7" s="376">
        <f>IF(ISERROR(D7/B7),"n/a",(D7/B7))</f>
        <v>0.7142857142857143</v>
      </c>
      <c r="F7" s="374">
        <v>17</v>
      </c>
      <c r="G7" s="374">
        <v>18</v>
      </c>
      <c r="H7" s="377">
        <f>G7-F7</f>
        <v>1</v>
      </c>
      <c r="I7" s="376">
        <f>IF(ISERROR(H7/F7),"n/a",(H7/F7))</f>
        <v>5.8823529411764705E-2</v>
      </c>
      <c r="J7" s="374">
        <v>15</v>
      </c>
      <c r="K7" s="374">
        <v>14</v>
      </c>
      <c r="L7" s="377">
        <f>K7-J7</f>
        <v>-1</v>
      </c>
      <c r="M7" s="378">
        <f>IF(ISERROR(L7/J7),"n/a",(L7/J7))</f>
        <v>-6.6666666666666666E-2</v>
      </c>
      <c r="N7" s="374">
        <v>0</v>
      </c>
      <c r="O7" s="374">
        <v>0</v>
      </c>
      <c r="P7" s="377">
        <f t="shared" ref="P7" si="2">O7-N7</f>
        <v>0</v>
      </c>
      <c r="Q7" s="379" t="str">
        <f>IF(ISERROR(P7/N7),"n/a",(P7/N7))</f>
        <v>n/a</v>
      </c>
      <c r="R7" s="374">
        <v>0</v>
      </c>
      <c r="S7" s="374">
        <v>0</v>
      </c>
      <c r="T7" s="377">
        <f t="shared" ref="T7" si="3">S7-R7</f>
        <v>0</v>
      </c>
      <c r="U7" s="379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2" t="s">
        <v>117</v>
      </c>
      <c r="B10" s="381">
        <f>SUM(B4,B7)</f>
        <v>14</v>
      </c>
      <c r="C10" s="380">
        <f>SUM(C4,C7)</f>
        <v>24</v>
      </c>
      <c r="D10" s="375">
        <f>C10-B10</f>
        <v>10</v>
      </c>
      <c r="E10" s="376">
        <f>IF(ISERROR(D10/B10),"n/a",(D10/B10))</f>
        <v>0.7142857142857143</v>
      </c>
      <c r="F10" s="382">
        <f>SUM(F4,F7)</f>
        <v>17</v>
      </c>
      <c r="G10" s="380">
        <f>SUM(G4,G7)</f>
        <v>18</v>
      </c>
      <c r="H10" s="377">
        <f>G10-F10</f>
        <v>1</v>
      </c>
      <c r="I10" s="376">
        <f>IF(ISERROR(H10/F10),"n/a",(H10/F10))</f>
        <v>5.8823529411764705E-2</v>
      </c>
      <c r="J10" s="382">
        <f>SUM(J4,J7)</f>
        <v>15</v>
      </c>
      <c r="K10" s="380">
        <f>SUM(K4,K7)</f>
        <v>14</v>
      </c>
      <c r="L10" s="377">
        <f>K10-J10</f>
        <v>-1</v>
      </c>
      <c r="M10" s="378">
        <f>IF(ISERROR(L10/J10),"n/a",(L10/J10))</f>
        <v>-6.6666666666666666E-2</v>
      </c>
      <c r="N10" s="382">
        <f>SUM(N4,N7)</f>
        <v>0</v>
      </c>
      <c r="O10" s="380">
        <f>SUM(O4,O7)</f>
        <v>0</v>
      </c>
      <c r="P10" s="377">
        <f t="shared" ref="P10" si="4">O10-N10</f>
        <v>0</v>
      </c>
      <c r="Q10" s="379" t="str">
        <f>IF(ISERROR(P10/N10),"n/a",(P10/N10))</f>
        <v>n/a</v>
      </c>
      <c r="R10" s="381">
        <f>SUM(R4,R7)</f>
        <v>0</v>
      </c>
      <c r="S10" s="380">
        <f>SUM(S4,S7)</f>
        <v>0</v>
      </c>
      <c r="T10" s="377">
        <f t="shared" ref="T10" si="5">S10-R10</f>
        <v>0</v>
      </c>
      <c r="U10" s="379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11/1/2020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ca7bfdcf-1463-48ab-aff7-245b8ac76c12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b0d7e73-53c3-49f5-853f-2cb02a03065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2020-11-02T18:25:11Z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