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<sst xmlns="http://schemas.openxmlformats.org/spreadsheetml/2006/main" count="948" uniqueCount="91">
  <si>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</si>
  <si>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</si>
  <si>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</si>
  <si>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</si>
  <si>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</si>
  <si>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</si>
  <si>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</si>
  <si>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</si>
  <si>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</si>
  <si>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</si>
  <si>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</si>
  <si>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</si>
  <si>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</si>
  <si>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</si>
  <si>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</si>
  <si>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</si>
  <si>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</si>
  <si>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</si>
  <si>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</si>
  <si>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</si>
  <si>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</si>
  <si>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</si>
  <si>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</si>
  <si>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</si>
  <si>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</si>
  <si>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</si>
  <si>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</si>
  <si>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</si>
  <si>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</si>
  <si>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</si>
  <si>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</si>
  <si>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</si>
  <si>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</si>
  <si>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</si>
  <si>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</si>
  <si>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</si>
  <si>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</si>
  <si>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</si>
  <si>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</si>
  <si>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</si>
  <si>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</si>
  <si>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</si>
  <si>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</si>
  <si>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</si>
  <si>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</si>
  <si>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</si>
  <si>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</si>
  <si>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</si>
  <si>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</si>
  <si>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</si>
  <si>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</si>
  <si>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</si>
  <si>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</si>
  <si>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</si>
  <si>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</si>
  <si>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</si>
  <si>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</si>
  <si>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</si>
  <si>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</si>
  <si>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</si>
  <si>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</si>
  <si>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</si>
  <si>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</si>
  <si>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</si>
  <si>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</si>
  <si>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</si>
  <si>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</si>
  <si>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</si>
  <si>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</si>
  <si>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</si>
  <si>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</si>
  <si>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</si>
  <si>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</si>
  <si>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</si>
  <si>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</si>
  <si>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</si>
  <si>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</si>
  <si>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</si>
  <si>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</si>
  <si>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</si>
  <si>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</si>
  <si>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</si>
  <si>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</si>
  <si>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</si>
  <si>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</si>
  <si>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</si>
  <si>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</si>
  <si>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October 9, 2020</t>
  </si>
  <si>
    <t>Fall 2019</t>
  </si>
  <si>
    <t>as of 10/9/20</t>
  </si>
  <si>
    <t>as of 10/9/19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</si>
</sst>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86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86</v>
      </c>
      <c r="C6" s="184" t="s">
        <v>88</v>
      </c>
      <c r="D6" s="185"/>
      <c r="E6" s="186"/>
    </row>
    <row r="7" spans="1:7" ht="15" x14ac:dyDescent="0.25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x14ac:dyDescent="0.2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x14ac:dyDescent="0.2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x14ac:dyDescent="0.2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x14ac:dyDescent="0.2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x14ac:dyDescent="0.2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x14ac:dyDescent="0.2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x14ac:dyDescent="0.2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x14ac:dyDescent="0.2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x14ac:dyDescent="0.2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x14ac:dyDescent="0.2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2</v>
      </c>
      <c r="D35" s="84">
        <f t="shared" si="6"/>
        <v>-2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2</v>
      </c>
      <c r="D36" s="7">
        <f t="shared" si="6"/>
        <v>-2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2</v>
      </c>
      <c r="D37" s="282">
        <f t="shared" si="6"/>
        <v>-2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2</v>
      </c>
      <c r="D44" s="84">
        <f t="shared" si="6"/>
        <v>-2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32844</v>
      </c>
      <c r="C47" s="84">
        <f>(C48+C52+C50)</f>
        <v>28280</v>
      </c>
      <c r="D47" s="84">
        <f t="shared" ref="D47:D53" si="10">IF(ISERROR(B47-C47),"n/a",B47-C47)</f>
        <v>4564</v>
      </c>
      <c r="E47" s="156">
        <f t="shared" ref="E47:E53" si="11">IF(ISERROR(D47/C47),"n/a",(D47/C47))</f>
        <v>0.16138613861386139</v>
      </c>
    </row>
    <row r="48" spans="1:5" x14ac:dyDescent="0.2">
      <c r="A48" s="157" t="s">
        <v>31</v>
      </c>
      <c r="B48" s="210">
        <f>B49</f>
        <v>28421</v>
      </c>
      <c r="C48" s="210">
        <f>C49</f>
        <v>24491</v>
      </c>
      <c r="D48" s="7">
        <f t="shared" si="10"/>
        <v>3930</v>
      </c>
      <c r="E48" s="158">
        <f t="shared" si="11"/>
        <v>0.16046711036707362</v>
      </c>
    </row>
    <row r="49" spans="1:5" x14ac:dyDescent="0.2">
      <c r="A49" s="159" t="s">
        <v>32</v>
      </c>
      <c r="B49" s="280">
        <v>28421</v>
      </c>
      <c r="C49" s="280">
        <v>24491</v>
      </c>
      <c r="D49" s="282">
        <f t="shared" ref="D49" si="12">IF(ISERROR(B49-C49),"n/a",B49-C49)</f>
        <v>3930</v>
      </c>
      <c r="E49" s="283">
        <f t="shared" ref="E49" si="13">IF(ISERROR(D49/C49),"n/a",(D49/C49))</f>
        <v>0.16046711036707362</v>
      </c>
    </row>
    <row r="50" spans="1:5" x14ac:dyDescent="0.2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x14ac:dyDescent="0.2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x14ac:dyDescent="0.2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x14ac:dyDescent="0.2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x14ac:dyDescent="0.2">
      <c r="A54" s="155" t="s">
        <v>8</v>
      </c>
      <c r="B54" s="84">
        <f>(B55+B61+B58)</f>
        <v>9282</v>
      </c>
      <c r="C54" s="84">
        <f>(C55+C61+C58)</f>
        <v>8686</v>
      </c>
      <c r="D54" s="84">
        <f t="shared" ref="D54:D63" si="14">IF(ISERROR(B54-C54),"n/a",B54-C54)</f>
        <v>596</v>
      </c>
      <c r="E54" s="156">
        <f t="shared" ref="E54:E63" si="15">IF(ISERROR(D54/C54),"n/a",(D54/C54))</f>
        <v>6.8616163941975589E-2</v>
      </c>
    </row>
    <row r="55" spans="1:5" x14ac:dyDescent="0.2">
      <c r="A55" s="157" t="s">
        <v>31</v>
      </c>
      <c r="B55" s="210">
        <f>SUM(B56:B57)</f>
        <v>8085</v>
      </c>
      <c r="C55" s="210">
        <f>SUM(C56:C57)</f>
        <v>7325</v>
      </c>
      <c r="D55" s="7">
        <f t="shared" si="14"/>
        <v>760</v>
      </c>
      <c r="E55" s="158">
        <f t="shared" si="15"/>
        <v>0.10375426621160409</v>
      </c>
    </row>
    <row r="56" spans="1:5" x14ac:dyDescent="0.2">
      <c r="A56" s="159" t="s">
        <v>32</v>
      </c>
      <c r="B56" s="280">
        <v>7917</v>
      </c>
      <c r="C56" s="280">
        <v>7180</v>
      </c>
      <c r="D56" s="282">
        <f t="shared" si="14"/>
        <v>737</v>
      </c>
      <c r="E56" s="283">
        <f t="shared" si="15"/>
        <v>0.10264623955431755</v>
      </c>
    </row>
    <row r="57" spans="1:5" x14ac:dyDescent="0.2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x14ac:dyDescent="0.2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x14ac:dyDescent="0.2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x14ac:dyDescent="0.2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2">
      <c r="A63" s="161" t="s">
        <v>5</v>
      </c>
      <c r="B63" s="84">
        <f>(B47+B54)</f>
        <v>42126</v>
      </c>
      <c r="C63" s="84">
        <f>(C47+C54)</f>
        <v>36966</v>
      </c>
      <c r="D63" s="84">
        <f t="shared" si="14"/>
        <v>5160</v>
      </c>
      <c r="E63" s="156">
        <f t="shared" si="15"/>
        <v>0.13958772926472976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6703</v>
      </c>
      <c r="C66" s="84">
        <f>(C67+C71+C69)</f>
        <v>5977</v>
      </c>
      <c r="D66" s="84">
        <f t="shared" ref="D66:D82" si="16">IF(ISERROR(B66-C66),"n/a",B66-C66)</f>
        <v>726</v>
      </c>
      <c r="E66" s="156">
        <f t="shared" ref="E66:E82" si="17">IF(ISERROR(D66/C66),"n/a",(D66/C66))</f>
        <v>0.12146561820311193</v>
      </c>
    </row>
    <row r="67" spans="1:5" ht="14.25" customHeight="1" x14ac:dyDescent="0.2">
      <c r="A67" s="157" t="s">
        <v>31</v>
      </c>
      <c r="B67" s="210">
        <f>B68</f>
        <v>6371</v>
      </c>
      <c r="C67" s="210">
        <f>C68</f>
        <v>5649</v>
      </c>
      <c r="D67" s="7">
        <f t="shared" si="16"/>
        <v>722</v>
      </c>
      <c r="E67" s="158">
        <f t="shared" si="17"/>
        <v>0.12781023189945123</v>
      </c>
    </row>
    <row r="68" spans="1:5" ht="14.25" customHeight="1" x14ac:dyDescent="0.2">
      <c r="A68" s="159" t="s">
        <v>32</v>
      </c>
      <c r="B68" s="280">
        <v>6371</v>
      </c>
      <c r="C68" s="280">
        <v>5649</v>
      </c>
      <c r="D68" s="282">
        <f t="shared" ref="D68" si="18">IF(ISERROR(B68-C68),"n/a",B68-C68)</f>
        <v>722</v>
      </c>
      <c r="E68" s="283">
        <f t="shared" ref="E68" si="19">IF(ISERROR(D68/C68),"n/a",(D68/C68))</f>
        <v>0.12781023189945123</v>
      </c>
    </row>
    <row r="69" spans="1:5" ht="14.25" customHeight="1" x14ac:dyDescent="0.2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2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2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2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2">
      <c r="A73" s="155" t="s">
        <v>8</v>
      </c>
      <c r="B73" s="84">
        <f>(B74+B80+B77)</f>
        <v>2714</v>
      </c>
      <c r="C73" s="84">
        <f>(C74+C80+C77)</f>
        <v>2722</v>
      </c>
      <c r="D73" s="84">
        <f t="shared" si="16"/>
        <v>-8</v>
      </c>
      <c r="E73" s="156">
        <f t="shared" si="17"/>
        <v>-2.9390154298310064E-3</v>
      </c>
    </row>
    <row r="74" spans="1:5" x14ac:dyDescent="0.2">
      <c r="A74" s="157" t="s">
        <v>31</v>
      </c>
      <c r="B74" s="210">
        <f>SUM(B75:B76)</f>
        <v>2480</v>
      </c>
      <c r="C74" s="210">
        <f>SUM(C75:C76)</f>
        <v>2384</v>
      </c>
      <c r="D74" s="7">
        <f t="shared" si="16"/>
        <v>96</v>
      </c>
      <c r="E74" s="158">
        <f t="shared" si="17"/>
        <v>4.0268456375838924E-2</v>
      </c>
    </row>
    <row r="75" spans="1:5" x14ac:dyDescent="0.2">
      <c r="A75" s="159" t="s">
        <v>32</v>
      </c>
      <c r="B75" s="280">
        <v>2435</v>
      </c>
      <c r="C75" s="280">
        <v>2339</v>
      </c>
      <c r="D75" s="282">
        <f t="shared" si="16"/>
        <v>96</v>
      </c>
      <c r="E75" s="283">
        <f t="shared" si="17"/>
        <v>4.1043180846515606E-2</v>
      </c>
    </row>
    <row r="76" spans="1:5" x14ac:dyDescent="0.2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2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2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2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2">
      <c r="A82" s="161" t="s">
        <v>5</v>
      </c>
      <c r="B82" s="84">
        <f>(B66+B73)</f>
        <v>9417</v>
      </c>
      <c r="C82" s="84">
        <f>(C66+C73)</f>
        <v>8699</v>
      </c>
      <c r="D82" s="84">
        <f t="shared" si="16"/>
        <v>718</v>
      </c>
      <c r="E82" s="156">
        <f t="shared" si="17"/>
        <v>8.2538222784228066E-2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4977</v>
      </c>
      <c r="C85" s="84">
        <f>(C86+C90+C88)</f>
        <v>4919</v>
      </c>
      <c r="D85" s="84">
        <f t="shared" ref="D85:D101" si="20">IF(ISERROR(B85-C85),"n/a",B85-C85)</f>
        <v>58</v>
      </c>
      <c r="E85" s="156">
        <f t="shared" ref="E85:E101" si="21">IF(ISERROR(D85/C85),"n/a",(D85/C85))</f>
        <v>1.1791014433828014E-2</v>
      </c>
    </row>
    <row r="86" spans="1:5" ht="14.25" customHeight="1" x14ac:dyDescent="0.2">
      <c r="A86" s="157" t="s">
        <v>31</v>
      </c>
      <c r="B86" s="210">
        <f>B87</f>
        <v>4822</v>
      </c>
      <c r="C86" s="210">
        <f>C87</f>
        <v>4726</v>
      </c>
      <c r="D86" s="7">
        <f t="shared" si="20"/>
        <v>96</v>
      </c>
      <c r="E86" s="158">
        <f t="shared" si="21"/>
        <v>2.031316123571731E-2</v>
      </c>
    </row>
    <row r="87" spans="1:5" ht="14.25" customHeight="1" x14ac:dyDescent="0.2">
      <c r="A87" s="159" t="s">
        <v>32</v>
      </c>
      <c r="B87" s="280">
        <v>4822</v>
      </c>
      <c r="C87" s="280">
        <v>4726</v>
      </c>
      <c r="D87" s="282">
        <f t="shared" ref="D87" si="22">IF(ISERROR(B87-C87),"n/a",B87-C87)</f>
        <v>96</v>
      </c>
      <c r="E87" s="283">
        <f t="shared" ref="E87" si="23">IF(ISERROR(D87/C87),"n/a",(D87/C87))</f>
        <v>2.031316123571731E-2</v>
      </c>
    </row>
    <row r="88" spans="1:5" ht="14.25" customHeight="1" x14ac:dyDescent="0.2">
      <c r="A88" s="157" t="s">
        <v>30</v>
      </c>
      <c r="B88" s="28">
        <f>B89</f>
        <v>125</v>
      </c>
      <c r="C88" s="28">
        <f>C89</f>
        <v>156</v>
      </c>
      <c r="D88" s="7">
        <f>IF(ISERROR(B88-C88),"n/a",B88-C88)</f>
        <v>-31</v>
      </c>
      <c r="E88" s="158">
        <f>IF(ISERROR(D88/C88),"n/a",(D88/C88))</f>
        <v>-0.19871794871794871</v>
      </c>
    </row>
    <row r="89" spans="1:5" ht="14.25" customHeight="1" x14ac:dyDescent="0.2">
      <c r="A89" s="159" t="s">
        <v>32</v>
      </c>
      <c r="B89" s="211">
        <v>125</v>
      </c>
      <c r="C89" s="211">
        <v>156</v>
      </c>
      <c r="D89" s="6">
        <f>IF(ISERROR(B89-C89),"n/a",B89-C89)</f>
        <v>-31</v>
      </c>
      <c r="E89" s="160">
        <f>IF(ISERROR(D89/C89),"n/a",(D89/C89))</f>
        <v>-0.19871794871794871</v>
      </c>
    </row>
    <row r="90" spans="1:5" ht="14.25" customHeight="1" x14ac:dyDescent="0.2">
      <c r="A90" s="157" t="s">
        <v>33</v>
      </c>
      <c r="B90" s="28">
        <f>B91</f>
        <v>30</v>
      </c>
      <c r="C90" s="28">
        <f>C91</f>
        <v>37</v>
      </c>
      <c r="D90" s="7">
        <f t="shared" si="20"/>
        <v>-7</v>
      </c>
      <c r="E90" s="158">
        <f t="shared" si="21"/>
        <v>-0.1891891891891892</v>
      </c>
    </row>
    <row r="91" spans="1:5" ht="14.25" customHeight="1" x14ac:dyDescent="0.2">
      <c r="A91" s="159" t="s">
        <v>32</v>
      </c>
      <c r="B91" s="211">
        <v>30</v>
      </c>
      <c r="C91" s="211">
        <v>37</v>
      </c>
      <c r="D91" s="6">
        <f t="shared" si="20"/>
        <v>-7</v>
      </c>
      <c r="E91" s="160">
        <f t="shared" si="21"/>
        <v>-0.1891891891891892</v>
      </c>
    </row>
    <row r="92" spans="1:5" ht="14.25" customHeight="1" x14ac:dyDescent="0.2">
      <c r="A92" s="155" t="s">
        <v>8</v>
      </c>
      <c r="B92" s="84">
        <f>(B93+B99+B96)</f>
        <v>2175</v>
      </c>
      <c r="C92" s="84">
        <f>(C93+C99+C96)</f>
        <v>2114</v>
      </c>
      <c r="D92" s="84">
        <f t="shared" si="20"/>
        <v>61</v>
      </c>
      <c r="E92" s="156">
        <f t="shared" si="21"/>
        <v>2.8855250709555344E-2</v>
      </c>
    </row>
    <row r="93" spans="1:5" x14ac:dyDescent="0.2">
      <c r="A93" s="157" t="s">
        <v>31</v>
      </c>
      <c r="B93" s="28">
        <f>SUM(B94:B95)</f>
        <v>2019</v>
      </c>
      <c r="C93" s="28">
        <f>SUM(C94:C95)</f>
        <v>1888</v>
      </c>
      <c r="D93" s="7">
        <f t="shared" si="20"/>
        <v>131</v>
      </c>
      <c r="E93" s="158">
        <f t="shared" si="21"/>
        <v>6.9385593220338979E-2</v>
      </c>
    </row>
    <row r="94" spans="1:5" x14ac:dyDescent="0.2">
      <c r="A94" s="159" t="s">
        <v>32</v>
      </c>
      <c r="B94" s="281">
        <v>1989</v>
      </c>
      <c r="C94" s="280">
        <v>1851</v>
      </c>
      <c r="D94" s="282">
        <f t="shared" si="20"/>
        <v>138</v>
      </c>
      <c r="E94" s="283">
        <f t="shared" si="21"/>
        <v>7.4554294975688815E-2</v>
      </c>
    </row>
    <row r="95" spans="1:5" x14ac:dyDescent="0.2">
      <c r="A95" s="159" t="s">
        <v>23</v>
      </c>
      <c r="B95" s="281">
        <v>30</v>
      </c>
      <c r="C95" s="280">
        <v>37</v>
      </c>
      <c r="D95" s="282">
        <f t="shared" si="20"/>
        <v>-7</v>
      </c>
      <c r="E95" s="283">
        <f t="shared" si="21"/>
        <v>-0.1891891891891892</v>
      </c>
    </row>
    <row r="96" spans="1:5" x14ac:dyDescent="0.2">
      <c r="A96" s="157" t="s">
        <v>30</v>
      </c>
      <c r="B96" s="28">
        <f>B97+B98</f>
        <v>149</v>
      </c>
      <c r="C96" s="28">
        <f>C97+C98</f>
        <v>221</v>
      </c>
      <c r="D96" s="7">
        <f>IF(ISERROR(B96-C96),"n/a",B96-C96)</f>
        <v>-72</v>
      </c>
      <c r="E96" s="158">
        <f>IF(ISERROR(D96/C96),"n/a",(D96/C96))</f>
        <v>-0.32579185520361992</v>
      </c>
    </row>
    <row r="97" spans="1:6" x14ac:dyDescent="0.2">
      <c r="A97" s="159" t="s">
        <v>32</v>
      </c>
      <c r="B97" s="211">
        <v>149</v>
      </c>
      <c r="C97" s="211">
        <v>221</v>
      </c>
      <c r="D97" s="6">
        <f>IF(ISERROR(B97-C97),"n/a",B97-C97)</f>
        <v>-72</v>
      </c>
      <c r="E97" s="160">
        <f>IF(ISERROR(D97/C97),"n/a",(D97/C97))</f>
        <v>-0.32579185520361992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7</v>
      </c>
      <c r="C99" s="28">
        <f>C100</f>
        <v>5</v>
      </c>
      <c r="D99" s="7">
        <f t="shared" si="20"/>
        <v>2</v>
      </c>
      <c r="E99" s="158">
        <f t="shared" si="21"/>
        <v>0.4</v>
      </c>
    </row>
    <row r="100" spans="1:6" x14ac:dyDescent="0.2">
      <c r="A100" s="159" t="s">
        <v>32</v>
      </c>
      <c r="B100" s="211">
        <v>7</v>
      </c>
      <c r="C100" s="211">
        <v>5</v>
      </c>
      <c r="D100" s="6">
        <f t="shared" si="20"/>
        <v>2</v>
      </c>
      <c r="E100" s="160">
        <f t="shared" si="21"/>
        <v>0.4</v>
      </c>
    </row>
    <row r="101" spans="1:6" x14ac:dyDescent="0.2">
      <c r="A101" s="338" t="s">
        <v>5</v>
      </c>
      <c r="B101" s="339">
        <f>(B85+B92)</f>
        <v>7152</v>
      </c>
      <c r="C101" s="339">
        <f>(C85+C92)</f>
        <v>7033</v>
      </c>
      <c r="D101" s="339">
        <f t="shared" si="20"/>
        <v>119</v>
      </c>
      <c r="E101" s="340">
        <f t="shared" si="21"/>
        <v>1.6920233186406938E-2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4956</v>
      </c>
      <c r="C104" s="29">
        <v>4917</v>
      </c>
      <c r="D104" s="6">
        <f>IF(ISERROR(B104-C104),"n/a",B104-C104)</f>
        <v>39</v>
      </c>
      <c r="E104" s="177">
        <f>IF(ISERROR(D104/C104),"n/a",(D104/C104))</f>
        <v>7.9316656497864547E-3</v>
      </c>
    </row>
    <row r="105" spans="1:6" x14ac:dyDescent="0.2">
      <c r="A105" s="178" t="s">
        <v>8</v>
      </c>
      <c r="B105" s="29">
        <v>2126</v>
      </c>
      <c r="C105" s="29">
        <v>1950</v>
      </c>
      <c r="D105" s="6">
        <f>IF(ISERROR(B105-C105),"n/a",B105-C105)</f>
        <v>176</v>
      </c>
      <c r="E105" s="177">
        <f>IF(ISERROR(D105/C105),"n/a",(D105/C105))</f>
        <v>9.0256410256410263E-2</v>
      </c>
    </row>
    <row r="106" spans="1:6" x14ac:dyDescent="0.2">
      <c r="A106" s="179" t="s">
        <v>5</v>
      </c>
      <c r="B106" s="28">
        <f>SUM(B104:B105)</f>
        <v>7082</v>
      </c>
      <c r="C106" s="28">
        <f>SUM(C104:C105)</f>
        <v>6867</v>
      </c>
      <c r="D106" s="7">
        <f>IF(ISERROR(B106-C106),"n/a",B106-C106)</f>
        <v>215</v>
      </c>
      <c r="E106" s="180">
        <f>IF(ISERROR(D106/C106),"n/a",(D106/C106))</f>
        <v>3.1309159749526722E-2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4868</v>
      </c>
      <c r="C109" s="84">
        <f>(C110+C114+C112)</f>
        <v>4819</v>
      </c>
      <c r="D109" s="84">
        <f t="shared" ref="D109:D125" si="24">IF(ISERROR(B109-C109),"n/a",B109-C109)</f>
        <v>49</v>
      </c>
      <c r="E109" s="156">
        <f t="shared" ref="E109:E125" si="25">IF(ISERROR(D109/C109),"n/a",(D109/C109))</f>
        <v>1.0168084664868231E-2</v>
      </c>
      <c r="F109" s="164"/>
    </row>
    <row r="110" spans="1:6" s="85" customFormat="1" x14ac:dyDescent="0.2">
      <c r="A110" s="157" t="s">
        <v>31</v>
      </c>
      <c r="B110" s="28">
        <f>B111</f>
        <v>4727</v>
      </c>
      <c r="C110" s="28">
        <f>C111</f>
        <v>4630</v>
      </c>
      <c r="D110" s="7">
        <f t="shared" si="24"/>
        <v>97</v>
      </c>
      <c r="E110" s="158">
        <f t="shared" si="25"/>
        <v>2.0950323974082072E-2</v>
      </c>
      <c r="F110" s="165"/>
    </row>
    <row r="111" spans="1:6" s="85" customFormat="1" x14ac:dyDescent="0.2">
      <c r="A111" s="159" t="s">
        <v>32</v>
      </c>
      <c r="B111" s="281">
        <v>4727</v>
      </c>
      <c r="C111" s="281">
        <v>4630</v>
      </c>
      <c r="D111" s="282">
        <f t="shared" ref="D111" si="26">IF(ISERROR(B111-C111),"n/a",B111-C111)</f>
        <v>97</v>
      </c>
      <c r="E111" s="283">
        <f t="shared" ref="E111" si="27">IF(ISERROR(D111/C111),"n/a",(D111/C111))</f>
        <v>2.0950323974082072E-2</v>
      </c>
      <c r="F111" s="165"/>
    </row>
    <row r="112" spans="1:6" x14ac:dyDescent="0.2">
      <c r="A112" s="157" t="s">
        <v>30</v>
      </c>
      <c r="B112" s="28">
        <f>B113</f>
        <v>116</v>
      </c>
      <c r="C112" s="28">
        <f>C113</f>
        <v>154</v>
      </c>
      <c r="D112" s="7">
        <f>IF(ISERROR(B112-C112),"n/a",B112-C112)</f>
        <v>-38</v>
      </c>
      <c r="E112" s="158">
        <f>IF(ISERROR(D112/C112),"n/a",(D112/C112))</f>
        <v>-0.24675324675324675</v>
      </c>
      <c r="F112" s="164"/>
    </row>
    <row r="113" spans="1:6" x14ac:dyDescent="0.2">
      <c r="A113" s="159" t="s">
        <v>32</v>
      </c>
      <c r="B113" s="29">
        <v>116</v>
      </c>
      <c r="C113" s="29">
        <v>154</v>
      </c>
      <c r="D113" s="6">
        <f>IF(ISERROR(B113-C113),"n/a",B113-C113)</f>
        <v>-38</v>
      </c>
      <c r="E113" s="160">
        <f>IF(ISERROR(D113/C113),"n/a",(D113/C113))</f>
        <v>-0.24675324675324675</v>
      </c>
      <c r="F113" s="164"/>
    </row>
    <row r="114" spans="1:6" x14ac:dyDescent="0.2">
      <c r="A114" s="157" t="s">
        <v>33</v>
      </c>
      <c r="B114" s="28">
        <f>B115</f>
        <v>25</v>
      </c>
      <c r="C114" s="28">
        <f>C115</f>
        <v>35</v>
      </c>
      <c r="D114" s="7">
        <f t="shared" si="24"/>
        <v>-10</v>
      </c>
      <c r="E114" s="158">
        <f t="shared" si="25"/>
        <v>-0.2857142857142857</v>
      </c>
      <c r="F114" s="164"/>
    </row>
    <row r="115" spans="1:6" x14ac:dyDescent="0.2">
      <c r="A115" s="159" t="s">
        <v>32</v>
      </c>
      <c r="B115" s="29">
        <v>25</v>
      </c>
      <c r="C115" s="29">
        <v>35</v>
      </c>
      <c r="D115" s="6">
        <f t="shared" si="24"/>
        <v>-10</v>
      </c>
      <c r="E115" s="160">
        <f t="shared" si="25"/>
        <v>-0.2857142857142857</v>
      </c>
      <c r="F115" s="164"/>
    </row>
    <row r="116" spans="1:6" x14ac:dyDescent="0.2">
      <c r="A116" s="155" t="s">
        <v>8</v>
      </c>
      <c r="B116" s="84">
        <f>(B117+B123+B120)</f>
        <v>2090</v>
      </c>
      <c r="C116" s="84">
        <f>(C117+C123+C120)</f>
        <v>2012</v>
      </c>
      <c r="D116" s="84">
        <f t="shared" si="24"/>
        <v>78</v>
      </c>
      <c r="E116" s="156">
        <f t="shared" si="25"/>
        <v>3.8767395626242547E-2</v>
      </c>
      <c r="F116" s="164"/>
    </row>
    <row r="117" spans="1:6" x14ac:dyDescent="0.2">
      <c r="A117" s="157" t="s">
        <v>31</v>
      </c>
      <c r="B117" s="28">
        <f>SUM(B118:B119)</f>
        <v>1960</v>
      </c>
      <c r="C117" s="28">
        <f>SUM(C118:C119)</f>
        <v>1799</v>
      </c>
      <c r="D117" s="7">
        <f t="shared" si="24"/>
        <v>161</v>
      </c>
      <c r="E117" s="160">
        <f t="shared" si="25"/>
        <v>8.9494163424124515E-2</v>
      </c>
      <c r="F117" s="164"/>
    </row>
    <row r="118" spans="1:6" x14ac:dyDescent="0.2">
      <c r="A118" s="159" t="s">
        <v>32</v>
      </c>
      <c r="B118" s="281">
        <v>1933</v>
      </c>
      <c r="C118" s="281">
        <v>1765</v>
      </c>
      <c r="D118" s="282">
        <f t="shared" ref="D118:D119" si="28">IF(ISERROR(B118-C118),"n/a",B118-C118)</f>
        <v>168</v>
      </c>
      <c r="E118" s="160">
        <f t="shared" ref="E118:E119" si="29">IF(ISERROR(D118/C118),"n/a",(D118/C118))</f>
        <v>9.5184135977337117E-2</v>
      </c>
      <c r="F118" s="164"/>
    </row>
    <row r="119" spans="1:6" x14ac:dyDescent="0.2">
      <c r="A119" s="159" t="s">
        <v>23</v>
      </c>
      <c r="B119" s="281">
        <v>27</v>
      </c>
      <c r="C119" s="281">
        <v>34</v>
      </c>
      <c r="D119" s="282">
        <f t="shared" si="28"/>
        <v>-7</v>
      </c>
      <c r="E119" s="160">
        <f t="shared" si="29"/>
        <v>-0.20588235294117646</v>
      </c>
      <c r="F119" s="164"/>
    </row>
    <row r="120" spans="1:6" x14ac:dyDescent="0.2">
      <c r="A120" s="157" t="s">
        <v>30</v>
      </c>
      <c r="B120" s="28">
        <f>B121+B122</f>
        <v>125</v>
      </c>
      <c r="C120" s="28">
        <f>C121+C122</f>
        <v>210</v>
      </c>
      <c r="D120" s="7">
        <f>IF(ISERROR(B120-C120),"n/a",B120-C120)</f>
        <v>-85</v>
      </c>
      <c r="E120" s="158">
        <f>IF(ISERROR(D120/C120),"n/a",(D120/C120))</f>
        <v>-0.40476190476190477</v>
      </c>
      <c r="F120" s="164"/>
    </row>
    <row r="121" spans="1:6" x14ac:dyDescent="0.2">
      <c r="A121" s="159" t="s">
        <v>32</v>
      </c>
      <c r="B121" s="29">
        <v>125</v>
      </c>
      <c r="C121" s="29">
        <v>210</v>
      </c>
      <c r="D121" s="6">
        <f>IF(ISERROR(B121-C121),"n/a",B121-C121)</f>
        <v>-85</v>
      </c>
      <c r="E121" s="160">
        <f>IF(ISERROR(D121/C121),"n/a",(D121/C121))</f>
        <v>-0.40476190476190477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5</v>
      </c>
      <c r="C123" s="28">
        <f>C124</f>
        <v>3</v>
      </c>
      <c r="D123" s="7">
        <f t="shared" si="24"/>
        <v>2</v>
      </c>
      <c r="E123" s="158">
        <f t="shared" si="25"/>
        <v>0.66666666666666663</v>
      </c>
      <c r="F123" s="164"/>
    </row>
    <row r="124" spans="1:6" x14ac:dyDescent="0.2">
      <c r="A124" s="159" t="s">
        <v>32</v>
      </c>
      <c r="B124" s="29">
        <v>5</v>
      </c>
      <c r="C124" s="29">
        <v>3</v>
      </c>
      <c r="D124" s="6">
        <f t="shared" si="24"/>
        <v>2</v>
      </c>
      <c r="E124" s="160">
        <f t="shared" si="25"/>
        <v>0.66666666666666663</v>
      </c>
      <c r="F124" s="164"/>
    </row>
    <row r="125" spans="1:6" x14ac:dyDescent="0.2">
      <c r="A125" s="161" t="s">
        <v>5</v>
      </c>
      <c r="B125" s="84">
        <f>(B109+B116)</f>
        <v>6958</v>
      </c>
      <c r="C125" s="84">
        <f>(C109+C116)</f>
        <v>6831</v>
      </c>
      <c r="D125" s="84">
        <f t="shared" si="24"/>
        <v>127</v>
      </c>
      <c r="E125" s="156">
        <f t="shared" si="25"/>
        <v>1.8591714243888158E-2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4728</v>
      </c>
      <c r="C128" s="84">
        <f>(C129+C133+C131)</f>
        <v>4735</v>
      </c>
      <c r="D128" s="84">
        <f t="shared" ref="D128:D144" si="32">IF(ISERROR(B128-C128),"n/a",B128-C128)</f>
        <v>-7</v>
      </c>
      <c r="E128" s="156">
        <f t="shared" ref="E128:E144" si="33">IF(ISERROR(D128/C128),"n/a",(D128/C128))</f>
        <v>-1.4783526927138332E-3</v>
      </c>
      <c r="F128" s="164"/>
    </row>
    <row r="129" spans="1:6" ht="12.75" customHeight="1" x14ac:dyDescent="0.2">
      <c r="A129" s="157" t="s">
        <v>31</v>
      </c>
      <c r="B129" s="28">
        <f>B130</f>
        <v>4598</v>
      </c>
      <c r="C129" s="28">
        <f>C130</f>
        <v>4557</v>
      </c>
      <c r="D129" s="7">
        <f t="shared" si="32"/>
        <v>41</v>
      </c>
      <c r="E129" s="158">
        <f t="shared" si="33"/>
        <v>8.9971472459951726E-3</v>
      </c>
      <c r="F129" s="164"/>
    </row>
    <row r="130" spans="1:6" ht="12.75" customHeight="1" x14ac:dyDescent="0.2">
      <c r="A130" s="159" t="s">
        <v>32</v>
      </c>
      <c r="B130" s="281">
        <v>4598</v>
      </c>
      <c r="C130" s="281">
        <v>4557</v>
      </c>
      <c r="D130" s="282">
        <f t="shared" ref="D130" si="34">IF(ISERROR(B130-C130),"n/a",B130-C130)</f>
        <v>41</v>
      </c>
      <c r="E130" s="283">
        <f t="shared" ref="E130" si="35">IF(ISERROR(D130/C130),"n/a",(D130/C130))</f>
        <v>8.9971472459951726E-3</v>
      </c>
      <c r="F130" s="164"/>
    </row>
    <row r="131" spans="1:6" ht="12.75" customHeight="1" x14ac:dyDescent="0.2">
      <c r="A131" s="157" t="s">
        <v>30</v>
      </c>
      <c r="B131" s="28">
        <f>B132</f>
        <v>107</v>
      </c>
      <c r="C131" s="28">
        <f>C132</f>
        <v>146</v>
      </c>
      <c r="D131" s="7">
        <f>IF(ISERROR(B131-C131),"n/a",B131-C131)</f>
        <v>-39</v>
      </c>
      <c r="E131" s="158">
        <f>IF(ISERROR(D131/C131),"n/a",(D131/C131))</f>
        <v>-0.26712328767123289</v>
      </c>
      <c r="F131" s="164"/>
    </row>
    <row r="132" spans="1:6" ht="12.75" customHeight="1" x14ac:dyDescent="0.2">
      <c r="A132" s="159" t="s">
        <v>32</v>
      </c>
      <c r="B132" s="29">
        <v>107</v>
      </c>
      <c r="C132" s="29">
        <v>146</v>
      </c>
      <c r="D132" s="6">
        <f>IF(ISERROR(B132-C132),"n/a",B132-C132)</f>
        <v>-39</v>
      </c>
      <c r="E132" s="160">
        <f>IF(ISERROR(D132/C132),"n/a",(D132/C132))</f>
        <v>-0.26712328767123289</v>
      </c>
      <c r="F132" s="164"/>
    </row>
    <row r="133" spans="1:6" ht="12.75" customHeight="1" x14ac:dyDescent="0.2">
      <c r="A133" s="157" t="s">
        <v>33</v>
      </c>
      <c r="B133" s="28">
        <f>B134</f>
        <v>23</v>
      </c>
      <c r="C133" s="28">
        <f>C134</f>
        <v>32</v>
      </c>
      <c r="D133" s="7">
        <f t="shared" si="32"/>
        <v>-9</v>
      </c>
      <c r="E133" s="158">
        <f t="shared" si="33"/>
        <v>-0.28125</v>
      </c>
      <c r="F133" s="164"/>
    </row>
    <row r="134" spans="1:6" ht="12.75" customHeight="1" x14ac:dyDescent="0.2">
      <c r="A134" s="159" t="s">
        <v>32</v>
      </c>
      <c r="B134" s="29">
        <v>23</v>
      </c>
      <c r="C134" s="29">
        <v>32</v>
      </c>
      <c r="D134" s="6">
        <f t="shared" si="32"/>
        <v>-9</v>
      </c>
      <c r="E134" s="160">
        <f t="shared" si="33"/>
        <v>-0.28125</v>
      </c>
      <c r="F134" s="164"/>
    </row>
    <row r="135" spans="1:6" ht="12.75" customHeight="1" x14ac:dyDescent="0.2">
      <c r="A135" s="155" t="s">
        <v>8</v>
      </c>
      <c r="B135" s="84">
        <f>(B136+B142+B139)</f>
        <v>1970</v>
      </c>
      <c r="C135" s="84">
        <f>(C136+C142+C139)</f>
        <v>1923</v>
      </c>
      <c r="D135" s="84">
        <f t="shared" si="32"/>
        <v>47</v>
      </c>
      <c r="E135" s="156">
        <f t="shared" si="33"/>
        <v>2.4440977639105563E-2</v>
      </c>
      <c r="F135" s="164"/>
    </row>
    <row r="136" spans="1:6" ht="12.75" customHeight="1" x14ac:dyDescent="0.2">
      <c r="A136" s="157" t="s">
        <v>31</v>
      </c>
      <c r="B136" s="28">
        <f>SUM(B137:B138)</f>
        <v>1858</v>
      </c>
      <c r="C136" s="28">
        <f>SUM(C137:C138)</f>
        <v>1742</v>
      </c>
      <c r="D136" s="7">
        <f t="shared" si="32"/>
        <v>116</v>
      </c>
      <c r="E136" s="158">
        <f t="shared" si="33"/>
        <v>6.6590126291618826E-2</v>
      </c>
      <c r="F136" s="164"/>
    </row>
    <row r="137" spans="1:6" ht="12.75" customHeight="1" x14ac:dyDescent="0.2">
      <c r="A137" s="159" t="s">
        <v>32</v>
      </c>
      <c r="B137" s="281">
        <v>1831</v>
      </c>
      <c r="C137" s="281">
        <v>1709</v>
      </c>
      <c r="D137" s="282">
        <f t="shared" ref="D137:D138" si="36">IF(ISERROR(B137-C137),"n/a",B137-C137)</f>
        <v>122</v>
      </c>
      <c r="E137" s="283">
        <f t="shared" ref="E137:E138" si="37">IF(ISERROR(D137/C137),"n/a",(D137/C137))</f>
        <v>7.1386775892334692E-2</v>
      </c>
      <c r="F137" s="164"/>
    </row>
    <row r="138" spans="1:6" ht="12.75" customHeight="1" x14ac:dyDescent="0.2">
      <c r="A138" s="159" t="s">
        <v>23</v>
      </c>
      <c r="B138" s="281">
        <v>27</v>
      </c>
      <c r="C138" s="281">
        <v>33</v>
      </c>
      <c r="D138" s="282">
        <f t="shared" si="36"/>
        <v>-6</v>
      </c>
      <c r="E138" s="283">
        <f t="shared" si="37"/>
        <v>-0.18181818181818182</v>
      </c>
      <c r="F138" s="164"/>
    </row>
    <row r="139" spans="1:6" ht="12.75" customHeight="1" x14ac:dyDescent="0.2">
      <c r="A139" s="157" t="s">
        <v>30</v>
      </c>
      <c r="B139" s="28">
        <f>SUM(B140:B141)</f>
        <v>107</v>
      </c>
      <c r="C139" s="28">
        <f>SUM(C140:C141)</f>
        <v>178</v>
      </c>
      <c r="D139" s="7">
        <f>IF(ISERROR(B139-C139),"n/a",B139-C139)</f>
        <v>-71</v>
      </c>
      <c r="E139" s="158">
        <f>IF(ISERROR(D139/C139),"n/a",(D139/C139))</f>
        <v>-0.398876404494382</v>
      </c>
      <c r="F139" s="164"/>
    </row>
    <row r="140" spans="1:6" ht="12.75" customHeight="1" x14ac:dyDescent="0.2">
      <c r="A140" s="159" t="s">
        <v>32</v>
      </c>
      <c r="B140" s="29">
        <v>107</v>
      </c>
      <c r="C140" s="29">
        <v>178</v>
      </c>
      <c r="D140" s="6">
        <f>IF(ISERROR(B140-C140),"n/a",B140-C140)</f>
        <v>-71</v>
      </c>
      <c r="E140" s="160">
        <f>IF(ISERROR(D140/C140),"n/a",(D140/C140))</f>
        <v>-0.398876404494382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5</v>
      </c>
      <c r="C142" s="28">
        <f>C143</f>
        <v>3</v>
      </c>
      <c r="D142" s="7">
        <f t="shared" si="32"/>
        <v>2</v>
      </c>
      <c r="E142" s="158">
        <f t="shared" si="33"/>
        <v>0.66666666666666663</v>
      </c>
      <c r="F142" s="164"/>
    </row>
    <row r="143" spans="1:6" ht="12.75" customHeight="1" x14ac:dyDescent="0.2">
      <c r="A143" s="159" t="s">
        <v>32</v>
      </c>
      <c r="B143" s="29">
        <v>5</v>
      </c>
      <c r="C143" s="29">
        <v>3</v>
      </c>
      <c r="D143" s="6">
        <f t="shared" si="32"/>
        <v>2</v>
      </c>
      <c r="E143" s="160">
        <f t="shared" si="33"/>
        <v>0.66666666666666663</v>
      </c>
      <c r="F143" s="164"/>
    </row>
    <row r="144" spans="1:6" x14ac:dyDescent="0.2">
      <c r="A144" s="161" t="s">
        <v>5</v>
      </c>
      <c r="B144" s="84">
        <f>(B128+B135)</f>
        <v>6698</v>
      </c>
      <c r="C144" s="84">
        <f>(C128+C135)</f>
        <v>6658</v>
      </c>
      <c r="D144" s="84">
        <f t="shared" si="32"/>
        <v>40</v>
      </c>
      <c r="E144" s="156">
        <f t="shared" si="33"/>
        <v>6.0078101531991588E-3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81</v>
      </c>
    </row>
    <row r="151" spans="1:6" x14ac:dyDescent="0.2">
      <c r="A151" s="85" t="s">
        <v>82</v>
      </c>
    </row>
    <row r="152" spans="1:6" x14ac:dyDescent="0.2">
      <c r="A152" s="85" t="s">
        <v>83</v>
      </c>
    </row>
    <row r="153" spans="1:6" x14ac:dyDescent="0.2">
      <c r="A153" s="85" t="s">
        <v>84</v>
      </c>
    </row>
    <row r="154" spans="1:6" x14ac:dyDescent="0.2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10/9/2020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9,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2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181</v>
      </c>
      <c r="G10" s="341">
        <f t="shared" si="0"/>
        <v>138</v>
      </c>
      <c r="H10" s="341">
        <f t="shared" si="0"/>
        <v>143</v>
      </c>
      <c r="I10" s="341">
        <f t="shared" si="0"/>
        <v>113</v>
      </c>
      <c r="J10" s="341">
        <f t="shared" si="0"/>
        <v>138</v>
      </c>
      <c r="K10" s="341">
        <f t="shared" si="0"/>
        <v>112</v>
      </c>
      <c r="L10" s="341">
        <f t="shared" si="0"/>
        <v>129</v>
      </c>
      <c r="M10" s="341">
        <f t="shared" si="0"/>
        <v>106</v>
      </c>
    </row>
    <row r="11" spans="1:16" x14ac:dyDescent="0.2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3</v>
      </c>
      <c r="M11" s="341">
        <f t="shared" si="1"/>
        <v>1</v>
      </c>
    </row>
    <row r="12" spans="1:16" x14ac:dyDescent="0.2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11499</v>
      </c>
      <c r="E12" s="341">
        <f t="shared" si="2"/>
        <v>10306</v>
      </c>
      <c r="F12" s="341">
        <f t="shared" si="2"/>
        <v>2529</v>
      </c>
      <c r="G12" s="341">
        <f t="shared" si="2"/>
        <v>2418</v>
      </c>
      <c r="H12" s="341">
        <f t="shared" si="2"/>
        <v>1743</v>
      </c>
      <c r="I12" s="341">
        <f t="shared" si="2"/>
        <v>1996</v>
      </c>
      <c r="J12" s="341">
        <f t="shared" si="2"/>
        <v>1725</v>
      </c>
      <c r="K12" s="341">
        <f t="shared" si="2"/>
        <v>1973</v>
      </c>
      <c r="L12" s="341">
        <f t="shared" si="2"/>
        <v>1691</v>
      </c>
      <c r="M12" s="341">
        <f t="shared" si="2"/>
        <v>1957</v>
      </c>
    </row>
    <row r="13" spans="1:16" x14ac:dyDescent="0.2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8</v>
      </c>
      <c r="M13" s="341">
        <f t="shared" si="3"/>
        <v>4</v>
      </c>
    </row>
    <row r="14" spans="1:16" x14ac:dyDescent="0.25">
      <c r="A14" s="337" t="s">
        <v>52</v>
      </c>
      <c r="B14" s="341">
        <f t="shared" ref="B14:M14" si="4">SUM(B47,B78,B109,B140,B187)</f>
        <v>21473</v>
      </c>
      <c r="C14" s="341">
        <f t="shared" si="4"/>
        <v>21332</v>
      </c>
      <c r="D14" s="341">
        <f t="shared" si="4"/>
        <v>11250</v>
      </c>
      <c r="E14" s="341">
        <f t="shared" si="4"/>
        <v>9139</v>
      </c>
      <c r="F14" s="341">
        <f t="shared" si="4"/>
        <v>2614</v>
      </c>
      <c r="G14" s="341">
        <f t="shared" si="4"/>
        <v>2147</v>
      </c>
      <c r="H14" s="341">
        <f t="shared" si="4"/>
        <v>2172</v>
      </c>
      <c r="I14" s="341">
        <f t="shared" si="4"/>
        <v>1834</v>
      </c>
      <c r="J14" s="341">
        <f t="shared" si="4"/>
        <v>2123</v>
      </c>
      <c r="K14" s="341">
        <f t="shared" si="4"/>
        <v>1781</v>
      </c>
      <c r="L14" s="341">
        <f t="shared" si="4"/>
        <v>2052</v>
      </c>
      <c r="M14" s="341">
        <f t="shared" si="4"/>
        <v>1741</v>
      </c>
    </row>
    <row r="15" spans="1:16" x14ac:dyDescent="0.2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331</v>
      </c>
      <c r="H15" s="341">
        <f t="shared" si="5"/>
        <v>290</v>
      </c>
      <c r="I15" s="341">
        <f t="shared" si="5"/>
        <v>280</v>
      </c>
      <c r="J15" s="341">
        <f t="shared" si="5"/>
        <v>282</v>
      </c>
      <c r="K15" s="341">
        <f t="shared" si="5"/>
        <v>272</v>
      </c>
      <c r="L15" s="341">
        <f t="shared" si="5"/>
        <v>272</v>
      </c>
      <c r="M15" s="341">
        <f t="shared" si="5"/>
        <v>267</v>
      </c>
    </row>
    <row r="16" spans="1:16" x14ac:dyDescent="0.25">
      <c r="A16" s="337" t="s">
        <v>50</v>
      </c>
      <c r="B16" s="341">
        <f t="shared" ref="B16:M16" si="6">SUM(B49,B80,B111,B142,B189)</f>
        <v>4624</v>
      </c>
      <c r="C16" s="341">
        <f t="shared" si="6"/>
        <v>4832</v>
      </c>
      <c r="D16" s="341">
        <f t="shared" si="6"/>
        <v>3273</v>
      </c>
      <c r="E16" s="341">
        <f t="shared" si="6"/>
        <v>2800</v>
      </c>
      <c r="F16" s="341">
        <f t="shared" si="6"/>
        <v>259</v>
      </c>
      <c r="G16" s="341">
        <f t="shared" si="6"/>
        <v>262</v>
      </c>
      <c r="H16" s="341">
        <f t="shared" si="6"/>
        <v>121</v>
      </c>
      <c r="I16" s="341">
        <f t="shared" si="6"/>
        <v>153</v>
      </c>
      <c r="J16" s="341">
        <f t="shared" si="6"/>
        <v>112</v>
      </c>
      <c r="K16" s="341">
        <f t="shared" si="6"/>
        <v>151</v>
      </c>
      <c r="L16" s="341">
        <f t="shared" si="6"/>
        <v>104</v>
      </c>
      <c r="M16" s="341">
        <f t="shared" si="6"/>
        <v>143</v>
      </c>
    </row>
    <row r="17" spans="1:13" x14ac:dyDescent="0.2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40</v>
      </c>
      <c r="M17" s="341">
        <f t="shared" si="7"/>
        <v>55</v>
      </c>
    </row>
    <row r="18" spans="1:13" ht="15.75" thickBot="1" x14ac:dyDescent="0.3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454</v>
      </c>
      <c r="I18" s="341">
        <f t="shared" si="8"/>
        <v>482</v>
      </c>
      <c r="J18" s="341">
        <f t="shared" si="8"/>
        <v>437</v>
      </c>
      <c r="K18" s="341">
        <f t="shared" si="8"/>
        <v>470</v>
      </c>
      <c r="L18" s="341">
        <f t="shared" si="8"/>
        <v>429</v>
      </c>
      <c r="M18" s="341">
        <f t="shared" si="8"/>
        <v>461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32844</v>
      </c>
      <c r="E19" s="363">
        <f t="shared" si="10"/>
        <v>28280</v>
      </c>
      <c r="F19" s="363">
        <f t="shared" si="10"/>
        <v>6703</v>
      </c>
      <c r="G19" s="363">
        <f t="shared" si="10"/>
        <v>5977</v>
      </c>
      <c r="H19" s="363">
        <f t="shared" si="10"/>
        <v>4977</v>
      </c>
      <c r="I19" s="363">
        <f t="shared" si="10"/>
        <v>4919</v>
      </c>
      <c r="J19" s="363">
        <f t="shared" si="10"/>
        <v>4868</v>
      </c>
      <c r="K19" s="363">
        <f t="shared" si="10"/>
        <v>4819</v>
      </c>
      <c r="L19" s="363">
        <f t="shared" si="10"/>
        <v>4728</v>
      </c>
      <c r="M19" s="364">
        <f t="shared" si="10"/>
        <v>4735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2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287</v>
      </c>
      <c r="F24" s="341">
        <f t="shared" si="12"/>
        <v>127</v>
      </c>
      <c r="G24" s="341">
        <f t="shared" si="12"/>
        <v>117</v>
      </c>
      <c r="H24" s="341">
        <f t="shared" si="12"/>
        <v>98</v>
      </c>
      <c r="I24" s="341">
        <f t="shared" si="12"/>
        <v>88</v>
      </c>
      <c r="J24" s="341">
        <f t="shared" si="12"/>
        <v>95</v>
      </c>
      <c r="K24" s="341">
        <f t="shared" si="12"/>
        <v>80</v>
      </c>
      <c r="L24" s="341">
        <f t="shared" si="12"/>
        <v>90</v>
      </c>
      <c r="M24" s="341">
        <f t="shared" si="12"/>
        <v>79</v>
      </c>
    </row>
    <row r="25" spans="1:13" x14ac:dyDescent="0.2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2</v>
      </c>
      <c r="I25" s="341">
        <f t="shared" si="13"/>
        <v>5</v>
      </c>
      <c r="J25" s="341">
        <f t="shared" si="13"/>
        <v>2</v>
      </c>
      <c r="K25" s="341">
        <f t="shared" si="13"/>
        <v>4</v>
      </c>
      <c r="L25" s="341">
        <f t="shared" si="13"/>
        <v>2</v>
      </c>
      <c r="M25" s="341">
        <f t="shared" si="13"/>
        <v>4</v>
      </c>
    </row>
    <row r="26" spans="1:13" x14ac:dyDescent="0.2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2884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481</v>
      </c>
      <c r="H26" s="341">
        <f t="shared" si="14"/>
        <v>427</v>
      </c>
      <c r="I26" s="341">
        <f t="shared" si="14"/>
        <v>361</v>
      </c>
      <c r="J26" s="341">
        <f t="shared" si="14"/>
        <v>417</v>
      </c>
      <c r="K26" s="341">
        <f t="shared" si="14"/>
        <v>347</v>
      </c>
      <c r="L26" s="341">
        <f t="shared" si="14"/>
        <v>397</v>
      </c>
      <c r="M26" s="341">
        <f t="shared" si="14"/>
        <v>336</v>
      </c>
    </row>
    <row r="27" spans="1:13" x14ac:dyDescent="0.2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4</v>
      </c>
      <c r="M27" s="341">
        <f t="shared" si="15"/>
        <v>4</v>
      </c>
    </row>
    <row r="28" spans="1:13" x14ac:dyDescent="0.2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3001</v>
      </c>
      <c r="F28" s="341">
        <f t="shared" si="16"/>
        <v>1238</v>
      </c>
      <c r="G28" s="341">
        <f t="shared" si="16"/>
        <v>1223</v>
      </c>
      <c r="H28" s="341">
        <f t="shared" si="16"/>
        <v>1026</v>
      </c>
      <c r="I28" s="341">
        <f t="shared" si="16"/>
        <v>993</v>
      </c>
      <c r="J28" s="341">
        <f t="shared" si="16"/>
        <v>995</v>
      </c>
      <c r="K28" s="341">
        <f t="shared" si="16"/>
        <v>945</v>
      </c>
      <c r="L28" s="341">
        <f t="shared" si="16"/>
        <v>938</v>
      </c>
      <c r="M28" s="341">
        <f t="shared" si="16"/>
        <v>914</v>
      </c>
    </row>
    <row r="29" spans="1:13" x14ac:dyDescent="0.2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118</v>
      </c>
      <c r="H29" s="341">
        <f t="shared" si="17"/>
        <v>124</v>
      </c>
      <c r="I29" s="341">
        <f t="shared" si="17"/>
        <v>98</v>
      </c>
      <c r="J29" s="341">
        <f t="shared" si="17"/>
        <v>120</v>
      </c>
      <c r="K29" s="341">
        <f t="shared" si="17"/>
        <v>94</v>
      </c>
      <c r="L29" s="341">
        <f t="shared" si="17"/>
        <v>115</v>
      </c>
      <c r="M29" s="341">
        <f t="shared" si="17"/>
        <v>91</v>
      </c>
    </row>
    <row r="30" spans="1:13" x14ac:dyDescent="0.2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1651</v>
      </c>
      <c r="D30" s="341">
        <f t="shared" si="18"/>
        <v>1155</v>
      </c>
      <c r="E30" s="341">
        <f t="shared" si="18"/>
        <v>1309</v>
      </c>
      <c r="F30" s="341">
        <f t="shared" si="18"/>
        <v>225</v>
      </c>
      <c r="G30" s="341">
        <f t="shared" si="18"/>
        <v>329</v>
      </c>
      <c r="H30" s="341">
        <f t="shared" si="18"/>
        <v>152</v>
      </c>
      <c r="I30" s="341">
        <f t="shared" si="18"/>
        <v>220</v>
      </c>
      <c r="J30" s="341">
        <f t="shared" si="18"/>
        <v>128</v>
      </c>
      <c r="K30" s="341">
        <f t="shared" si="18"/>
        <v>209</v>
      </c>
      <c r="L30" s="341">
        <f t="shared" si="18"/>
        <v>109</v>
      </c>
      <c r="M30" s="341">
        <f t="shared" si="18"/>
        <v>178</v>
      </c>
    </row>
    <row r="31" spans="1:13" x14ac:dyDescent="0.2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14</v>
      </c>
      <c r="M31" s="341">
        <f t="shared" si="19"/>
        <v>8</v>
      </c>
    </row>
    <row r="32" spans="1:13" ht="15.75" thickBot="1" x14ac:dyDescent="0.3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324</v>
      </c>
      <c r="I32" s="341">
        <f t="shared" si="20"/>
        <v>337</v>
      </c>
      <c r="J32" s="341">
        <f t="shared" si="20"/>
        <v>313</v>
      </c>
      <c r="K32" s="341">
        <f t="shared" si="20"/>
        <v>321</v>
      </c>
      <c r="L32" s="341">
        <f t="shared" si="20"/>
        <v>301</v>
      </c>
      <c r="M32" s="341">
        <f t="shared" si="20"/>
        <v>309</v>
      </c>
    </row>
    <row r="33" spans="1:13" ht="16.5" thickTop="1" thickBot="1" x14ac:dyDescent="0.3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8686</v>
      </c>
      <c r="F33" s="363">
        <f t="shared" si="21"/>
        <v>2714</v>
      </c>
      <c r="G33" s="363">
        <f t="shared" si="21"/>
        <v>2722</v>
      </c>
      <c r="H33" s="363">
        <f t="shared" si="21"/>
        <v>2175</v>
      </c>
      <c r="I33" s="363">
        <f t="shared" si="21"/>
        <v>2114</v>
      </c>
      <c r="J33" s="363">
        <f t="shared" si="21"/>
        <v>2090</v>
      </c>
      <c r="K33" s="363">
        <f t="shared" si="21"/>
        <v>2012</v>
      </c>
      <c r="L33" s="363">
        <f t="shared" si="21"/>
        <v>1970</v>
      </c>
      <c r="M33" s="364">
        <f t="shared" si="21"/>
        <v>1923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42126</v>
      </c>
      <c r="E35" s="361">
        <f t="shared" si="22"/>
        <v>36966</v>
      </c>
      <c r="F35" s="361">
        <f t="shared" si="22"/>
        <v>9417</v>
      </c>
      <c r="G35" s="361">
        <f t="shared" si="22"/>
        <v>8699</v>
      </c>
      <c r="H35" s="361">
        <f t="shared" si="22"/>
        <v>7152</v>
      </c>
      <c r="I35" s="361">
        <f t="shared" si="22"/>
        <v>7033</v>
      </c>
      <c r="J35" s="361">
        <f t="shared" si="22"/>
        <v>6958</v>
      </c>
      <c r="K35" s="361">
        <f t="shared" si="22"/>
        <v>6831</v>
      </c>
      <c r="L35" s="361">
        <f t="shared" si="22"/>
        <v>6698</v>
      </c>
      <c r="M35" s="361">
        <f t="shared" si="22"/>
        <v>6658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2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16</v>
      </c>
      <c r="M43" s="341">
        <v>5</v>
      </c>
    </row>
    <row r="44" spans="1:13" ht="15" customHeight="1" x14ac:dyDescent="0.2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3720</v>
      </c>
      <c r="C45" s="341">
        <v>3662</v>
      </c>
      <c r="D45" s="341">
        <v>2658</v>
      </c>
      <c r="E45" s="341">
        <v>2277</v>
      </c>
      <c r="F45" s="341">
        <v>467</v>
      </c>
      <c r="G45" s="341">
        <v>474</v>
      </c>
      <c r="H45" s="341">
        <v>299</v>
      </c>
      <c r="I45" s="341">
        <v>386</v>
      </c>
      <c r="J45" s="341">
        <v>296</v>
      </c>
      <c r="K45" s="341">
        <v>382</v>
      </c>
      <c r="L45" s="341">
        <v>294</v>
      </c>
      <c r="M45" s="341">
        <v>381</v>
      </c>
    </row>
    <row r="46" spans="1:13" x14ac:dyDescent="0.2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25">
      <c r="A47" s="337" t="s">
        <v>52</v>
      </c>
      <c r="B47" s="341">
        <v>3150</v>
      </c>
      <c r="C47" s="341">
        <v>3138</v>
      </c>
      <c r="D47" s="341">
        <v>1113</v>
      </c>
      <c r="E47" s="341">
        <v>828</v>
      </c>
      <c r="F47" s="341">
        <v>259</v>
      </c>
      <c r="G47" s="341">
        <v>228</v>
      </c>
      <c r="H47" s="341">
        <v>223</v>
      </c>
      <c r="I47" s="341">
        <v>196</v>
      </c>
      <c r="J47" s="341">
        <v>219</v>
      </c>
      <c r="K47" s="341">
        <v>189</v>
      </c>
      <c r="L47" s="341">
        <v>218</v>
      </c>
      <c r="M47" s="341">
        <v>185</v>
      </c>
    </row>
    <row r="48" spans="1:13" x14ac:dyDescent="0.2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37</v>
      </c>
      <c r="L48" s="341">
        <v>31</v>
      </c>
      <c r="M48" s="341">
        <v>37</v>
      </c>
    </row>
    <row r="49" spans="1:15" x14ac:dyDescent="0.25">
      <c r="A49" s="337" t="s">
        <v>50</v>
      </c>
      <c r="B49" s="341">
        <v>805</v>
      </c>
      <c r="C49" s="341">
        <v>843</v>
      </c>
      <c r="D49" s="341">
        <v>612</v>
      </c>
      <c r="E49" s="341">
        <v>282</v>
      </c>
      <c r="F49" s="341">
        <v>55</v>
      </c>
      <c r="G49" s="341">
        <v>20</v>
      </c>
      <c r="H49" s="341">
        <v>26</v>
      </c>
      <c r="I49" s="341">
        <v>11</v>
      </c>
      <c r="J49" s="341">
        <v>25</v>
      </c>
      <c r="K49" s="341">
        <v>11</v>
      </c>
      <c r="L49" s="341">
        <v>23</v>
      </c>
      <c r="M49" s="341">
        <v>10</v>
      </c>
    </row>
    <row r="50" spans="1:15" x14ac:dyDescent="0.2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.75" thickBot="1" x14ac:dyDescent="0.3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74</v>
      </c>
      <c r="I51" s="341">
        <v>78</v>
      </c>
      <c r="J51" s="341">
        <v>73</v>
      </c>
      <c r="K51" s="341">
        <v>76</v>
      </c>
      <c r="L51" s="341">
        <v>72</v>
      </c>
      <c r="M51" s="341">
        <v>76</v>
      </c>
    </row>
    <row r="52" spans="1:15" ht="15" customHeight="1" thickTop="1" x14ac:dyDescent="0.2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5539</v>
      </c>
      <c r="E52" s="348">
        <f t="shared" si="23"/>
        <v>4358</v>
      </c>
      <c r="F52" s="348">
        <f t="shared" si="23"/>
        <v>971</v>
      </c>
      <c r="G52" s="348">
        <f t="shared" si="23"/>
        <v>883</v>
      </c>
      <c r="H52" s="348">
        <f t="shared" si="23"/>
        <v>681</v>
      </c>
      <c r="I52" s="348">
        <f t="shared" si="23"/>
        <v>725</v>
      </c>
      <c r="J52" s="348">
        <f t="shared" si="23"/>
        <v>669</v>
      </c>
      <c r="K52" s="348">
        <f t="shared" si="23"/>
        <v>710</v>
      </c>
      <c r="L52" s="348">
        <f t="shared" si="23"/>
        <v>661</v>
      </c>
      <c r="M52" s="348">
        <f t="shared" si="23"/>
        <v>703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2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7</v>
      </c>
      <c r="I57" s="341">
        <v>6</v>
      </c>
      <c r="J57" s="341">
        <v>7</v>
      </c>
      <c r="K57" s="341">
        <v>6</v>
      </c>
      <c r="L57" s="341">
        <v>7</v>
      </c>
      <c r="M57" s="341">
        <v>6</v>
      </c>
      <c r="O57" s="351"/>
    </row>
    <row r="58" spans="1:15" ht="15" customHeight="1" x14ac:dyDescent="0.2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1</v>
      </c>
      <c r="L58" s="341">
        <v>1</v>
      </c>
      <c r="M58" s="341">
        <v>1</v>
      </c>
      <c r="O58" s="351"/>
    </row>
    <row r="59" spans="1:15" x14ac:dyDescent="0.25">
      <c r="A59" s="337" t="s">
        <v>43</v>
      </c>
      <c r="B59" s="341">
        <v>805</v>
      </c>
      <c r="C59" s="341">
        <v>714</v>
      </c>
      <c r="D59" s="341">
        <v>319</v>
      </c>
      <c r="E59" s="341">
        <v>297</v>
      </c>
      <c r="F59" s="341">
        <v>92</v>
      </c>
      <c r="G59" s="341">
        <v>72</v>
      </c>
      <c r="H59" s="341">
        <v>78</v>
      </c>
      <c r="I59" s="341">
        <v>51</v>
      </c>
      <c r="J59" s="341">
        <v>77</v>
      </c>
      <c r="K59" s="341">
        <v>50</v>
      </c>
      <c r="L59" s="341">
        <v>74</v>
      </c>
      <c r="M59" s="341">
        <v>50</v>
      </c>
      <c r="O59" s="351"/>
    </row>
    <row r="60" spans="1:15" x14ac:dyDescent="0.2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810</v>
      </c>
      <c r="C61" s="341">
        <v>639</v>
      </c>
      <c r="D61" s="341">
        <v>314</v>
      </c>
      <c r="E61" s="341">
        <v>262</v>
      </c>
      <c r="F61" s="341">
        <v>109</v>
      </c>
      <c r="G61" s="341">
        <v>116</v>
      </c>
      <c r="H61" s="341">
        <v>100</v>
      </c>
      <c r="I61" s="341">
        <v>97</v>
      </c>
      <c r="J61" s="341">
        <v>99</v>
      </c>
      <c r="K61" s="341">
        <v>91</v>
      </c>
      <c r="L61" s="341">
        <v>97</v>
      </c>
      <c r="M61" s="341">
        <v>89</v>
      </c>
    </row>
    <row r="62" spans="1:15" x14ac:dyDescent="0.2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15</v>
      </c>
      <c r="M62" s="341">
        <v>18</v>
      </c>
    </row>
    <row r="63" spans="1:15" x14ac:dyDescent="0.2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19</v>
      </c>
      <c r="I63" s="341">
        <v>37</v>
      </c>
      <c r="J63" s="341">
        <v>15</v>
      </c>
      <c r="K63" s="341">
        <v>36</v>
      </c>
      <c r="L63" s="341">
        <v>14</v>
      </c>
      <c r="M63" s="341">
        <v>32</v>
      </c>
    </row>
    <row r="64" spans="1:15" x14ac:dyDescent="0.2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.75" thickBot="1" x14ac:dyDescent="0.3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62</v>
      </c>
      <c r="I65" s="341">
        <v>51</v>
      </c>
      <c r="J65" s="341">
        <v>62</v>
      </c>
      <c r="K65" s="341">
        <v>49</v>
      </c>
      <c r="L65" s="341">
        <v>60</v>
      </c>
      <c r="M65" s="341">
        <v>49</v>
      </c>
    </row>
    <row r="66" spans="1:13" ht="16.5" thickTop="1" thickBot="1" x14ac:dyDescent="0.3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289</v>
      </c>
      <c r="I66" s="357">
        <f t="shared" si="24"/>
        <v>263</v>
      </c>
      <c r="J66" s="357">
        <f t="shared" si="24"/>
        <v>283</v>
      </c>
      <c r="K66" s="357">
        <f t="shared" si="24"/>
        <v>252</v>
      </c>
      <c r="L66" s="357">
        <f t="shared" si="24"/>
        <v>272</v>
      </c>
      <c r="M66" s="357">
        <f t="shared" si="24"/>
        <v>246</v>
      </c>
    </row>
    <row r="67" spans="1:13" ht="15.75" thickBot="1" x14ac:dyDescent="0.3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6641</v>
      </c>
      <c r="E67" s="359">
        <f t="shared" si="25"/>
        <v>5349</v>
      </c>
      <c r="F67" s="359">
        <f t="shared" si="25"/>
        <v>1312</v>
      </c>
      <c r="G67" s="359">
        <f t="shared" si="25"/>
        <v>1211</v>
      </c>
      <c r="H67" s="359">
        <f t="shared" si="25"/>
        <v>970</v>
      </c>
      <c r="I67" s="359">
        <f t="shared" si="25"/>
        <v>988</v>
      </c>
      <c r="J67" s="359">
        <f t="shared" si="25"/>
        <v>952</v>
      </c>
      <c r="K67" s="359">
        <f t="shared" si="25"/>
        <v>962</v>
      </c>
      <c r="L67" s="359">
        <f t="shared" si="25"/>
        <v>933</v>
      </c>
      <c r="M67" s="360">
        <f t="shared" si="25"/>
        <v>949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25">
      <c r="A74" s="336" t="s">
        <v>55</v>
      </c>
      <c r="B74" s="341">
        <v>983</v>
      </c>
      <c r="C74" s="341">
        <v>1014</v>
      </c>
      <c r="D74" s="341">
        <v>438</v>
      </c>
      <c r="E74" s="341">
        <v>406</v>
      </c>
      <c r="F74" s="341">
        <v>89</v>
      </c>
      <c r="G74" s="341">
        <v>87</v>
      </c>
      <c r="H74" s="341">
        <v>66</v>
      </c>
      <c r="I74" s="341">
        <v>71</v>
      </c>
      <c r="J74" s="341">
        <v>63</v>
      </c>
      <c r="K74" s="341">
        <v>70</v>
      </c>
      <c r="L74" s="341">
        <v>60</v>
      </c>
      <c r="M74" s="341">
        <v>66</v>
      </c>
    </row>
    <row r="75" spans="1:13" x14ac:dyDescent="0.2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3</v>
      </c>
      <c r="M75" s="341">
        <v>0</v>
      </c>
    </row>
    <row r="76" spans="1:13" x14ac:dyDescent="0.25">
      <c r="A76" s="336" t="s">
        <v>43</v>
      </c>
      <c r="B76" s="341">
        <v>5489</v>
      </c>
      <c r="C76" s="341">
        <v>5094</v>
      </c>
      <c r="D76" s="341">
        <v>4599</v>
      </c>
      <c r="E76" s="341">
        <v>4079</v>
      </c>
      <c r="F76" s="341">
        <v>1080</v>
      </c>
      <c r="G76" s="341">
        <v>995</v>
      </c>
      <c r="H76" s="341">
        <v>762</v>
      </c>
      <c r="I76" s="341">
        <v>817</v>
      </c>
      <c r="J76" s="341">
        <v>751</v>
      </c>
      <c r="K76" s="341">
        <v>808</v>
      </c>
      <c r="L76" s="341">
        <v>735</v>
      </c>
      <c r="M76" s="341">
        <v>797</v>
      </c>
    </row>
    <row r="77" spans="1:13" x14ac:dyDescent="0.2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5</v>
      </c>
      <c r="M77" s="341">
        <v>2</v>
      </c>
    </row>
    <row r="78" spans="1:13" x14ac:dyDescent="0.25">
      <c r="A78" s="336" t="s">
        <v>52</v>
      </c>
      <c r="B78" s="341">
        <v>11467</v>
      </c>
      <c r="C78" s="341">
        <v>10825</v>
      </c>
      <c r="D78" s="341">
        <v>6132</v>
      </c>
      <c r="E78" s="341">
        <v>5072</v>
      </c>
      <c r="F78" s="341">
        <v>1360</v>
      </c>
      <c r="G78" s="341">
        <v>1167</v>
      </c>
      <c r="H78" s="341">
        <v>1098</v>
      </c>
      <c r="I78" s="341">
        <v>995</v>
      </c>
      <c r="J78" s="341">
        <v>1073</v>
      </c>
      <c r="K78" s="341">
        <v>956</v>
      </c>
      <c r="L78" s="341">
        <v>1033</v>
      </c>
      <c r="M78" s="341">
        <v>933</v>
      </c>
    </row>
    <row r="79" spans="1:13" x14ac:dyDescent="0.25">
      <c r="A79" s="336" t="s">
        <v>51</v>
      </c>
      <c r="B79" s="341">
        <v>1077</v>
      </c>
      <c r="C79" s="341">
        <v>1050</v>
      </c>
      <c r="D79" s="341">
        <v>784</v>
      </c>
      <c r="E79" s="341">
        <v>740</v>
      </c>
      <c r="F79" s="341">
        <v>185</v>
      </c>
      <c r="G79" s="341">
        <v>149</v>
      </c>
      <c r="H79" s="341">
        <v>135</v>
      </c>
      <c r="I79" s="341">
        <v>128</v>
      </c>
      <c r="J79" s="341">
        <v>130</v>
      </c>
      <c r="K79" s="341">
        <v>125</v>
      </c>
      <c r="L79" s="341">
        <v>123</v>
      </c>
      <c r="M79" s="341">
        <v>122</v>
      </c>
    </row>
    <row r="80" spans="1:13" x14ac:dyDescent="0.25">
      <c r="A80" s="336" t="s">
        <v>50</v>
      </c>
      <c r="B80" s="341">
        <v>2728</v>
      </c>
      <c r="C80" s="341">
        <v>2725</v>
      </c>
      <c r="D80" s="341">
        <v>1873</v>
      </c>
      <c r="E80" s="341">
        <v>1846</v>
      </c>
      <c r="F80" s="341">
        <v>152</v>
      </c>
      <c r="G80" s="341">
        <v>197</v>
      </c>
      <c r="H80" s="341">
        <v>76</v>
      </c>
      <c r="I80" s="341">
        <v>116</v>
      </c>
      <c r="J80" s="341">
        <v>69</v>
      </c>
      <c r="K80" s="341">
        <v>115</v>
      </c>
      <c r="L80" s="341">
        <v>64</v>
      </c>
      <c r="M80" s="341">
        <v>110</v>
      </c>
    </row>
    <row r="81" spans="1:15" x14ac:dyDescent="0.2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16</v>
      </c>
      <c r="M81" s="341">
        <v>33</v>
      </c>
    </row>
    <row r="82" spans="1:15" ht="15.75" thickBot="1" x14ac:dyDescent="0.3">
      <c r="A82" s="349" t="s">
        <v>48</v>
      </c>
      <c r="B82" s="341">
        <v>2294</v>
      </c>
      <c r="C82" s="341">
        <v>2084</v>
      </c>
      <c r="D82" s="341">
        <v>1794</v>
      </c>
      <c r="E82" s="341">
        <v>1583</v>
      </c>
      <c r="F82" s="341">
        <v>277</v>
      </c>
      <c r="G82" s="341">
        <v>256</v>
      </c>
      <c r="H82" s="341">
        <v>206</v>
      </c>
      <c r="I82" s="341">
        <v>205</v>
      </c>
      <c r="J82" s="341">
        <v>195</v>
      </c>
      <c r="K82" s="341">
        <v>198</v>
      </c>
      <c r="L82" s="341">
        <v>190</v>
      </c>
      <c r="M82" s="341">
        <v>194</v>
      </c>
    </row>
    <row r="83" spans="1:15" ht="15" customHeight="1" thickTop="1" x14ac:dyDescent="0.2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15853</v>
      </c>
      <c r="E83" s="348">
        <f t="shared" si="26"/>
        <v>13907</v>
      </c>
      <c r="F83" s="348">
        <f t="shared" si="26"/>
        <v>3176</v>
      </c>
      <c r="G83" s="348">
        <f t="shared" si="26"/>
        <v>2894</v>
      </c>
      <c r="H83" s="348">
        <f t="shared" si="26"/>
        <v>2368</v>
      </c>
      <c r="I83" s="348">
        <f t="shared" si="26"/>
        <v>2368</v>
      </c>
      <c r="J83" s="348">
        <f t="shared" si="26"/>
        <v>2305</v>
      </c>
      <c r="K83" s="348">
        <f t="shared" si="26"/>
        <v>2307</v>
      </c>
      <c r="L83" s="348">
        <f t="shared" si="26"/>
        <v>2229</v>
      </c>
      <c r="M83" s="348">
        <f t="shared" si="26"/>
        <v>2257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25">
      <c r="A88" s="336" t="s">
        <v>55</v>
      </c>
      <c r="B88" s="341">
        <v>301</v>
      </c>
      <c r="C88" s="341">
        <v>288</v>
      </c>
      <c r="D88" s="341">
        <v>196</v>
      </c>
      <c r="E88" s="341">
        <v>194</v>
      </c>
      <c r="F88" s="341">
        <v>82</v>
      </c>
      <c r="G88" s="341">
        <v>74</v>
      </c>
      <c r="H88" s="341">
        <v>61</v>
      </c>
      <c r="I88" s="341">
        <v>55</v>
      </c>
      <c r="J88" s="341">
        <v>59</v>
      </c>
      <c r="K88" s="341">
        <v>49</v>
      </c>
      <c r="L88" s="341">
        <v>55</v>
      </c>
      <c r="M88" s="341">
        <v>48</v>
      </c>
      <c r="O88" s="351"/>
    </row>
    <row r="89" spans="1:15" x14ac:dyDescent="0.2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1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25">
      <c r="A90" s="336" t="s">
        <v>43</v>
      </c>
      <c r="B90" s="341">
        <v>1135</v>
      </c>
      <c r="C90" s="341">
        <v>1006</v>
      </c>
      <c r="D90" s="341">
        <v>997</v>
      </c>
      <c r="E90" s="341">
        <v>915</v>
      </c>
      <c r="F90" s="341">
        <v>210</v>
      </c>
      <c r="G90" s="341">
        <v>191</v>
      </c>
      <c r="H90" s="341">
        <v>164</v>
      </c>
      <c r="I90" s="341">
        <v>138</v>
      </c>
      <c r="J90" s="341">
        <v>157</v>
      </c>
      <c r="K90" s="341">
        <v>130</v>
      </c>
      <c r="L90" s="341">
        <v>149</v>
      </c>
      <c r="M90" s="341">
        <v>127</v>
      </c>
    </row>
    <row r="91" spans="1:15" x14ac:dyDescent="0.2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4</v>
      </c>
      <c r="M91" s="341">
        <v>3</v>
      </c>
    </row>
    <row r="92" spans="1:15" x14ac:dyDescent="0.25">
      <c r="A92" s="336" t="s">
        <v>52</v>
      </c>
      <c r="B92" s="341">
        <v>2858</v>
      </c>
      <c r="C92" s="341">
        <v>2372</v>
      </c>
      <c r="D92" s="341">
        <v>2196</v>
      </c>
      <c r="E92" s="341">
        <v>1867</v>
      </c>
      <c r="F92" s="341">
        <v>731</v>
      </c>
      <c r="G92" s="341">
        <v>715</v>
      </c>
      <c r="H92" s="341">
        <v>593</v>
      </c>
      <c r="I92" s="341">
        <v>574</v>
      </c>
      <c r="J92" s="341">
        <v>572</v>
      </c>
      <c r="K92" s="341">
        <v>546</v>
      </c>
      <c r="L92" s="341">
        <v>524</v>
      </c>
      <c r="M92" s="341">
        <v>530</v>
      </c>
    </row>
    <row r="93" spans="1:15" x14ac:dyDescent="0.2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61</v>
      </c>
      <c r="H93" s="341">
        <v>69</v>
      </c>
      <c r="I93" s="341">
        <v>51</v>
      </c>
      <c r="J93" s="341">
        <v>67</v>
      </c>
      <c r="K93" s="341">
        <v>47</v>
      </c>
      <c r="L93" s="341">
        <v>65</v>
      </c>
      <c r="M93" s="341">
        <v>45</v>
      </c>
    </row>
    <row r="94" spans="1:15" x14ac:dyDescent="0.25">
      <c r="A94" s="336" t="s">
        <v>50</v>
      </c>
      <c r="B94" s="341">
        <v>820</v>
      </c>
      <c r="C94" s="341">
        <v>888</v>
      </c>
      <c r="D94" s="341">
        <v>816</v>
      </c>
      <c r="E94" s="341">
        <v>919</v>
      </c>
      <c r="F94" s="341">
        <v>152</v>
      </c>
      <c r="G94" s="341">
        <v>216</v>
      </c>
      <c r="H94" s="341">
        <v>104</v>
      </c>
      <c r="I94" s="341">
        <v>150</v>
      </c>
      <c r="J94" s="341">
        <v>85</v>
      </c>
      <c r="K94" s="341">
        <v>142</v>
      </c>
      <c r="L94" s="341">
        <v>70</v>
      </c>
      <c r="M94" s="341">
        <v>121</v>
      </c>
    </row>
    <row r="95" spans="1:15" x14ac:dyDescent="0.2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.75" thickBot="1" x14ac:dyDescent="0.3">
      <c r="A96" s="349" t="s">
        <v>48</v>
      </c>
      <c r="B96" s="341">
        <v>1120</v>
      </c>
      <c r="C96" s="341">
        <v>1042</v>
      </c>
      <c r="D96" s="341">
        <v>890</v>
      </c>
      <c r="E96" s="341">
        <v>857</v>
      </c>
      <c r="F96" s="341">
        <v>194</v>
      </c>
      <c r="G96" s="341">
        <v>216</v>
      </c>
      <c r="H96" s="341">
        <v>148</v>
      </c>
      <c r="I96" s="341">
        <v>171</v>
      </c>
      <c r="J96" s="341">
        <v>140</v>
      </c>
      <c r="K96" s="341">
        <v>159</v>
      </c>
      <c r="L96" s="341">
        <v>135</v>
      </c>
      <c r="M96" s="341">
        <v>150</v>
      </c>
    </row>
    <row r="97" spans="1:13" ht="16.5" thickTop="1" thickBot="1" x14ac:dyDescent="0.3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5463</v>
      </c>
      <c r="E97" s="348">
        <f t="shared" si="27"/>
        <v>5066</v>
      </c>
      <c r="F97" s="348">
        <f t="shared" si="27"/>
        <v>1473</v>
      </c>
      <c r="G97" s="348">
        <f t="shared" si="27"/>
        <v>1482</v>
      </c>
      <c r="H97" s="348">
        <f t="shared" si="27"/>
        <v>1154</v>
      </c>
      <c r="I97" s="348">
        <f t="shared" si="27"/>
        <v>1146</v>
      </c>
      <c r="J97" s="348">
        <f t="shared" si="27"/>
        <v>1093</v>
      </c>
      <c r="K97" s="348">
        <f t="shared" si="27"/>
        <v>1080</v>
      </c>
      <c r="L97" s="348">
        <f t="shared" si="27"/>
        <v>1010</v>
      </c>
      <c r="M97" s="348">
        <f t="shared" si="27"/>
        <v>1028</v>
      </c>
    </row>
    <row r="98" spans="1:13" ht="15.75" thickBot="1" x14ac:dyDescent="0.3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21316</v>
      </c>
      <c r="E98" s="361">
        <f t="shared" si="28"/>
        <v>18973</v>
      </c>
      <c r="F98" s="361">
        <f t="shared" si="28"/>
        <v>4649</v>
      </c>
      <c r="G98" s="361">
        <f t="shared" si="28"/>
        <v>4376</v>
      </c>
      <c r="H98" s="361">
        <f t="shared" si="28"/>
        <v>3522</v>
      </c>
      <c r="I98" s="361">
        <f t="shared" si="28"/>
        <v>3514</v>
      </c>
      <c r="J98" s="361">
        <f t="shared" si="28"/>
        <v>3398</v>
      </c>
      <c r="K98" s="361">
        <f t="shared" si="28"/>
        <v>3387</v>
      </c>
      <c r="L98" s="361">
        <f t="shared" si="28"/>
        <v>3239</v>
      </c>
      <c r="M98" s="361">
        <f t="shared" si="28"/>
        <v>3285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25">
      <c r="A105" s="336" t="s">
        <v>55</v>
      </c>
      <c r="B105" s="341">
        <v>463</v>
      </c>
      <c r="C105" s="341">
        <v>574</v>
      </c>
      <c r="D105" s="341">
        <v>258</v>
      </c>
      <c r="E105" s="341">
        <v>195</v>
      </c>
      <c r="F105" s="341">
        <v>64</v>
      </c>
      <c r="G105" s="341">
        <v>42</v>
      </c>
      <c r="H105" s="341">
        <v>51</v>
      </c>
      <c r="I105" s="341">
        <v>35</v>
      </c>
      <c r="J105" s="341">
        <v>50</v>
      </c>
      <c r="K105" s="341">
        <v>35</v>
      </c>
      <c r="L105" s="341">
        <v>46</v>
      </c>
      <c r="M105" s="341">
        <v>34</v>
      </c>
    </row>
    <row r="106" spans="1:13" x14ac:dyDescent="0.2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25">
      <c r="A107" s="336" t="s">
        <v>43</v>
      </c>
      <c r="B107" s="341">
        <v>4413</v>
      </c>
      <c r="C107" s="341">
        <v>4778</v>
      </c>
      <c r="D107" s="341">
        <v>4053</v>
      </c>
      <c r="E107" s="341">
        <v>3800</v>
      </c>
      <c r="F107" s="341">
        <v>930</v>
      </c>
      <c r="G107" s="341">
        <v>910</v>
      </c>
      <c r="H107" s="341">
        <v>643</v>
      </c>
      <c r="I107" s="341">
        <v>761</v>
      </c>
      <c r="J107" s="341">
        <v>639</v>
      </c>
      <c r="K107" s="341">
        <v>751</v>
      </c>
      <c r="L107" s="341">
        <v>626</v>
      </c>
      <c r="M107" s="341">
        <v>747</v>
      </c>
    </row>
    <row r="108" spans="1:13" x14ac:dyDescent="0.2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25">
      <c r="A109" s="336" t="s">
        <v>52</v>
      </c>
      <c r="B109" s="341">
        <v>6214</v>
      </c>
      <c r="C109" s="341">
        <v>6705</v>
      </c>
      <c r="D109" s="341">
        <v>3588</v>
      </c>
      <c r="E109" s="341">
        <v>2903</v>
      </c>
      <c r="F109" s="341">
        <v>914</v>
      </c>
      <c r="G109" s="341">
        <v>679</v>
      </c>
      <c r="H109" s="341">
        <v>782</v>
      </c>
      <c r="I109" s="341">
        <v>580</v>
      </c>
      <c r="J109" s="341">
        <v>763</v>
      </c>
      <c r="K109" s="341">
        <v>573</v>
      </c>
      <c r="L109" s="341">
        <v>734</v>
      </c>
      <c r="M109" s="341">
        <v>561</v>
      </c>
    </row>
    <row r="110" spans="1:13" x14ac:dyDescent="0.25">
      <c r="A110" s="336" t="s">
        <v>51</v>
      </c>
      <c r="B110" s="341">
        <v>782</v>
      </c>
      <c r="C110" s="341">
        <v>762</v>
      </c>
      <c r="D110" s="341">
        <v>637</v>
      </c>
      <c r="E110" s="341">
        <v>503</v>
      </c>
      <c r="F110" s="341">
        <v>158</v>
      </c>
      <c r="G110" s="341">
        <v>125</v>
      </c>
      <c r="H110" s="341">
        <v>116</v>
      </c>
      <c r="I110" s="341">
        <v>105</v>
      </c>
      <c r="J110" s="341">
        <v>113</v>
      </c>
      <c r="K110" s="341">
        <v>102</v>
      </c>
      <c r="L110" s="341">
        <v>111</v>
      </c>
      <c r="M110" s="341">
        <v>100</v>
      </c>
    </row>
    <row r="111" spans="1:13" x14ac:dyDescent="0.25">
      <c r="A111" s="336" t="s">
        <v>50</v>
      </c>
      <c r="B111" s="341">
        <v>1024</v>
      </c>
      <c r="C111" s="341">
        <v>1202</v>
      </c>
      <c r="D111" s="341">
        <v>733</v>
      </c>
      <c r="E111" s="341">
        <v>645</v>
      </c>
      <c r="F111" s="341">
        <v>49</v>
      </c>
      <c r="G111" s="341">
        <v>43</v>
      </c>
      <c r="H111" s="341">
        <v>17</v>
      </c>
      <c r="I111" s="341">
        <v>24</v>
      </c>
      <c r="J111" s="341">
        <v>16</v>
      </c>
      <c r="K111" s="341">
        <v>23</v>
      </c>
      <c r="L111" s="341">
        <v>15</v>
      </c>
      <c r="M111" s="341">
        <v>21</v>
      </c>
    </row>
    <row r="112" spans="1:13" x14ac:dyDescent="0.2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14</v>
      </c>
    </row>
    <row r="113" spans="1:13" ht="15.75" thickBot="1" x14ac:dyDescent="0.3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1195</v>
      </c>
      <c r="F113" s="341">
        <v>243</v>
      </c>
      <c r="G113" s="341">
        <v>241</v>
      </c>
      <c r="H113" s="341">
        <v>165</v>
      </c>
      <c r="I113" s="341">
        <v>187</v>
      </c>
      <c r="J113" s="341">
        <v>160</v>
      </c>
      <c r="K113" s="341">
        <v>184</v>
      </c>
      <c r="L113" s="341">
        <v>159</v>
      </c>
      <c r="M113" s="341">
        <v>179</v>
      </c>
    </row>
    <row r="114" spans="1:13" ht="15.75" thickTop="1" x14ac:dyDescent="0.2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10657</v>
      </c>
      <c r="E114" s="348">
        <f t="shared" si="29"/>
        <v>9377</v>
      </c>
      <c r="F114" s="348">
        <f t="shared" si="29"/>
        <v>2389</v>
      </c>
      <c r="G114" s="348">
        <f t="shared" si="29"/>
        <v>2061</v>
      </c>
      <c r="H114" s="348">
        <f t="shared" si="29"/>
        <v>1794</v>
      </c>
      <c r="I114" s="348">
        <f t="shared" si="29"/>
        <v>1708</v>
      </c>
      <c r="J114" s="348">
        <f t="shared" si="29"/>
        <v>1761</v>
      </c>
      <c r="K114" s="348">
        <f t="shared" si="29"/>
        <v>1684</v>
      </c>
      <c r="L114" s="348">
        <f t="shared" si="29"/>
        <v>1711</v>
      </c>
      <c r="M114" s="348">
        <f t="shared" si="29"/>
        <v>1658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25">
      <c r="A119" s="336" t="s">
        <v>55</v>
      </c>
      <c r="B119" s="341">
        <v>95</v>
      </c>
      <c r="C119" s="341">
        <v>64</v>
      </c>
      <c r="D119" s="341">
        <v>37</v>
      </c>
      <c r="E119" s="341">
        <v>43</v>
      </c>
      <c r="F119" s="341">
        <v>22</v>
      </c>
      <c r="G119" s="341">
        <v>17</v>
      </c>
      <c r="H119" s="341">
        <v>16</v>
      </c>
      <c r="I119" s="341">
        <v>14</v>
      </c>
      <c r="J119" s="341">
        <v>15</v>
      </c>
      <c r="K119" s="341">
        <v>14</v>
      </c>
      <c r="L119" s="341">
        <v>14</v>
      </c>
      <c r="M119" s="341">
        <v>14</v>
      </c>
    </row>
    <row r="120" spans="1:13" x14ac:dyDescent="0.2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25">
      <c r="A121" s="336" t="s">
        <v>43</v>
      </c>
      <c r="B121" s="341">
        <v>697</v>
      </c>
      <c r="C121" s="341">
        <v>585</v>
      </c>
      <c r="D121" s="341">
        <v>460</v>
      </c>
      <c r="E121" s="341">
        <v>428</v>
      </c>
      <c r="F121" s="341">
        <v>125</v>
      </c>
      <c r="G121" s="341">
        <v>92</v>
      </c>
      <c r="H121" s="341">
        <v>97</v>
      </c>
      <c r="I121" s="341">
        <v>64</v>
      </c>
      <c r="J121" s="341">
        <v>96</v>
      </c>
      <c r="K121" s="341">
        <v>63</v>
      </c>
      <c r="L121" s="341">
        <v>91</v>
      </c>
      <c r="M121" s="341">
        <v>58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877</v>
      </c>
      <c r="C123" s="341">
        <v>828</v>
      </c>
      <c r="D123" s="341">
        <v>561</v>
      </c>
      <c r="E123" s="341">
        <v>596</v>
      </c>
      <c r="F123" s="341">
        <v>232</v>
      </c>
      <c r="G123" s="341">
        <v>247</v>
      </c>
      <c r="H123" s="341">
        <v>192</v>
      </c>
      <c r="I123" s="341">
        <v>203</v>
      </c>
      <c r="J123" s="341">
        <v>187</v>
      </c>
      <c r="K123" s="341">
        <v>192</v>
      </c>
      <c r="L123" s="341">
        <v>185</v>
      </c>
      <c r="M123" s="341">
        <v>186</v>
      </c>
    </row>
    <row r="124" spans="1:13" x14ac:dyDescent="0.2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22</v>
      </c>
      <c r="I124" s="341">
        <v>13</v>
      </c>
      <c r="J124" s="341">
        <v>20</v>
      </c>
      <c r="K124" s="341">
        <v>13</v>
      </c>
      <c r="L124" s="341">
        <v>20</v>
      </c>
      <c r="M124" s="341">
        <v>12</v>
      </c>
    </row>
    <row r="125" spans="1:13" x14ac:dyDescent="0.25">
      <c r="A125" s="336" t="s">
        <v>50</v>
      </c>
      <c r="B125" s="341">
        <v>153</v>
      </c>
      <c r="C125" s="341">
        <v>172</v>
      </c>
      <c r="D125" s="341">
        <v>100</v>
      </c>
      <c r="E125" s="341">
        <v>136</v>
      </c>
      <c r="F125" s="341">
        <v>14</v>
      </c>
      <c r="G125" s="341">
        <v>30</v>
      </c>
      <c r="H125" s="341">
        <v>13</v>
      </c>
      <c r="I125" s="341">
        <v>14</v>
      </c>
      <c r="J125" s="341">
        <v>12</v>
      </c>
      <c r="K125" s="341">
        <v>14</v>
      </c>
      <c r="L125" s="341">
        <v>11</v>
      </c>
      <c r="M125" s="341">
        <v>10</v>
      </c>
    </row>
    <row r="126" spans="1:13" x14ac:dyDescent="0.2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.75" thickBot="1" x14ac:dyDescent="0.3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75</v>
      </c>
      <c r="I127" s="341">
        <v>80</v>
      </c>
      <c r="J127" s="341">
        <v>74</v>
      </c>
      <c r="K127" s="341">
        <v>79</v>
      </c>
      <c r="L127" s="341">
        <v>70</v>
      </c>
      <c r="M127" s="341">
        <v>78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1721</v>
      </c>
      <c r="F128" s="348">
        <f t="shared" si="30"/>
        <v>523</v>
      </c>
      <c r="G128" s="348">
        <f t="shared" si="30"/>
        <v>523</v>
      </c>
      <c r="H128" s="348">
        <f t="shared" si="30"/>
        <v>417</v>
      </c>
      <c r="I128" s="348">
        <f t="shared" si="30"/>
        <v>391</v>
      </c>
      <c r="J128" s="348">
        <f t="shared" si="30"/>
        <v>406</v>
      </c>
      <c r="K128" s="348">
        <f t="shared" si="30"/>
        <v>378</v>
      </c>
      <c r="L128" s="348">
        <f t="shared" si="30"/>
        <v>393</v>
      </c>
      <c r="M128" s="348">
        <f t="shared" si="30"/>
        <v>361</v>
      </c>
    </row>
    <row r="129" spans="1:13" ht="15.75" thickBot="1" x14ac:dyDescent="0.3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12315</v>
      </c>
      <c r="E129" s="361">
        <f t="shared" si="31"/>
        <v>11098</v>
      </c>
      <c r="F129" s="361">
        <f t="shared" si="31"/>
        <v>2912</v>
      </c>
      <c r="G129" s="361">
        <f t="shared" si="31"/>
        <v>2584</v>
      </c>
      <c r="H129" s="361">
        <f t="shared" si="31"/>
        <v>2211</v>
      </c>
      <c r="I129" s="361">
        <f t="shared" si="31"/>
        <v>2099</v>
      </c>
      <c r="J129" s="361">
        <f t="shared" si="31"/>
        <v>2167</v>
      </c>
      <c r="K129" s="361">
        <f t="shared" si="31"/>
        <v>2062</v>
      </c>
      <c r="L129" s="361">
        <f t="shared" si="31"/>
        <v>2104</v>
      </c>
      <c r="M129" s="361">
        <f t="shared" si="31"/>
        <v>2019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2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3</v>
      </c>
      <c r="M136" s="341">
        <v>1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141</v>
      </c>
      <c r="C138" s="341">
        <v>122</v>
      </c>
      <c r="D138" s="341">
        <v>131</v>
      </c>
      <c r="E138" s="341">
        <v>103</v>
      </c>
      <c r="F138" s="341">
        <v>34</v>
      </c>
      <c r="G138" s="341">
        <v>29</v>
      </c>
      <c r="H138" s="341">
        <v>27</v>
      </c>
      <c r="I138" s="341">
        <v>23</v>
      </c>
      <c r="J138" s="341">
        <v>27</v>
      </c>
      <c r="K138" s="341">
        <v>23</v>
      </c>
      <c r="L138" s="341">
        <v>25</v>
      </c>
      <c r="M138" s="341">
        <v>23</v>
      </c>
    </row>
    <row r="139" spans="1:13" x14ac:dyDescent="0.2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553</v>
      </c>
      <c r="C140" s="341">
        <v>556</v>
      </c>
      <c r="D140" s="341">
        <v>339</v>
      </c>
      <c r="E140" s="341">
        <v>267</v>
      </c>
      <c r="F140" s="341">
        <v>66</v>
      </c>
      <c r="G140" s="341">
        <v>60</v>
      </c>
      <c r="H140" s="341">
        <v>55</v>
      </c>
      <c r="I140" s="341">
        <v>52</v>
      </c>
      <c r="J140" s="341">
        <v>54</v>
      </c>
      <c r="K140" s="341">
        <v>52</v>
      </c>
      <c r="L140" s="341">
        <v>53</v>
      </c>
      <c r="M140" s="341">
        <v>51</v>
      </c>
    </row>
    <row r="141" spans="1:13" x14ac:dyDescent="0.2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25">
      <c r="A142" s="336" t="s">
        <v>50</v>
      </c>
      <c r="B142" s="341">
        <v>60</v>
      </c>
      <c r="C142" s="341">
        <v>52</v>
      </c>
      <c r="D142" s="341">
        <v>48</v>
      </c>
      <c r="E142" s="341">
        <v>20</v>
      </c>
      <c r="F142" s="341">
        <v>3</v>
      </c>
      <c r="G142" s="341">
        <v>2</v>
      </c>
      <c r="H142" s="341">
        <v>2</v>
      </c>
      <c r="I142" s="341">
        <v>2</v>
      </c>
      <c r="J142" s="341">
        <v>2</v>
      </c>
      <c r="K142" s="341">
        <v>2</v>
      </c>
      <c r="L142" s="341">
        <v>2</v>
      </c>
      <c r="M142" s="341">
        <v>2</v>
      </c>
    </row>
    <row r="143" spans="1:13" x14ac:dyDescent="0.2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.75" thickTop="1" x14ac:dyDescent="0.2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598</v>
      </c>
      <c r="E145" s="348">
        <f t="shared" si="32"/>
        <v>463</v>
      </c>
      <c r="F145" s="348">
        <f t="shared" si="32"/>
        <v>116</v>
      </c>
      <c r="G145" s="348">
        <f t="shared" si="32"/>
        <v>102</v>
      </c>
      <c r="H145" s="348">
        <f t="shared" si="32"/>
        <v>94</v>
      </c>
      <c r="I145" s="348">
        <f t="shared" si="32"/>
        <v>87</v>
      </c>
      <c r="J145" s="348">
        <f t="shared" si="32"/>
        <v>93</v>
      </c>
      <c r="K145" s="348">
        <f t="shared" si="32"/>
        <v>87</v>
      </c>
      <c r="L145" s="348">
        <f t="shared" si="32"/>
        <v>89</v>
      </c>
      <c r="M145" s="348">
        <f t="shared" si="32"/>
        <v>86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2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1</v>
      </c>
      <c r="L152" s="341">
        <v>3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66</v>
      </c>
      <c r="C154" s="341">
        <v>33</v>
      </c>
      <c r="D154" s="341">
        <v>66</v>
      </c>
      <c r="E154" s="341">
        <v>37</v>
      </c>
      <c r="F154" s="341">
        <v>32</v>
      </c>
      <c r="G154" s="341">
        <v>20</v>
      </c>
      <c r="H154" s="341">
        <v>26</v>
      </c>
      <c r="I154" s="341">
        <v>16</v>
      </c>
      <c r="J154" s="341">
        <v>26</v>
      </c>
      <c r="K154" s="341">
        <v>15</v>
      </c>
      <c r="L154" s="341">
        <v>24</v>
      </c>
      <c r="M154" s="341">
        <v>14</v>
      </c>
    </row>
    <row r="155" spans="1:13" x14ac:dyDescent="0.2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2</v>
      </c>
      <c r="K156" s="341">
        <v>0</v>
      </c>
      <c r="L156" s="341">
        <v>1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5</v>
      </c>
      <c r="L158" s="341">
        <v>10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138</v>
      </c>
      <c r="E159" s="348">
        <f t="shared" si="33"/>
        <v>76</v>
      </c>
      <c r="F159" s="348">
        <f t="shared" si="33"/>
        <v>54</v>
      </c>
      <c r="G159" s="348">
        <f t="shared" si="33"/>
        <v>31</v>
      </c>
      <c r="H159" s="348">
        <f t="shared" si="33"/>
        <v>46</v>
      </c>
      <c r="I159" s="348">
        <f t="shared" si="33"/>
        <v>24</v>
      </c>
      <c r="J159" s="348">
        <f t="shared" si="33"/>
        <v>46</v>
      </c>
      <c r="K159" s="348">
        <f t="shared" si="33"/>
        <v>22</v>
      </c>
      <c r="L159" s="348">
        <f t="shared" si="33"/>
        <v>43</v>
      </c>
      <c r="M159" s="348">
        <f t="shared" si="33"/>
        <v>19</v>
      </c>
    </row>
    <row r="160" spans="1:13" ht="15.75" thickBot="1" x14ac:dyDescent="0.3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736</v>
      </c>
      <c r="E160" s="361">
        <f t="shared" si="34"/>
        <v>539</v>
      </c>
      <c r="F160" s="361">
        <f t="shared" si="34"/>
        <v>170</v>
      </c>
      <c r="G160" s="361">
        <f t="shared" si="34"/>
        <v>133</v>
      </c>
      <c r="H160" s="361">
        <f t="shared" si="34"/>
        <v>140</v>
      </c>
      <c r="I160" s="361">
        <f t="shared" si="34"/>
        <v>111</v>
      </c>
      <c r="J160" s="361">
        <f t="shared" si="34"/>
        <v>139</v>
      </c>
      <c r="K160" s="361">
        <f t="shared" si="34"/>
        <v>109</v>
      </c>
      <c r="L160" s="361">
        <f t="shared" si="34"/>
        <v>132</v>
      </c>
      <c r="M160" s="361">
        <f t="shared" si="34"/>
        <v>105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23</v>
      </c>
      <c r="E167" s="341">
        <v>21</v>
      </c>
      <c r="F167" s="341">
        <v>9</v>
      </c>
      <c r="G167" s="341">
        <v>15</v>
      </c>
      <c r="H167" s="341">
        <v>8</v>
      </c>
      <c r="I167" s="341">
        <v>12</v>
      </c>
      <c r="J167" s="341">
        <v>8</v>
      </c>
      <c r="K167" s="341">
        <v>10</v>
      </c>
      <c r="L167" s="341">
        <v>8</v>
      </c>
      <c r="M167" s="341">
        <v>10</v>
      </c>
    </row>
    <row r="168" spans="1:13" x14ac:dyDescent="0.2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1</v>
      </c>
    </row>
    <row r="169" spans="1:13" x14ac:dyDescent="0.25">
      <c r="A169" s="336" t="s">
        <v>43</v>
      </c>
      <c r="B169" s="341">
        <v>596</v>
      </c>
      <c r="C169" s="341">
        <v>543</v>
      </c>
      <c r="D169" s="341">
        <v>295</v>
      </c>
      <c r="E169" s="341">
        <v>284</v>
      </c>
      <c r="F169" s="341">
        <v>102</v>
      </c>
      <c r="G169" s="341">
        <v>118</v>
      </c>
      <c r="H169" s="341">
        <v>85</v>
      </c>
      <c r="I169" s="341">
        <v>101</v>
      </c>
      <c r="J169" s="341">
        <v>84</v>
      </c>
      <c r="K169" s="341">
        <v>98</v>
      </c>
      <c r="L169" s="341">
        <v>80</v>
      </c>
      <c r="M169" s="341">
        <v>95</v>
      </c>
    </row>
    <row r="170" spans="1:13" x14ac:dyDescent="0.2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25">
      <c r="A171" s="336" t="s">
        <v>52</v>
      </c>
      <c r="B171" s="341">
        <v>518</v>
      </c>
      <c r="C171" s="341">
        <v>438</v>
      </c>
      <c r="D171" s="341">
        <v>255</v>
      </c>
      <c r="E171" s="341">
        <v>213</v>
      </c>
      <c r="F171" s="341">
        <v>120</v>
      </c>
      <c r="G171" s="341">
        <v>112</v>
      </c>
      <c r="H171" s="341">
        <v>105</v>
      </c>
      <c r="I171" s="341">
        <v>93</v>
      </c>
      <c r="J171" s="341">
        <v>101</v>
      </c>
      <c r="K171" s="341">
        <v>91</v>
      </c>
      <c r="L171" s="341">
        <v>99</v>
      </c>
      <c r="M171" s="341">
        <v>86</v>
      </c>
    </row>
    <row r="172" spans="1:13" x14ac:dyDescent="0.2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13</v>
      </c>
      <c r="I172" s="341">
        <v>14</v>
      </c>
      <c r="J172" s="341">
        <v>13</v>
      </c>
      <c r="K172" s="341">
        <v>14</v>
      </c>
      <c r="L172" s="341">
        <v>13</v>
      </c>
      <c r="M172" s="341">
        <v>14</v>
      </c>
    </row>
    <row r="173" spans="1:13" x14ac:dyDescent="0.25">
      <c r="A173" s="336" t="s">
        <v>50</v>
      </c>
      <c r="B173" s="341">
        <v>280</v>
      </c>
      <c r="C173" s="341">
        <v>282</v>
      </c>
      <c r="D173" s="341">
        <v>107</v>
      </c>
      <c r="E173" s="341">
        <v>106</v>
      </c>
      <c r="F173" s="341">
        <v>22</v>
      </c>
      <c r="G173" s="341">
        <v>32</v>
      </c>
      <c r="H173" s="341">
        <v>14</v>
      </c>
      <c r="I173" s="341">
        <v>19</v>
      </c>
      <c r="J173" s="341">
        <v>14</v>
      </c>
      <c r="K173" s="341">
        <v>17</v>
      </c>
      <c r="L173" s="341">
        <v>13</v>
      </c>
      <c r="M173" s="341">
        <v>15</v>
      </c>
    </row>
    <row r="174" spans="1:13" x14ac:dyDescent="0.2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2</v>
      </c>
    </row>
    <row r="175" spans="1:13" ht="15.75" thickBot="1" x14ac:dyDescent="0.3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27</v>
      </c>
      <c r="I175" s="341">
        <v>26</v>
      </c>
      <c r="J175" s="341">
        <v>25</v>
      </c>
      <c r="K175" s="341">
        <v>25</v>
      </c>
      <c r="L175" s="341">
        <v>24</v>
      </c>
      <c r="M175" s="341">
        <v>25</v>
      </c>
    </row>
    <row r="176" spans="1:13" ht="16.5" thickTop="1" thickBot="1" x14ac:dyDescent="0.3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832</v>
      </c>
      <c r="E176" s="363">
        <f t="shared" si="35"/>
        <v>762</v>
      </c>
      <c r="F176" s="363">
        <f t="shared" si="35"/>
        <v>302</v>
      </c>
      <c r="G176" s="363">
        <f t="shared" si="35"/>
        <v>333</v>
      </c>
      <c r="H176" s="363">
        <f t="shared" si="35"/>
        <v>254</v>
      </c>
      <c r="I176" s="363">
        <f t="shared" si="35"/>
        <v>269</v>
      </c>
      <c r="J176" s="363">
        <f t="shared" si="35"/>
        <v>247</v>
      </c>
      <c r="K176" s="363">
        <f t="shared" si="35"/>
        <v>259</v>
      </c>
      <c r="L176" s="363">
        <f t="shared" si="35"/>
        <v>238</v>
      </c>
      <c r="M176" s="364">
        <f t="shared" si="35"/>
        <v>249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2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4</v>
      </c>
      <c r="M183" s="341">
        <v>0</v>
      </c>
    </row>
    <row r="184" spans="1:13" x14ac:dyDescent="0.2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11</v>
      </c>
      <c r="M185" s="341">
        <v>9</v>
      </c>
    </row>
    <row r="186" spans="1:13" x14ac:dyDescent="0.2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14</v>
      </c>
      <c r="M187" s="341">
        <v>11</v>
      </c>
    </row>
    <row r="188" spans="1:13" x14ac:dyDescent="0.2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2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6</v>
      </c>
      <c r="M191" s="341">
        <v>8</v>
      </c>
    </row>
    <row r="192" spans="1:13" ht="15.75" thickTop="1" x14ac:dyDescent="0.2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38</v>
      </c>
      <c r="M192" s="348">
        <f t="shared" si="36"/>
        <v>31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2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1</v>
      </c>
      <c r="L197" s="341">
        <v>2</v>
      </c>
      <c r="M197" s="341">
        <v>1</v>
      </c>
    </row>
    <row r="198" spans="1:13" x14ac:dyDescent="0.2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10</v>
      </c>
      <c r="I201" s="341">
        <v>10</v>
      </c>
      <c r="J201" s="341">
        <v>10</v>
      </c>
      <c r="K201" s="341">
        <v>10</v>
      </c>
      <c r="L201" s="341">
        <v>9</v>
      </c>
      <c r="M201" s="341">
        <v>9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1</v>
      </c>
      <c r="M202" s="341">
        <v>1</v>
      </c>
    </row>
    <row r="203" spans="1:13" x14ac:dyDescent="0.2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15</v>
      </c>
      <c r="I206" s="348">
        <f t="shared" si="37"/>
        <v>20</v>
      </c>
      <c r="J206" s="348">
        <f t="shared" si="37"/>
        <v>15</v>
      </c>
      <c r="K206" s="348">
        <f t="shared" si="37"/>
        <v>20</v>
      </c>
      <c r="L206" s="348">
        <f t="shared" si="37"/>
        <v>14</v>
      </c>
      <c r="M206" s="348">
        <f t="shared" si="37"/>
        <v>19</v>
      </c>
    </row>
    <row r="207" spans="1:13" ht="15.75" thickBot="1" x14ac:dyDescent="0.3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55</v>
      </c>
      <c r="I207" s="361">
        <f t="shared" si="38"/>
        <v>51</v>
      </c>
      <c r="J207" s="361">
        <f t="shared" si="38"/>
        <v>55</v>
      </c>
      <c r="K207" s="361">
        <f t="shared" si="38"/>
        <v>51</v>
      </c>
      <c r="L207" s="361">
        <f t="shared" si="38"/>
        <v>52</v>
      </c>
      <c r="M207" s="361">
        <f t="shared" si="38"/>
        <v>50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1</v>
      </c>
      <c r="F216" s="341">
        <v>0</v>
      </c>
      <c r="G216" s="341">
        <v>1</v>
      </c>
      <c r="H216" s="341">
        <v>0</v>
      </c>
      <c r="I216" s="341">
        <v>1</v>
      </c>
      <c r="J216" s="341">
        <v>0</v>
      </c>
      <c r="K216" s="341">
        <v>1</v>
      </c>
      <c r="L216" s="342">
        <v>0</v>
      </c>
      <c r="M216" s="341">
        <v>1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1</v>
      </c>
      <c r="F223" s="363">
        <f t="shared" si="39"/>
        <v>0</v>
      </c>
      <c r="G223" s="363">
        <f t="shared" si="39"/>
        <v>1</v>
      </c>
      <c r="H223" s="363">
        <f t="shared" si="39"/>
        <v>0</v>
      </c>
      <c r="I223" s="363">
        <f t="shared" si="39"/>
        <v>1</v>
      </c>
      <c r="J223" s="363">
        <f t="shared" si="39"/>
        <v>0</v>
      </c>
      <c r="K223" s="363">
        <f t="shared" si="39"/>
        <v>1</v>
      </c>
      <c r="L223" s="363">
        <f t="shared" si="39"/>
        <v>0</v>
      </c>
      <c r="M223" s="364">
        <f t="shared" si="39"/>
        <v>1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10/9/2020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9,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10/9/20</v>
      </c>
      <c r="C8" s="42" t="str">
        <f>Summary!C7</f>
        <v>as of 10/9/19</v>
      </c>
      <c r="D8" s="380"/>
      <c r="E8" s="382"/>
      <c r="F8" s="44" t="str">
        <f>B8</f>
        <v>as of 10/9/20</v>
      </c>
      <c r="G8" s="46" t="str">
        <f>C8</f>
        <v>as of 10/9/19</v>
      </c>
      <c r="H8" s="384"/>
      <c r="I8" s="386"/>
      <c r="J8" s="48" t="str">
        <f>F8</f>
        <v>as of 10/9/20</v>
      </c>
      <c r="K8" s="50" t="str">
        <f>G8</f>
        <v>as of 10/9/19</v>
      </c>
      <c r="L8" s="396"/>
      <c r="M8" s="398"/>
      <c r="N8" s="52" t="str">
        <f>J8</f>
        <v>as of 10/9/20</v>
      </c>
      <c r="O8" s="54" t="str">
        <f>K8</f>
        <v>as of 10/9/19</v>
      </c>
      <c r="P8" s="414"/>
      <c r="Q8" s="416"/>
      <c r="R8" s="133" t="str">
        <f>N8</f>
        <v>as of 10/9/20</v>
      </c>
      <c r="S8" s="134" t="str">
        <f>O8</f>
        <v>as of 10/9/19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42126</v>
      </c>
      <c r="G9" s="59">
        <f>G26+G74+G42+G10+G58+G83+G99</f>
        <v>36966</v>
      </c>
      <c r="H9" s="373">
        <f>IF(ISERROR(F9-G9),"n/a",F9-G9)</f>
        <v>5160</v>
      </c>
      <c r="I9" s="60">
        <f t="shared" ref="I9" si="2">IF(ISERROR(H9/G9),"n/a",(H9/G9))</f>
        <v>0.13958772926472976</v>
      </c>
      <c r="J9" s="57">
        <f>J26+J74+J42+J10+J58+J83+J99</f>
        <v>7152</v>
      </c>
      <c r="K9" s="57">
        <f>K26+K74+K42+K10+K58+K83+K99</f>
        <v>7033</v>
      </c>
      <c r="L9" s="58">
        <f t="shared" ref="L9" si="3">IF(ISERROR(J9-K9),"n/a",J9-K9)</f>
        <v>119</v>
      </c>
      <c r="M9" s="61">
        <f t="shared" ref="M9" si="4">IF(ISERROR(L9/K9),"n/a",(L9/K9))</f>
        <v>1.6920233186406938E-2</v>
      </c>
      <c r="N9" s="62">
        <f>N26+N74+N42+N10+N58+N83+N99</f>
        <v>6958</v>
      </c>
      <c r="O9" s="62">
        <f>O26+O74+O42+O10+O58+O83+O99</f>
        <v>6831</v>
      </c>
      <c r="P9" s="374">
        <f t="shared" ref="P9" si="5">IF(ISERROR(N9-O9),"n/a",N9-O9)</f>
        <v>127</v>
      </c>
      <c r="Q9" s="291">
        <f t="shared" ref="Q9" si="6">IF(ISERROR(P9/O9),"n/a",(P9/O9))</f>
        <v>1.8591714243888158E-2</v>
      </c>
      <c r="R9" s="135">
        <f>R26+R74+R42+R10+R58+R83+R99</f>
        <v>6698</v>
      </c>
      <c r="S9" s="135">
        <f>S26+S74+S42+S10+S58+S83+S99</f>
        <v>6658</v>
      </c>
      <c r="T9" s="375">
        <f t="shared" ref="T9" si="7">IF(ISERROR(R9-S9),"n/a",R9-S9)</f>
        <v>40</v>
      </c>
      <c r="U9" s="203">
        <f t="shared" ref="U9" si="8">IF(ISERROR(T9/S9),"n/a",(T9/S9))</f>
        <v>6.0078101531991588E-3</v>
      </c>
      <c r="V9" s="299"/>
    </row>
    <row r="10" spans="1:22" ht="40.5" customHeight="1" thickBot="1" x14ac:dyDescent="0.25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6641</v>
      </c>
      <c r="G10" s="69">
        <f>G11+G18</f>
        <v>5349</v>
      </c>
      <c r="H10" s="70">
        <f t="shared" ref="H10:H24" si="11">IF(ISERROR(F10-G10),"n/a",F10-G10)</f>
        <v>1292</v>
      </c>
      <c r="I10" s="71">
        <f t="shared" ref="I10:I25" si="12">IF(ISERROR(H10/G10),"n/a",(H10/G10))</f>
        <v>0.2415404748551131</v>
      </c>
      <c r="J10" s="72">
        <f>J11+J18</f>
        <v>970</v>
      </c>
      <c r="K10" s="73">
        <f>K11+K18</f>
        <v>988</v>
      </c>
      <c r="L10" s="74">
        <f t="shared" ref="L10:L24" si="13">IF(ISERROR(J10-K10),"n/a",J10-K10)</f>
        <v>-18</v>
      </c>
      <c r="M10" s="75">
        <f t="shared" ref="M10:M25" si="14">IF(ISERROR(L10/K10),"n/a",(L10/K10))</f>
        <v>-1.8218623481781375E-2</v>
      </c>
      <c r="N10" s="76">
        <f>N11+N18</f>
        <v>952</v>
      </c>
      <c r="O10" s="77">
        <f>O11+O18</f>
        <v>962</v>
      </c>
      <c r="P10" s="78">
        <f t="shared" ref="P10:P25" si="15">IF(ISERROR(N10-O10),"n/a",N10-O10)</f>
        <v>-10</v>
      </c>
      <c r="Q10" s="292">
        <f t="shared" ref="Q10:Q25" si="16">IF(ISERROR(P10/O10),"n/a",(P10/O10))</f>
        <v>-1.0395010395010396E-2</v>
      </c>
      <c r="R10" s="136">
        <f>R11+R18</f>
        <v>933</v>
      </c>
      <c r="S10" s="138">
        <f>S11+S18</f>
        <v>949</v>
      </c>
      <c r="T10" s="139">
        <f t="shared" ref="T10:T25" si="17">IF(ISERROR(R10-S10),"n/a",R10-S10)</f>
        <v>-16</v>
      </c>
      <c r="U10" s="204">
        <f t="shared" ref="U10:U25" si="18">IF(ISERROR(T10/S10),"n/a",(T10/S10))</f>
        <v>-1.6859852476290831E-2</v>
      </c>
    </row>
    <row r="11" spans="1:22" s="81" customFormat="1" ht="20.25" customHeight="1" thickBot="1" x14ac:dyDescent="0.25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5539</v>
      </c>
      <c r="G11" s="69">
        <f>G12+G16+G14</f>
        <v>4358</v>
      </c>
      <c r="H11" s="70">
        <f t="shared" si="11"/>
        <v>1181</v>
      </c>
      <c r="I11" s="71">
        <f t="shared" si="12"/>
        <v>0.27099586966498396</v>
      </c>
      <c r="J11" s="72">
        <f>J12+J16+J14</f>
        <v>681</v>
      </c>
      <c r="K11" s="73">
        <f>K12+K16+K14</f>
        <v>725</v>
      </c>
      <c r="L11" s="74">
        <f t="shared" si="13"/>
        <v>-44</v>
      </c>
      <c r="M11" s="75">
        <f t="shared" si="14"/>
        <v>-6.0689655172413794E-2</v>
      </c>
      <c r="N11" s="76">
        <f>N12+N16+N14</f>
        <v>669</v>
      </c>
      <c r="O11" s="77">
        <f>O12+O16+O14</f>
        <v>710</v>
      </c>
      <c r="P11" s="78">
        <f t="shared" si="15"/>
        <v>-41</v>
      </c>
      <c r="Q11" s="292">
        <f t="shared" si="16"/>
        <v>-5.7746478873239436E-2</v>
      </c>
      <c r="R11" s="136">
        <f>R12+R16+R14</f>
        <v>661</v>
      </c>
      <c r="S11" s="138">
        <f>S12+S16+S14</f>
        <v>703</v>
      </c>
      <c r="T11" s="139">
        <f t="shared" si="17"/>
        <v>-42</v>
      </c>
      <c r="U11" s="204">
        <f t="shared" si="18"/>
        <v>-5.9743954480796585E-2</v>
      </c>
      <c r="V11" s="300"/>
    </row>
    <row r="12" spans="1:22" ht="27.75" customHeight="1" x14ac:dyDescent="0.2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4690</v>
      </c>
      <c r="G12" s="195">
        <f>G13</f>
        <v>3932</v>
      </c>
      <c r="H12" s="110">
        <f t="shared" ref="H12:H15" si="21">IF(ISERROR(F12-G12),"n/a",F12-G12)</f>
        <v>758</v>
      </c>
      <c r="I12" s="111">
        <f t="shared" ref="I12:I15" si="22">IF(ISERROR(H12/G12),"n/a",(H12/G12))</f>
        <v>0.19277721261444558</v>
      </c>
      <c r="J12" s="196">
        <f>J13</f>
        <v>647</v>
      </c>
      <c r="K12" s="197">
        <f>K13</f>
        <v>706</v>
      </c>
      <c r="L12" s="112">
        <f t="shared" ref="L12:L15" si="23">IF(ISERROR(J12-K12),"n/a",J12-K12)</f>
        <v>-59</v>
      </c>
      <c r="M12" s="113">
        <f t="shared" ref="M12:M15" si="24">IF(ISERROR(L12/K12),"n/a",(L12/K12))</f>
        <v>-8.3569405099150146E-2</v>
      </c>
      <c r="N12" s="198">
        <f>N13</f>
        <v>638</v>
      </c>
      <c r="O12" s="199">
        <f>O13</f>
        <v>691</v>
      </c>
      <c r="P12" s="114">
        <f t="shared" ref="P12:P15" si="25">IF(ISERROR(N12-O12),"n/a",N12-O12)</f>
        <v>-53</v>
      </c>
      <c r="Q12" s="294">
        <f t="shared" ref="Q12:Q15" si="26">IF(ISERROR(P12/O12),"n/a",(P12/O12))</f>
        <v>-7.6700434153400873E-2</v>
      </c>
      <c r="R12" s="200">
        <f>R13</f>
        <v>632</v>
      </c>
      <c r="S12" s="201">
        <f>S13</f>
        <v>685</v>
      </c>
      <c r="T12" s="142">
        <f t="shared" ref="T12:T15" si="27">IF(ISERROR(R12-S12),"n/a",R12-S12)</f>
        <v>-53</v>
      </c>
      <c r="U12" s="206">
        <f t="shared" ref="U12:U15" si="28">IF(ISERROR(T12/S12),"n/a",(T12/S12))</f>
        <v>-7.7372262773722625E-2</v>
      </c>
    </row>
    <row r="13" spans="1:22" customFormat="1" ht="12.75" customHeight="1" x14ac:dyDescent="0.2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4690</v>
      </c>
      <c r="G13" s="314">
        <v>3932</v>
      </c>
      <c r="H13" s="124">
        <f t="shared" si="21"/>
        <v>758</v>
      </c>
      <c r="I13" s="125">
        <f t="shared" si="22"/>
        <v>0.19277721261444558</v>
      </c>
      <c r="J13" s="315">
        <v>647</v>
      </c>
      <c r="K13" s="316">
        <v>706</v>
      </c>
      <c r="L13" s="128">
        <f t="shared" si="23"/>
        <v>-59</v>
      </c>
      <c r="M13" s="129">
        <f t="shared" si="24"/>
        <v>-8.3569405099150146E-2</v>
      </c>
      <c r="N13" s="317">
        <v>638</v>
      </c>
      <c r="O13" s="318">
        <v>691</v>
      </c>
      <c r="P13" s="145">
        <f t="shared" si="25"/>
        <v>-53</v>
      </c>
      <c r="Q13" s="295">
        <f t="shared" si="26"/>
        <v>-7.6700434153400873E-2</v>
      </c>
      <c r="R13" s="319">
        <v>632</v>
      </c>
      <c r="S13" s="320">
        <v>685</v>
      </c>
      <c r="T13" s="148">
        <f t="shared" si="27"/>
        <v>-53</v>
      </c>
      <c r="U13" s="207">
        <f t="shared" si="28"/>
        <v>-7.7372262773722625E-2</v>
      </c>
    </row>
    <row r="14" spans="1:22" ht="27.75" customHeight="1" x14ac:dyDescent="0.2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613</v>
      </c>
      <c r="G14" s="195">
        <f>G15</f>
        <v>285</v>
      </c>
      <c r="H14" s="110">
        <f t="shared" si="21"/>
        <v>328</v>
      </c>
      <c r="I14" s="111">
        <f t="shared" si="22"/>
        <v>1.1508771929824562</v>
      </c>
      <c r="J14" s="196">
        <f>J15</f>
        <v>27</v>
      </c>
      <c r="K14" s="197">
        <f>K15</f>
        <v>13</v>
      </c>
      <c r="L14" s="112">
        <f t="shared" si="23"/>
        <v>14</v>
      </c>
      <c r="M14" s="113">
        <f t="shared" si="24"/>
        <v>1.0769230769230769</v>
      </c>
      <c r="N14" s="198">
        <f>N15</f>
        <v>26</v>
      </c>
      <c r="O14" s="199">
        <f>O15</f>
        <v>13</v>
      </c>
      <c r="P14" s="114">
        <f t="shared" si="25"/>
        <v>13</v>
      </c>
      <c r="Q14" s="294">
        <f t="shared" si="26"/>
        <v>1</v>
      </c>
      <c r="R14" s="200">
        <f>R15</f>
        <v>24</v>
      </c>
      <c r="S14" s="201">
        <f>S15</f>
        <v>12</v>
      </c>
      <c r="T14" s="142">
        <f t="shared" si="27"/>
        <v>12</v>
      </c>
      <c r="U14" s="206">
        <f t="shared" si="28"/>
        <v>1</v>
      </c>
    </row>
    <row r="15" spans="1:22" s="82" customFormat="1" x14ac:dyDescent="0.2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613</v>
      </c>
      <c r="G15" s="123">
        <v>285</v>
      </c>
      <c r="H15" s="124">
        <f t="shared" si="21"/>
        <v>328</v>
      </c>
      <c r="I15" s="125">
        <f t="shared" si="22"/>
        <v>1.1508771929824562</v>
      </c>
      <c r="J15" s="126">
        <v>27</v>
      </c>
      <c r="K15" s="127">
        <v>13</v>
      </c>
      <c r="L15" s="128">
        <f t="shared" si="23"/>
        <v>14</v>
      </c>
      <c r="M15" s="129">
        <f t="shared" si="24"/>
        <v>1.0769230769230769</v>
      </c>
      <c r="N15" s="143">
        <v>26</v>
      </c>
      <c r="O15" s="144">
        <v>13</v>
      </c>
      <c r="P15" s="145">
        <f t="shared" si="25"/>
        <v>13</v>
      </c>
      <c r="Q15" s="295">
        <f t="shared" si="26"/>
        <v>1</v>
      </c>
      <c r="R15" s="146">
        <v>24</v>
      </c>
      <c r="S15" s="147">
        <v>12</v>
      </c>
      <c r="T15" s="148">
        <f t="shared" si="27"/>
        <v>12</v>
      </c>
      <c r="U15" s="207">
        <f t="shared" si="28"/>
        <v>1</v>
      </c>
      <c r="V15" s="301"/>
    </row>
    <row r="16" spans="1:22" ht="27.75" customHeight="1" x14ac:dyDescent="0.2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7</v>
      </c>
      <c r="K16" s="197">
        <f>K17</f>
        <v>6</v>
      </c>
      <c r="L16" s="112">
        <f t="shared" si="13"/>
        <v>1</v>
      </c>
      <c r="M16" s="113">
        <f t="shared" si="14"/>
        <v>0.16666666666666666</v>
      </c>
      <c r="N16" s="198">
        <f>N17</f>
        <v>5</v>
      </c>
      <c r="O16" s="199">
        <f>O17</f>
        <v>6</v>
      </c>
      <c r="P16" s="114">
        <f t="shared" si="15"/>
        <v>-1</v>
      </c>
      <c r="Q16" s="294">
        <f t="shared" si="16"/>
        <v>-0.16666666666666666</v>
      </c>
      <c r="R16" s="200">
        <f>R17</f>
        <v>5</v>
      </c>
      <c r="S16" s="201">
        <f>S17</f>
        <v>6</v>
      </c>
      <c r="T16" s="142">
        <f t="shared" si="17"/>
        <v>-1</v>
      </c>
      <c r="U16" s="206">
        <f t="shared" si="18"/>
        <v>-0.16666666666666666</v>
      </c>
    </row>
    <row r="17" spans="1:22" s="82" customFormat="1" ht="13.5" thickBot="1" x14ac:dyDescent="0.25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7</v>
      </c>
      <c r="K17" s="127">
        <v>6</v>
      </c>
      <c r="L17" s="128">
        <f t="shared" si="13"/>
        <v>1</v>
      </c>
      <c r="M17" s="129">
        <f t="shared" si="14"/>
        <v>0.16666666666666666</v>
      </c>
      <c r="N17" s="143">
        <v>5</v>
      </c>
      <c r="O17" s="144">
        <v>6</v>
      </c>
      <c r="P17" s="145">
        <f t="shared" si="15"/>
        <v>-1</v>
      </c>
      <c r="Q17" s="295">
        <f t="shared" si="16"/>
        <v>-0.16666666666666666</v>
      </c>
      <c r="R17" s="146">
        <v>5</v>
      </c>
      <c r="S17" s="147">
        <v>6</v>
      </c>
      <c r="T17" s="148">
        <f t="shared" si="17"/>
        <v>-1</v>
      </c>
      <c r="U17" s="207">
        <f t="shared" si="18"/>
        <v>-0.16666666666666666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289</v>
      </c>
      <c r="K18" s="73">
        <f>K19+K24+K22</f>
        <v>263</v>
      </c>
      <c r="L18" s="74">
        <f t="shared" si="13"/>
        <v>26</v>
      </c>
      <c r="M18" s="75">
        <f t="shared" si="14"/>
        <v>9.8859315589353611E-2</v>
      </c>
      <c r="N18" s="76">
        <f>N19+N24+N22</f>
        <v>283</v>
      </c>
      <c r="O18" s="77">
        <f>O19+O24+O22</f>
        <v>252</v>
      </c>
      <c r="P18" s="78">
        <f t="shared" si="15"/>
        <v>31</v>
      </c>
      <c r="Q18" s="292">
        <f t="shared" si="16"/>
        <v>0.12301587301587301</v>
      </c>
      <c r="R18" s="136">
        <f>R19+R24+R22</f>
        <v>272</v>
      </c>
      <c r="S18" s="138">
        <f>S19+S24+S22</f>
        <v>246</v>
      </c>
      <c r="T18" s="139">
        <f t="shared" si="17"/>
        <v>26</v>
      </c>
      <c r="U18" s="204">
        <f t="shared" si="18"/>
        <v>0.10569105691056911</v>
      </c>
      <c r="V18" s="300"/>
    </row>
    <row r="19" spans="1:22" ht="27.75" customHeight="1" x14ac:dyDescent="0.2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269</v>
      </c>
      <c r="K19" s="264">
        <f>SUM(K20:K21)</f>
        <v>224</v>
      </c>
      <c r="L19" s="265">
        <f t="shared" si="13"/>
        <v>45</v>
      </c>
      <c r="M19" s="266">
        <f t="shared" si="14"/>
        <v>0.20089285714285715</v>
      </c>
      <c r="N19" s="103">
        <f>SUM(N20:N21)</f>
        <v>268</v>
      </c>
      <c r="O19" s="104">
        <f>SUM(O20:O21)</f>
        <v>216</v>
      </c>
      <c r="P19" s="105">
        <f t="shared" si="15"/>
        <v>52</v>
      </c>
      <c r="Q19" s="293">
        <f t="shared" si="16"/>
        <v>0.24074074074074073</v>
      </c>
      <c r="R19" s="137">
        <f>SUM(R20:R21)</f>
        <v>258</v>
      </c>
      <c r="S19" s="140">
        <f>SUM(S20:S21)</f>
        <v>214</v>
      </c>
      <c r="T19" s="141">
        <f t="shared" si="17"/>
        <v>44</v>
      </c>
      <c r="U19" s="205">
        <f t="shared" si="18"/>
        <v>0.20560747663551401</v>
      </c>
    </row>
    <row r="20" spans="1:22" ht="12.75" customHeight="1" x14ac:dyDescent="0.2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264</v>
      </c>
      <c r="K20" s="127">
        <v>219</v>
      </c>
      <c r="L20" s="128">
        <f>IF(ISERROR(J20-K20),"n/a",J20-K20)</f>
        <v>45</v>
      </c>
      <c r="M20" s="129">
        <f>IF(ISERROR(L20/K20),"n/a",(L20/K20))</f>
        <v>0.20547945205479451</v>
      </c>
      <c r="N20" s="284">
        <v>263</v>
      </c>
      <c r="O20" s="285">
        <v>211</v>
      </c>
      <c r="P20" s="286">
        <f t="shared" ref="P20:P21" si="29">IF(ISERROR(N20-O20),"n/a",N20-O20)</f>
        <v>52</v>
      </c>
      <c r="Q20" s="296">
        <f t="shared" ref="Q20:Q21" si="30">IF(ISERROR(P20/O20),"n/a",(P20/O20))</f>
        <v>0.24644549763033174</v>
      </c>
      <c r="R20" s="287">
        <v>253</v>
      </c>
      <c r="S20" s="288">
        <v>209</v>
      </c>
      <c r="T20" s="289">
        <f t="shared" ref="T20:T21" si="31">IF(ISERROR(R20-S20),"n/a",R20-S20)</f>
        <v>44</v>
      </c>
      <c r="U20" s="290">
        <f t="shared" ref="U20:U21" si="32">IF(ISERROR(T20/S20),"n/a",(T20/S20))</f>
        <v>0.21052631578947367</v>
      </c>
    </row>
    <row r="21" spans="1:22" ht="12.75" customHeight="1" x14ac:dyDescent="0.2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5</v>
      </c>
      <c r="S21" s="140">
        <v>5</v>
      </c>
      <c r="T21" s="141">
        <f t="shared" si="31"/>
        <v>0</v>
      </c>
      <c r="U21" s="205">
        <f t="shared" si="32"/>
        <v>0</v>
      </c>
    </row>
    <row r="22" spans="1:22" ht="27.75" customHeight="1" x14ac:dyDescent="0.2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19</v>
      </c>
      <c r="K22" s="197">
        <f>K23</f>
        <v>37</v>
      </c>
      <c r="L22" s="112">
        <f>IF(ISERROR(J22-K22),"n/a",J22-K22)</f>
        <v>-18</v>
      </c>
      <c r="M22" s="113">
        <f>IF(ISERROR(L22/K22),"n/a",(L22/K22))</f>
        <v>-0.48648648648648651</v>
      </c>
      <c r="N22" s="198">
        <f>N23</f>
        <v>15</v>
      </c>
      <c r="O22" s="199">
        <f>O23</f>
        <v>36</v>
      </c>
      <c r="P22" s="114">
        <f>IF(ISERROR(N22-O22),"n/a",N22-O22)</f>
        <v>-21</v>
      </c>
      <c r="Q22" s="294">
        <f>IF(ISERROR(P22/O22),"n/a",(P22/O22))</f>
        <v>-0.58333333333333337</v>
      </c>
      <c r="R22" s="200">
        <f>R23</f>
        <v>14</v>
      </c>
      <c r="S22" s="201">
        <f>S23</f>
        <v>32</v>
      </c>
      <c r="T22" s="142">
        <f>IF(ISERROR(R22-S22),"n/a",R22-S22)</f>
        <v>-18</v>
      </c>
      <c r="U22" s="206">
        <f>IF(ISERROR(T22/S22),"n/a",(T22/S22))</f>
        <v>-0.5625</v>
      </c>
    </row>
    <row r="23" spans="1:22" s="82" customFormat="1" x14ac:dyDescent="0.2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19</v>
      </c>
      <c r="K23" s="127">
        <v>37</v>
      </c>
      <c r="L23" s="128">
        <f>IF(ISERROR(J23-K23),"n/a",J23-K23)</f>
        <v>-18</v>
      </c>
      <c r="M23" s="129">
        <f>IF(ISERROR(L23/K23),"n/a",(L23/K23))</f>
        <v>-0.48648648648648651</v>
      </c>
      <c r="N23" s="143">
        <v>15</v>
      </c>
      <c r="O23" s="144">
        <v>36</v>
      </c>
      <c r="P23" s="145">
        <f>IF(ISERROR(N23-O23),"n/a",N23-O23)</f>
        <v>-21</v>
      </c>
      <c r="Q23" s="295">
        <f>IF(ISERROR(P23/O23),"n/a",(P23/O23))</f>
        <v>-0.58333333333333337</v>
      </c>
      <c r="R23" s="146">
        <v>14</v>
      </c>
      <c r="S23" s="147">
        <v>32</v>
      </c>
      <c r="T23" s="148">
        <f>IF(ISERROR(R23-S23),"n/a",R23-S23)</f>
        <v>-18</v>
      </c>
      <c r="U23" s="207">
        <f>IF(ISERROR(T23/S23),"n/a",(T23/S23))</f>
        <v>-0.5625</v>
      </c>
      <c r="V23" s="301"/>
    </row>
    <row r="24" spans="1:22" ht="27.75" customHeight="1" x14ac:dyDescent="0.2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21316</v>
      </c>
      <c r="G26" s="69">
        <f>G27+G34</f>
        <v>18973</v>
      </c>
      <c r="H26" s="70">
        <f t="shared" ref="H26:H33" si="35">IF(ISERROR(F26-G26),"n/a",F26-G26)</f>
        <v>2343</v>
      </c>
      <c r="I26" s="71">
        <f t="shared" ref="I26:I33" si="36">IF(ISERROR(H26/G26),"n/a",(H26/G26))</f>
        <v>0.12349127707795288</v>
      </c>
      <c r="J26" s="72">
        <f>J27+J34</f>
        <v>3522</v>
      </c>
      <c r="K26" s="73">
        <f>K27+K34</f>
        <v>3514</v>
      </c>
      <c r="L26" s="74">
        <f t="shared" ref="L26:L33" si="37">IF(ISERROR(J26-K26),"n/a",J26-K26)</f>
        <v>8</v>
      </c>
      <c r="M26" s="75">
        <f t="shared" ref="M26:M33" si="38">IF(ISERROR(L26/K26),"n/a",(L26/K26))</f>
        <v>2.2766078542970974E-3</v>
      </c>
      <c r="N26" s="76">
        <f>N27+N34</f>
        <v>3398</v>
      </c>
      <c r="O26" s="77">
        <f>O27+O34</f>
        <v>3387</v>
      </c>
      <c r="P26" s="78">
        <f t="shared" ref="P26:P33" si="39">IF(ISERROR(N26-O26),"n/a",N26-O26)</f>
        <v>11</v>
      </c>
      <c r="Q26" s="292">
        <f t="shared" ref="Q26:Q33" si="40">IF(ISERROR(P26/O26),"n/a",(P26/O26))</f>
        <v>3.2477118393858871E-3</v>
      </c>
      <c r="R26" s="136">
        <f>R27+R34</f>
        <v>3239</v>
      </c>
      <c r="S26" s="138">
        <f>S27+S34</f>
        <v>3285</v>
      </c>
      <c r="T26" s="139">
        <f t="shared" ref="T26:T33" si="41">IF(ISERROR(R26-S26),"n/a",R26-S26)</f>
        <v>-46</v>
      </c>
      <c r="U26" s="204">
        <f t="shared" ref="U26:U33" si="42">IF(ISERROR(T26/S26),"n/a",(T26/S26))</f>
        <v>-1.4003044140030441E-2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15853</v>
      </c>
      <c r="G27" s="69">
        <f>G28+G32+G30</f>
        <v>13907</v>
      </c>
      <c r="H27" s="70">
        <f t="shared" si="35"/>
        <v>1946</v>
      </c>
      <c r="I27" s="71">
        <f t="shared" si="36"/>
        <v>0.1399295318904149</v>
      </c>
      <c r="J27" s="72">
        <f>J28+J32+J30</f>
        <v>2368</v>
      </c>
      <c r="K27" s="73">
        <f>K28+K32+K30</f>
        <v>2368</v>
      </c>
      <c r="L27" s="74">
        <f t="shared" si="37"/>
        <v>0</v>
      </c>
      <c r="M27" s="75">
        <f t="shared" si="38"/>
        <v>0</v>
      </c>
      <c r="N27" s="76">
        <f>N28+N32+N30</f>
        <v>2305</v>
      </c>
      <c r="O27" s="77">
        <f>O28+O32+O30</f>
        <v>2307</v>
      </c>
      <c r="P27" s="78">
        <f t="shared" si="39"/>
        <v>-2</v>
      </c>
      <c r="Q27" s="292">
        <f t="shared" si="40"/>
        <v>-8.6692674469007367E-4</v>
      </c>
      <c r="R27" s="136">
        <f>R28+R32+R30</f>
        <v>2229</v>
      </c>
      <c r="S27" s="138">
        <f>S28+S32+S30</f>
        <v>2257</v>
      </c>
      <c r="T27" s="139">
        <f t="shared" si="41"/>
        <v>-28</v>
      </c>
      <c r="U27" s="204">
        <f t="shared" si="42"/>
        <v>-1.2405848471422242E-2</v>
      </c>
      <c r="V27" s="300"/>
    </row>
    <row r="28" spans="1:22" ht="27.75" customHeight="1" x14ac:dyDescent="0.2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13384</v>
      </c>
      <c r="G28" s="195">
        <f>G29</f>
        <v>11508</v>
      </c>
      <c r="H28" s="110">
        <f t="shared" ref="H28" si="45">IF(ISERROR(F28-G28),"n/a",F28-G28)</f>
        <v>1876</v>
      </c>
      <c r="I28" s="111">
        <f t="shared" ref="I28" si="46">IF(ISERROR(H28/G28),"n/a",(H28/G28))</f>
        <v>0.16301703163017031</v>
      </c>
      <c r="J28" s="196">
        <f>J29</f>
        <v>2281</v>
      </c>
      <c r="K28" s="197">
        <f>K29</f>
        <v>2229</v>
      </c>
      <c r="L28" s="112">
        <f t="shared" ref="L28" si="47">IF(ISERROR(J28-K28),"n/a",J28-K28)</f>
        <v>52</v>
      </c>
      <c r="M28" s="113">
        <f t="shared" ref="M28" si="48">IF(ISERROR(L28/K28),"n/a",(L28/K28))</f>
        <v>2.3328847016599371E-2</v>
      </c>
      <c r="N28" s="198">
        <f>N29</f>
        <v>2227</v>
      </c>
      <c r="O28" s="199">
        <f>O29</f>
        <v>2170</v>
      </c>
      <c r="P28" s="114">
        <f t="shared" ref="P28" si="49">IF(ISERROR(N28-O28),"n/a",N28-O28)</f>
        <v>57</v>
      </c>
      <c r="Q28" s="294">
        <f t="shared" ref="Q28" si="50">IF(ISERROR(P28/O28),"n/a",(P28/O28))</f>
        <v>2.6267281105990782E-2</v>
      </c>
      <c r="R28" s="200">
        <f>R29</f>
        <v>2156</v>
      </c>
      <c r="S28" s="201">
        <f>S29</f>
        <v>2126</v>
      </c>
      <c r="T28" s="142">
        <f t="shared" ref="T28" si="51">IF(ISERROR(R28-S28),"n/a",R28-S28)</f>
        <v>30</v>
      </c>
      <c r="U28" s="206">
        <f t="shared" ref="U28" si="52">IF(ISERROR(T28/S28),"n/a",(T28/S28))</f>
        <v>1.4111006585136407E-2</v>
      </c>
    </row>
    <row r="29" spans="1:22" ht="12.75" customHeight="1" x14ac:dyDescent="0.2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13384</v>
      </c>
      <c r="G29" s="273">
        <v>11508</v>
      </c>
      <c r="H29" s="274">
        <f t="shared" ref="H29" si="55">IF(ISERROR(F29-G29),"n/a",F29-G29)</f>
        <v>1876</v>
      </c>
      <c r="I29" s="275">
        <f t="shared" ref="I29" si="56">IF(ISERROR(H29/G29),"n/a",(H29/G29))</f>
        <v>0.16301703163017031</v>
      </c>
      <c r="J29" s="276">
        <v>2281</v>
      </c>
      <c r="K29" s="277">
        <v>2229</v>
      </c>
      <c r="L29" s="278">
        <f t="shared" ref="L29" si="57">IF(ISERROR(J29-K29),"n/a",J29-K29)</f>
        <v>52</v>
      </c>
      <c r="M29" s="279">
        <f t="shared" ref="M29" si="58">IF(ISERROR(L29/K29),"n/a",(L29/K29))</f>
        <v>2.3328847016599371E-2</v>
      </c>
      <c r="N29" s="309">
        <v>2227</v>
      </c>
      <c r="O29" s="322">
        <v>2170</v>
      </c>
      <c r="P29" s="323">
        <f t="shared" ref="P29" si="59">IF(ISERROR(N29-O29),"n/a",N29-O29)</f>
        <v>57</v>
      </c>
      <c r="Q29" s="324">
        <f t="shared" ref="Q29" si="60">IF(ISERROR(P29/O29),"n/a",(P29/O29))</f>
        <v>2.6267281105990782E-2</v>
      </c>
      <c r="R29" s="310">
        <v>2156</v>
      </c>
      <c r="S29" s="325">
        <v>2126</v>
      </c>
      <c r="T29" s="326">
        <f t="shared" ref="T29" si="61">IF(ISERROR(R29-S29),"n/a",R29-S29)</f>
        <v>30</v>
      </c>
      <c r="U29" s="327">
        <f t="shared" ref="U29" si="62">IF(ISERROR(T29/S29),"n/a",(T29/S29))</f>
        <v>1.4111006585136407E-2</v>
      </c>
    </row>
    <row r="30" spans="1:22" ht="27.75" customHeight="1" x14ac:dyDescent="0.2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1844</v>
      </c>
      <c r="H30" s="110">
        <f t="shared" si="35"/>
        <v>23</v>
      </c>
      <c r="I30" s="111">
        <f t="shared" si="36"/>
        <v>1.2472885032537961E-2</v>
      </c>
      <c r="J30" s="196">
        <f>J31</f>
        <v>75</v>
      </c>
      <c r="K30" s="197">
        <f>K31</f>
        <v>117</v>
      </c>
      <c r="L30" s="112">
        <f t="shared" si="37"/>
        <v>-42</v>
      </c>
      <c r="M30" s="113">
        <f t="shared" si="38"/>
        <v>-0.35897435897435898</v>
      </c>
      <c r="N30" s="198">
        <f>N31</f>
        <v>68</v>
      </c>
      <c r="O30" s="199">
        <f>O31</f>
        <v>116</v>
      </c>
      <c r="P30" s="114">
        <f t="shared" si="39"/>
        <v>-48</v>
      </c>
      <c r="Q30" s="294">
        <f t="shared" si="40"/>
        <v>-0.41379310344827586</v>
      </c>
      <c r="R30" s="200">
        <f>R31</f>
        <v>63</v>
      </c>
      <c r="S30" s="201">
        <f>S31</f>
        <v>111</v>
      </c>
      <c r="T30" s="142">
        <f t="shared" si="41"/>
        <v>-48</v>
      </c>
      <c r="U30" s="206">
        <f t="shared" si="42"/>
        <v>-0.43243243243243246</v>
      </c>
    </row>
    <row r="31" spans="1:22" s="82" customFormat="1" x14ac:dyDescent="0.2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1844</v>
      </c>
      <c r="H31" s="124">
        <f t="shared" si="35"/>
        <v>23</v>
      </c>
      <c r="I31" s="125">
        <f t="shared" si="36"/>
        <v>1.2472885032537961E-2</v>
      </c>
      <c r="J31" s="126">
        <v>75</v>
      </c>
      <c r="K31" s="127">
        <v>117</v>
      </c>
      <c r="L31" s="128">
        <f t="shared" si="37"/>
        <v>-42</v>
      </c>
      <c r="M31" s="129">
        <f t="shared" si="38"/>
        <v>-0.35897435897435898</v>
      </c>
      <c r="N31" s="143">
        <v>68</v>
      </c>
      <c r="O31" s="144">
        <v>116</v>
      </c>
      <c r="P31" s="145">
        <f t="shared" si="39"/>
        <v>-48</v>
      </c>
      <c r="Q31" s="295">
        <f t="shared" si="40"/>
        <v>-0.41379310344827586</v>
      </c>
      <c r="R31" s="146">
        <v>63</v>
      </c>
      <c r="S31" s="147">
        <v>111</v>
      </c>
      <c r="T31" s="148">
        <f t="shared" si="41"/>
        <v>-48</v>
      </c>
      <c r="U31" s="207">
        <f t="shared" si="42"/>
        <v>-0.43243243243243246</v>
      </c>
      <c r="V31" s="301"/>
    </row>
    <row r="32" spans="1:22" ht="27.75" customHeight="1" x14ac:dyDescent="0.2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602</v>
      </c>
      <c r="G32" s="195">
        <f>G33</f>
        <v>555</v>
      </c>
      <c r="H32" s="110">
        <f t="shared" si="35"/>
        <v>47</v>
      </c>
      <c r="I32" s="111">
        <f t="shared" si="36"/>
        <v>8.468468468468468E-2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10</v>
      </c>
      <c r="O32" s="199">
        <f>O33</f>
        <v>21</v>
      </c>
      <c r="P32" s="114">
        <f t="shared" si="39"/>
        <v>-11</v>
      </c>
      <c r="Q32" s="294">
        <f t="shared" si="40"/>
        <v>-0.52380952380952384</v>
      </c>
      <c r="R32" s="200">
        <f>R33</f>
        <v>10</v>
      </c>
      <c r="S32" s="201">
        <f>S33</f>
        <v>20</v>
      </c>
      <c r="T32" s="142">
        <f t="shared" si="41"/>
        <v>-10</v>
      </c>
      <c r="U32" s="206">
        <f t="shared" si="42"/>
        <v>-0.5</v>
      </c>
    </row>
    <row r="33" spans="1:22" s="82" customFormat="1" ht="13.5" thickBot="1" x14ac:dyDescent="0.25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602</v>
      </c>
      <c r="G33" s="123">
        <v>555</v>
      </c>
      <c r="H33" s="124">
        <f t="shared" si="35"/>
        <v>47</v>
      </c>
      <c r="I33" s="125">
        <f t="shared" si="36"/>
        <v>8.468468468468468E-2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10</v>
      </c>
      <c r="O33" s="144">
        <v>21</v>
      </c>
      <c r="P33" s="145">
        <f t="shared" si="39"/>
        <v>-11</v>
      </c>
      <c r="Q33" s="295">
        <f t="shared" si="40"/>
        <v>-0.52380952380952384</v>
      </c>
      <c r="R33" s="146">
        <v>10</v>
      </c>
      <c r="S33" s="147">
        <v>20</v>
      </c>
      <c r="T33" s="148">
        <f t="shared" si="41"/>
        <v>-10</v>
      </c>
      <c r="U33" s="207">
        <f t="shared" si="42"/>
        <v>-0.5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5463</v>
      </c>
      <c r="G34" s="69">
        <f>G35+G40+G38</f>
        <v>5066</v>
      </c>
      <c r="H34" s="70">
        <f t="shared" ref="H34" si="65">IF(ISERROR(F34-G34),"n/a",F34-G34)</f>
        <v>397</v>
      </c>
      <c r="I34" s="71">
        <f t="shared" ref="I34" si="66">IF(ISERROR(H34/G34),"n/a",(H34/G34))</f>
        <v>7.8365574417686532E-2</v>
      </c>
      <c r="J34" s="72">
        <f>J35+J40+J38</f>
        <v>1154</v>
      </c>
      <c r="K34" s="73">
        <f>K35+K40+K38</f>
        <v>1146</v>
      </c>
      <c r="L34" s="74">
        <f t="shared" ref="L34" si="67">IF(ISERROR(J34-K34),"n/a",J34-K34)</f>
        <v>8</v>
      </c>
      <c r="M34" s="75">
        <f t="shared" ref="M34" si="68">IF(ISERROR(L34/K34),"n/a",(L34/K34))</f>
        <v>6.9808027923211171E-3</v>
      </c>
      <c r="N34" s="76">
        <f>N35+N40+N38</f>
        <v>1093</v>
      </c>
      <c r="O34" s="77">
        <f>O35+O40+O38</f>
        <v>1080</v>
      </c>
      <c r="P34" s="78">
        <f t="shared" ref="P34" si="69">IF(ISERROR(N34-O34),"n/a",N34-O34)</f>
        <v>13</v>
      </c>
      <c r="Q34" s="292">
        <f t="shared" ref="Q34" si="70">IF(ISERROR(P34/O34),"n/a",(P34/O34))</f>
        <v>1.2037037037037037E-2</v>
      </c>
      <c r="R34" s="136">
        <f>R35+R40+R38</f>
        <v>1010</v>
      </c>
      <c r="S34" s="138">
        <f>S35+S40+S38</f>
        <v>1028</v>
      </c>
      <c r="T34" s="139">
        <f t="shared" ref="T34" si="71">IF(ISERROR(R34-S34),"n/a",R34-S34)</f>
        <v>-18</v>
      </c>
      <c r="U34" s="204">
        <f t="shared" ref="U34" si="72">IF(ISERROR(T34/S34),"n/a",(T34/S34))</f>
        <v>-1.7509727626459144E-2</v>
      </c>
      <c r="V34" s="300"/>
    </row>
    <row r="35" spans="1:22" ht="27.75" customHeight="1" x14ac:dyDescent="0.2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4619</v>
      </c>
      <c r="G35" s="250">
        <f>SUM(G36:G37)</f>
        <v>4122</v>
      </c>
      <c r="H35" s="251">
        <f t="shared" ref="H35:H41" si="75">IF(ISERROR(F35-G35),"n/a",F35-G35)</f>
        <v>497</v>
      </c>
      <c r="I35" s="252">
        <f t="shared" ref="I35:I41" si="76">IF(ISERROR(H35/G35),"n/a",(H35/G35))</f>
        <v>0.1205725376031053</v>
      </c>
      <c r="J35" s="253">
        <f>SUM(J36:J37)</f>
        <v>1049</v>
      </c>
      <c r="K35" s="254">
        <f>SUM(K36:K37)</f>
        <v>993</v>
      </c>
      <c r="L35" s="255">
        <f t="shared" ref="L35:L40" si="77">IF(ISERROR(J35-K35),"n/a",J35-K35)</f>
        <v>56</v>
      </c>
      <c r="M35" s="256">
        <f t="shared" ref="M35:M41" si="78">IF(ISERROR(L35/K35),"n/a",(L35/K35))</f>
        <v>5.6394763343403827E-2</v>
      </c>
      <c r="N35" s="103">
        <f>SUM(N36:N37)</f>
        <v>1008</v>
      </c>
      <c r="O35" s="104">
        <f>SUM(O36:O37)</f>
        <v>935</v>
      </c>
      <c r="P35" s="105">
        <f t="shared" ref="P35:P41" si="79">IF(ISERROR(N35-O35),"n/a",N35-O35)</f>
        <v>73</v>
      </c>
      <c r="Q35" s="293">
        <f t="shared" ref="Q35:Q41" si="80">IF(ISERROR(P35/O35),"n/a",(P35/O35))</f>
        <v>7.8074866310160432E-2</v>
      </c>
      <c r="R35" s="137">
        <f>SUM(R36:R37)</f>
        <v>939</v>
      </c>
      <c r="S35" s="140">
        <f>SUM(S36:S37)</f>
        <v>904</v>
      </c>
      <c r="T35" s="141">
        <f t="shared" ref="T35:T41" si="81">IF(ISERROR(R35-S35),"n/a",R35-S35)</f>
        <v>35</v>
      </c>
      <c r="U35" s="205">
        <f t="shared" ref="U35:U41" si="82">IF(ISERROR(T35/S35),"n/a",(T35/S35))</f>
        <v>3.8716814159292033E-2</v>
      </c>
    </row>
    <row r="36" spans="1:22" ht="12.75" customHeight="1" x14ac:dyDescent="0.2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4524</v>
      </c>
      <c r="G36" s="273">
        <v>4027</v>
      </c>
      <c r="H36" s="274">
        <f>IF(ISERROR(F36-G36),"n/a",F36-G36)</f>
        <v>497</v>
      </c>
      <c r="I36" s="275">
        <f>IF(ISERROR(H36/G36),"n/a",(H36/G36))</f>
        <v>0.1234169356841321</v>
      </c>
      <c r="J36" s="276">
        <v>1032</v>
      </c>
      <c r="K36" s="277">
        <v>969</v>
      </c>
      <c r="L36" s="278">
        <f>IF(ISERROR(J36-K36),"n/a",J36-K36)</f>
        <v>63</v>
      </c>
      <c r="M36" s="279">
        <f>IF(ISERROR(L36/K36),"n/a",(L36/K36))</f>
        <v>6.5015479876160992E-2</v>
      </c>
      <c r="N36" s="284">
        <v>994</v>
      </c>
      <c r="O36" s="285">
        <v>913</v>
      </c>
      <c r="P36" s="286">
        <f t="shared" ref="P36:P37" si="83">IF(ISERROR(N36-O36),"n/a",N36-O36)</f>
        <v>81</v>
      </c>
      <c r="Q36" s="296">
        <f t="shared" ref="Q36:Q37" si="84">IF(ISERROR(P36/O36),"n/a",(P36/O36))</f>
        <v>8.8718510405257398E-2</v>
      </c>
      <c r="R36" s="287">
        <v>925</v>
      </c>
      <c r="S36" s="288">
        <v>882</v>
      </c>
      <c r="T36" s="289">
        <f t="shared" ref="T36:T37" si="85">IF(ISERROR(R36-S36),"n/a",R36-S36)</f>
        <v>43</v>
      </c>
      <c r="U36" s="290">
        <f t="shared" ref="U36:U37" si="86">IF(ISERROR(T36/S36),"n/a",(T36/S36))</f>
        <v>4.8752834467120185E-2</v>
      </c>
    </row>
    <row r="37" spans="1:22" ht="12.75" customHeight="1" x14ac:dyDescent="0.2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95</v>
      </c>
      <c r="H37" s="124">
        <f>IF(ISERROR(F37-G37),"n/a",F37-G37)</f>
        <v>0</v>
      </c>
      <c r="I37" s="125">
        <f>IF(ISERROR(H37/G37),"n/a",(H37/G37))</f>
        <v>0</v>
      </c>
      <c r="J37" s="126">
        <v>17</v>
      </c>
      <c r="K37" s="127">
        <v>24</v>
      </c>
      <c r="L37" s="128">
        <f>IF(ISERROR(J37-K37),"n/a",J37-K37)</f>
        <v>-7</v>
      </c>
      <c r="M37" s="129">
        <f>IF(ISERROR(L37/K37),"n/a",(L37/K37))</f>
        <v>-0.29166666666666669</v>
      </c>
      <c r="N37" s="103">
        <v>14</v>
      </c>
      <c r="O37" s="104">
        <v>22</v>
      </c>
      <c r="P37" s="105">
        <f t="shared" si="83"/>
        <v>-8</v>
      </c>
      <c r="Q37" s="293">
        <f t="shared" si="84"/>
        <v>-0.36363636363636365</v>
      </c>
      <c r="R37" s="137">
        <v>14</v>
      </c>
      <c r="S37" s="140">
        <v>22</v>
      </c>
      <c r="T37" s="141">
        <f t="shared" si="85"/>
        <v>-8</v>
      </c>
      <c r="U37" s="205">
        <f t="shared" si="86"/>
        <v>-0.36363636363636365</v>
      </c>
    </row>
    <row r="38" spans="1:22" ht="27.75" customHeight="1" x14ac:dyDescent="0.2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909</v>
      </c>
      <c r="H38" s="110">
        <f>IF(ISERROR(F38-G38),"n/a",F38-G38)</f>
        <v>-102</v>
      </c>
      <c r="I38" s="111">
        <f>IF(ISERROR(H38/G38),"n/a",(H38/G38))</f>
        <v>-0.11221122112211221</v>
      </c>
      <c r="J38" s="196">
        <f>J39</f>
        <v>101</v>
      </c>
      <c r="K38" s="197">
        <f>K39</f>
        <v>150</v>
      </c>
      <c r="L38" s="112">
        <f>IF(ISERROR(J38-K38),"n/a",J38-K38)</f>
        <v>-49</v>
      </c>
      <c r="M38" s="113">
        <f>IF(ISERROR(L38/K38),"n/a",(L38/K38))</f>
        <v>-0.32666666666666666</v>
      </c>
      <c r="N38" s="198">
        <f>N39</f>
        <v>82</v>
      </c>
      <c r="O38" s="199">
        <f>O39</f>
        <v>142</v>
      </c>
      <c r="P38" s="114">
        <f>IF(ISERROR(N38-O38),"n/a",N38-O38)</f>
        <v>-60</v>
      </c>
      <c r="Q38" s="294">
        <f>IF(ISERROR(P38/O38),"n/a",(P38/O38))</f>
        <v>-0.42253521126760563</v>
      </c>
      <c r="R38" s="200">
        <f>R39</f>
        <v>68</v>
      </c>
      <c r="S38" s="201">
        <f>S39</f>
        <v>121</v>
      </c>
      <c r="T38" s="142">
        <f>IF(ISERROR(R38-S38),"n/a",R38-S38)</f>
        <v>-53</v>
      </c>
      <c r="U38" s="206">
        <f>IF(ISERROR(T38/S38),"n/a",(T38/S38))</f>
        <v>-0.43801652892561982</v>
      </c>
    </row>
    <row r="39" spans="1:22" s="82" customFormat="1" x14ac:dyDescent="0.2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909</v>
      </c>
      <c r="H39" s="124">
        <f>IF(ISERROR(F39-G39),"n/a",F39-G39)</f>
        <v>-102</v>
      </c>
      <c r="I39" s="125">
        <f>IF(ISERROR(H39/G39),"n/a",(H39/G39))</f>
        <v>-0.11221122112211221</v>
      </c>
      <c r="J39" s="126">
        <v>101</v>
      </c>
      <c r="K39" s="127">
        <v>150</v>
      </c>
      <c r="L39" s="128">
        <f>IF(ISERROR(J39-K39),"n/a",J39-K39)</f>
        <v>-49</v>
      </c>
      <c r="M39" s="129">
        <f>IF(ISERROR(L39/K39),"n/a",(L39/K39))</f>
        <v>-0.32666666666666666</v>
      </c>
      <c r="N39" s="143">
        <v>82</v>
      </c>
      <c r="O39" s="144">
        <v>142</v>
      </c>
      <c r="P39" s="145">
        <f>IF(ISERROR(N39-O39),"n/a",N39-O39)</f>
        <v>-60</v>
      </c>
      <c r="Q39" s="295">
        <f>IF(ISERROR(P39/O39),"n/a",(P39/O39))</f>
        <v>-0.42253521126760563</v>
      </c>
      <c r="R39" s="146">
        <v>68</v>
      </c>
      <c r="S39" s="147">
        <v>121</v>
      </c>
      <c r="T39" s="148">
        <f>IF(ISERROR(R39-S39),"n/a",R39-S39)</f>
        <v>-53</v>
      </c>
      <c r="U39" s="207">
        <f>IF(ISERROR(T39/S39),"n/a",(T39/S39))</f>
        <v>-0.43801652892561982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4</v>
      </c>
      <c r="K40" s="197">
        <f>K41</f>
        <v>3</v>
      </c>
      <c r="L40" s="112">
        <f t="shared" si="77"/>
        <v>1</v>
      </c>
      <c r="M40" s="113">
        <f t="shared" si="78"/>
        <v>0.33333333333333331</v>
      </c>
      <c r="N40" s="198">
        <f>N41</f>
        <v>3</v>
      </c>
      <c r="O40" s="199">
        <f>O41</f>
        <v>3</v>
      </c>
      <c r="P40" s="114">
        <f t="shared" si="79"/>
        <v>0</v>
      </c>
      <c r="Q40" s="294">
        <f t="shared" si="80"/>
        <v>0</v>
      </c>
      <c r="R40" s="200">
        <f>R41</f>
        <v>3</v>
      </c>
      <c r="S40" s="201">
        <f>S41</f>
        <v>3</v>
      </c>
      <c r="T40" s="142">
        <f t="shared" si="81"/>
        <v>0</v>
      </c>
      <c r="U40" s="206">
        <f t="shared" si="82"/>
        <v>0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4</v>
      </c>
      <c r="K41" s="127">
        <v>3</v>
      </c>
      <c r="L41" s="128">
        <v>0</v>
      </c>
      <c r="M41" s="129">
        <f t="shared" si="78"/>
        <v>0</v>
      </c>
      <c r="N41" s="143">
        <v>3</v>
      </c>
      <c r="O41" s="144">
        <v>3</v>
      </c>
      <c r="P41" s="145">
        <f t="shared" si="79"/>
        <v>0</v>
      </c>
      <c r="Q41" s="295">
        <f t="shared" si="80"/>
        <v>0</v>
      </c>
      <c r="R41" s="146">
        <v>3</v>
      </c>
      <c r="S41" s="147">
        <v>3</v>
      </c>
      <c r="T41" s="148">
        <f t="shared" si="81"/>
        <v>0</v>
      </c>
      <c r="U41" s="207">
        <f t="shared" si="82"/>
        <v>0</v>
      </c>
      <c r="V41" s="301"/>
    </row>
    <row r="42" spans="1:22" ht="40.5" customHeight="1" thickBot="1" x14ac:dyDescent="0.25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12315</v>
      </c>
      <c r="G42" s="69">
        <f>G43+G50</f>
        <v>11098</v>
      </c>
      <c r="H42" s="70">
        <f t="shared" ref="H42:H57" si="89">IF(ISERROR(F42-G42),"n/a",F42-G42)</f>
        <v>1217</v>
      </c>
      <c r="I42" s="71">
        <f t="shared" ref="I42:I57" si="90">IF(ISERROR(H42/G42),"n/a",(H42/G42))</f>
        <v>0.1096593980897459</v>
      </c>
      <c r="J42" s="72">
        <f>J43+J50</f>
        <v>2211</v>
      </c>
      <c r="K42" s="73">
        <f>K43+K50</f>
        <v>2099</v>
      </c>
      <c r="L42" s="74">
        <f t="shared" ref="L42:L56" si="91">IF(ISERROR(J42-K42),"n/a",J42-K42)</f>
        <v>112</v>
      </c>
      <c r="M42" s="75">
        <f t="shared" ref="M42:M57" si="92">IF(ISERROR(L42/K42),"n/a",(L42/K42))</f>
        <v>5.3358742258218197E-2</v>
      </c>
      <c r="N42" s="76">
        <f>N43+N50</f>
        <v>2167</v>
      </c>
      <c r="O42" s="77">
        <f>O43+O50</f>
        <v>2062</v>
      </c>
      <c r="P42" s="78">
        <f t="shared" ref="P42:P57" si="93">IF(ISERROR(N42-O42),"n/a",N42-O42)</f>
        <v>105</v>
      </c>
      <c r="Q42" s="292">
        <f t="shared" ref="Q42:Q57" si="94">IF(ISERROR(P42/O42),"n/a",(P42/O42))</f>
        <v>5.0921435499515035E-2</v>
      </c>
      <c r="R42" s="136">
        <f>R43+R50</f>
        <v>2104</v>
      </c>
      <c r="S42" s="138">
        <f>S43+S50</f>
        <v>2019</v>
      </c>
      <c r="T42" s="139">
        <f t="shared" ref="T42:T57" si="95">IF(ISERROR(R42-S42),"n/a",R42-S42)</f>
        <v>85</v>
      </c>
      <c r="U42" s="204">
        <f t="shared" ref="U42:U57" si="96">IF(ISERROR(T42/S42),"n/a",(T42/S42))</f>
        <v>4.2100049529470038E-2</v>
      </c>
    </row>
    <row r="43" spans="1:22" s="81" customFormat="1" ht="20.25" customHeight="1" thickBot="1" x14ac:dyDescent="0.25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10657</v>
      </c>
      <c r="G43" s="69">
        <f>G44+G48+G46</f>
        <v>9377</v>
      </c>
      <c r="H43" s="70">
        <f t="shared" si="89"/>
        <v>1280</v>
      </c>
      <c r="I43" s="71">
        <f t="shared" si="90"/>
        <v>0.13650421243468061</v>
      </c>
      <c r="J43" s="72">
        <f>J44+J48+J46</f>
        <v>1794</v>
      </c>
      <c r="K43" s="73">
        <f>K44+K48+K46</f>
        <v>1708</v>
      </c>
      <c r="L43" s="74">
        <f t="shared" si="91"/>
        <v>86</v>
      </c>
      <c r="M43" s="75">
        <f t="shared" si="92"/>
        <v>5.0351288056206089E-2</v>
      </c>
      <c r="N43" s="76">
        <f>N44+N48+N46</f>
        <v>1761</v>
      </c>
      <c r="O43" s="77">
        <f>O44+O48+O46</f>
        <v>1684</v>
      </c>
      <c r="P43" s="78">
        <f t="shared" si="93"/>
        <v>77</v>
      </c>
      <c r="Q43" s="292">
        <f t="shared" si="94"/>
        <v>4.5724465558194774E-2</v>
      </c>
      <c r="R43" s="136">
        <f>R44+R48+R46</f>
        <v>1711</v>
      </c>
      <c r="S43" s="138">
        <f>S44+S48+S46</f>
        <v>1658</v>
      </c>
      <c r="T43" s="139">
        <f t="shared" si="95"/>
        <v>53</v>
      </c>
      <c r="U43" s="204">
        <f t="shared" si="96"/>
        <v>3.1966224366706875E-2</v>
      </c>
      <c r="V43" s="300"/>
    </row>
    <row r="44" spans="1:22" ht="27.75" customHeight="1" x14ac:dyDescent="0.2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9618</v>
      </c>
      <c r="G44" s="97">
        <f>G45</f>
        <v>8453</v>
      </c>
      <c r="H44" s="97">
        <f t="shared" si="89"/>
        <v>1165</v>
      </c>
      <c r="I44" s="98">
        <f t="shared" si="90"/>
        <v>0.13782089199100911</v>
      </c>
      <c r="J44" s="99">
        <f>J45</f>
        <v>1763</v>
      </c>
      <c r="K44" s="101">
        <f>K45</f>
        <v>1675</v>
      </c>
      <c r="L44" s="101">
        <f t="shared" si="91"/>
        <v>88</v>
      </c>
      <c r="M44" s="102">
        <f t="shared" si="92"/>
        <v>5.2537313432835818E-2</v>
      </c>
      <c r="N44" s="103">
        <f>N45</f>
        <v>1732</v>
      </c>
      <c r="O44" s="286">
        <f>O45</f>
        <v>1653</v>
      </c>
      <c r="P44" s="105">
        <f t="shared" si="93"/>
        <v>79</v>
      </c>
      <c r="Q44" s="293">
        <f t="shared" si="94"/>
        <v>4.7791893526920752E-2</v>
      </c>
      <c r="R44" s="137">
        <f>R45</f>
        <v>1686</v>
      </c>
      <c r="S44" s="141">
        <f>S45</f>
        <v>1631</v>
      </c>
      <c r="T44" s="141">
        <f t="shared" si="95"/>
        <v>55</v>
      </c>
      <c r="U44" s="205">
        <f t="shared" si="96"/>
        <v>3.3721643163703248E-2</v>
      </c>
    </row>
    <row r="45" spans="1:22" ht="12.75" customHeight="1" x14ac:dyDescent="0.2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9618</v>
      </c>
      <c r="G45" s="304">
        <v>8453</v>
      </c>
      <c r="H45" s="304">
        <f t="shared" ref="H45" si="99">IF(ISERROR(F45-G45),"n/a",F45-G45)</f>
        <v>1165</v>
      </c>
      <c r="I45" s="305">
        <f t="shared" ref="I45" si="100">IF(ISERROR(H45/G45),"n/a",(H45/G45))</f>
        <v>0.13782089199100911</v>
      </c>
      <c r="J45" s="276">
        <v>1763</v>
      </c>
      <c r="K45" s="306">
        <v>1675</v>
      </c>
      <c r="L45" s="306">
        <f t="shared" ref="L45" si="101">IF(ISERROR(J45-K45),"n/a",J45-K45)</f>
        <v>88</v>
      </c>
      <c r="M45" s="307">
        <f t="shared" ref="M45" si="102">IF(ISERROR(L45/K45),"n/a",(L45/K45))</f>
        <v>5.2537313432835818E-2</v>
      </c>
      <c r="N45" s="309">
        <v>1732</v>
      </c>
      <c r="O45" s="286">
        <v>1653</v>
      </c>
      <c r="P45" s="286">
        <f t="shared" ref="P45" si="103">IF(ISERROR(N45-O45),"n/a",N45-O45)</f>
        <v>79</v>
      </c>
      <c r="Q45" s="296">
        <f t="shared" ref="Q45" si="104">IF(ISERROR(P45/O45),"n/a",(P45/O45))</f>
        <v>4.7791893526920752E-2</v>
      </c>
      <c r="R45" s="310">
        <v>1686</v>
      </c>
      <c r="S45" s="289">
        <v>1631</v>
      </c>
      <c r="T45" s="289">
        <f t="shared" ref="T45" si="105">IF(ISERROR(R45-S45),"n/a",R45-S45)</f>
        <v>55</v>
      </c>
      <c r="U45" s="290">
        <f t="shared" ref="U45" si="106">IF(ISERROR(T45/S45),"n/a",(T45/S45))</f>
        <v>3.3721643163703248E-2</v>
      </c>
    </row>
    <row r="46" spans="1:22" ht="27.75" customHeight="1" x14ac:dyDescent="0.2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647</v>
      </c>
      <c r="H46" s="110">
        <f>IF(ISERROR(F46-G46),"n/a",F46-G46)</f>
        <v>87</v>
      </c>
      <c r="I46" s="111">
        <f>IF(ISERROR(H46/G46),"n/a",(H46/G46))</f>
        <v>0.13446676970633695</v>
      </c>
      <c r="J46" s="196">
        <f>J47</f>
        <v>21</v>
      </c>
      <c r="K46" s="197">
        <f>K47</f>
        <v>24</v>
      </c>
      <c r="L46" s="112">
        <f>IF(ISERROR(J46-K46),"n/a",J46-K46)</f>
        <v>-3</v>
      </c>
      <c r="M46" s="113">
        <f>IF(ISERROR(L46/K46),"n/a",(L46/K46))</f>
        <v>-0.125</v>
      </c>
      <c r="N46" s="198">
        <f>N47</f>
        <v>20</v>
      </c>
      <c r="O46" s="199">
        <f>O47</f>
        <v>23</v>
      </c>
      <c r="P46" s="114">
        <f>IF(ISERROR(N46-O46),"n/a",N46-O46)</f>
        <v>-3</v>
      </c>
      <c r="Q46" s="294">
        <f>IF(ISERROR(P46/O46),"n/a",(P46/O46))</f>
        <v>-0.13043478260869565</v>
      </c>
      <c r="R46" s="200">
        <f>R47</f>
        <v>18</v>
      </c>
      <c r="S46" s="201">
        <f>S47</f>
        <v>21</v>
      </c>
      <c r="T46" s="142">
        <f>IF(ISERROR(R46-S46),"n/a",R46-S46)</f>
        <v>-3</v>
      </c>
      <c r="U46" s="206">
        <f>IF(ISERROR(T46/S46),"n/a",(T46/S46))</f>
        <v>-0.14285714285714285</v>
      </c>
    </row>
    <row r="47" spans="1:22" s="82" customFormat="1" x14ac:dyDescent="0.2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647</v>
      </c>
      <c r="H47" s="124">
        <f>IF(ISERROR(F47-G47),"n/a",F47-G47)</f>
        <v>87</v>
      </c>
      <c r="I47" s="125">
        <f>IF(ISERROR(H47/G47),"n/a",(H47/G47))</f>
        <v>0.13446676970633695</v>
      </c>
      <c r="J47" s="126">
        <v>21</v>
      </c>
      <c r="K47" s="127">
        <v>24</v>
      </c>
      <c r="L47" s="128">
        <f>IF(ISERROR(J47-K47),"n/a",J47-K47)</f>
        <v>-3</v>
      </c>
      <c r="M47" s="129">
        <f>IF(ISERROR(L47/K47),"n/a",(L47/K47))</f>
        <v>-0.125</v>
      </c>
      <c r="N47" s="143">
        <v>20</v>
      </c>
      <c r="O47" s="144">
        <v>23</v>
      </c>
      <c r="P47" s="145">
        <f>IF(ISERROR(N47-O47),"n/a",N47-O47)</f>
        <v>-3</v>
      </c>
      <c r="Q47" s="295">
        <f>IF(ISERROR(P47/O47),"n/a",(P47/O47))</f>
        <v>-0.13043478260869565</v>
      </c>
      <c r="R47" s="146">
        <v>18</v>
      </c>
      <c r="S47" s="147">
        <v>21</v>
      </c>
      <c r="T47" s="148">
        <f>IF(ISERROR(R47-S47),"n/a",R47-S47)</f>
        <v>-3</v>
      </c>
      <c r="U47" s="207">
        <f>IF(ISERROR(T47/S47),"n/a",(T47/S47))</f>
        <v>-0.14285714285714285</v>
      </c>
      <c r="V47" s="301"/>
    </row>
    <row r="48" spans="1:22" ht="27.75" customHeight="1" x14ac:dyDescent="0.2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305</v>
      </c>
      <c r="G48" s="195">
        <f>G49</f>
        <v>277</v>
      </c>
      <c r="H48" s="110">
        <f t="shared" si="89"/>
        <v>28</v>
      </c>
      <c r="I48" s="111">
        <f t="shared" si="90"/>
        <v>0.10108303249097472</v>
      </c>
      <c r="J48" s="196">
        <f>J49</f>
        <v>10</v>
      </c>
      <c r="K48" s="197">
        <f>K49</f>
        <v>9</v>
      </c>
      <c r="L48" s="112">
        <f t="shared" si="91"/>
        <v>1</v>
      </c>
      <c r="M48" s="113">
        <f t="shared" si="92"/>
        <v>0.1111111111111111</v>
      </c>
      <c r="N48" s="198">
        <f>N49</f>
        <v>9</v>
      </c>
      <c r="O48" s="199">
        <f>O49</f>
        <v>8</v>
      </c>
      <c r="P48" s="114">
        <f t="shared" si="93"/>
        <v>1</v>
      </c>
      <c r="Q48" s="294">
        <f t="shared" si="94"/>
        <v>0.125</v>
      </c>
      <c r="R48" s="200">
        <f>R49</f>
        <v>7</v>
      </c>
      <c r="S48" s="201">
        <f>S49</f>
        <v>6</v>
      </c>
      <c r="T48" s="142">
        <f t="shared" si="95"/>
        <v>1</v>
      </c>
      <c r="U48" s="206">
        <f t="shared" si="96"/>
        <v>0.16666666666666666</v>
      </c>
    </row>
    <row r="49" spans="1:22" s="82" customFormat="1" ht="13.5" thickBot="1" x14ac:dyDescent="0.25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305</v>
      </c>
      <c r="G49" s="123">
        <v>277</v>
      </c>
      <c r="H49" s="124">
        <f t="shared" si="89"/>
        <v>28</v>
      </c>
      <c r="I49" s="125">
        <f t="shared" si="90"/>
        <v>0.10108303249097472</v>
      </c>
      <c r="J49" s="126">
        <v>10</v>
      </c>
      <c r="K49" s="127">
        <v>9</v>
      </c>
      <c r="L49" s="128">
        <f t="shared" si="91"/>
        <v>1</v>
      </c>
      <c r="M49" s="129">
        <f t="shared" si="92"/>
        <v>0.1111111111111111</v>
      </c>
      <c r="N49" s="143">
        <v>9</v>
      </c>
      <c r="O49" s="144">
        <v>8</v>
      </c>
      <c r="P49" s="145">
        <f t="shared" si="93"/>
        <v>1</v>
      </c>
      <c r="Q49" s="295">
        <f t="shared" si="94"/>
        <v>0.125</v>
      </c>
      <c r="R49" s="146">
        <v>7</v>
      </c>
      <c r="S49" s="147">
        <v>6</v>
      </c>
      <c r="T49" s="148">
        <f t="shared" si="95"/>
        <v>1</v>
      </c>
      <c r="U49" s="207">
        <f t="shared" si="96"/>
        <v>0.16666666666666666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1721</v>
      </c>
      <c r="H50" s="70">
        <f t="shared" si="89"/>
        <v>-63</v>
      </c>
      <c r="I50" s="71">
        <f t="shared" si="90"/>
        <v>-3.6606624055781523E-2</v>
      </c>
      <c r="J50" s="72">
        <f>J51+J56+J54</f>
        <v>417</v>
      </c>
      <c r="K50" s="73">
        <f>K51+K56+K54</f>
        <v>391</v>
      </c>
      <c r="L50" s="74">
        <f t="shared" si="91"/>
        <v>26</v>
      </c>
      <c r="M50" s="75">
        <f t="shared" si="92"/>
        <v>6.6496163682864456E-2</v>
      </c>
      <c r="N50" s="76">
        <f>N51+N56+N54</f>
        <v>406</v>
      </c>
      <c r="O50" s="77">
        <f>O51+O56+O54</f>
        <v>378</v>
      </c>
      <c r="P50" s="78">
        <f t="shared" si="93"/>
        <v>28</v>
      </c>
      <c r="Q50" s="292">
        <f t="shared" si="94"/>
        <v>7.407407407407407E-2</v>
      </c>
      <c r="R50" s="136">
        <f>R51+R56+R54</f>
        <v>393</v>
      </c>
      <c r="S50" s="138">
        <f>S51+S56+S54</f>
        <v>361</v>
      </c>
      <c r="T50" s="139">
        <f t="shared" si="95"/>
        <v>32</v>
      </c>
      <c r="U50" s="204">
        <f t="shared" si="96"/>
        <v>8.8642659279778394E-2</v>
      </c>
      <c r="V50" s="300"/>
    </row>
    <row r="51" spans="1:22" ht="27.75" customHeight="1" x14ac:dyDescent="0.2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1570</v>
      </c>
      <c r="H51" s="97">
        <f t="shared" si="89"/>
        <v>-15</v>
      </c>
      <c r="I51" s="98">
        <f t="shared" si="90"/>
        <v>-9.5541401273885346E-3</v>
      </c>
      <c r="J51" s="99">
        <f>SUM(J52:J53)</f>
        <v>403</v>
      </c>
      <c r="K51" s="100">
        <f>SUM(K52:K53)</f>
        <v>376</v>
      </c>
      <c r="L51" s="101">
        <f t="shared" si="91"/>
        <v>27</v>
      </c>
      <c r="M51" s="102">
        <f t="shared" si="92"/>
        <v>7.1808510638297879E-2</v>
      </c>
      <c r="N51" s="103">
        <f>SUM(N52:N53)</f>
        <v>393</v>
      </c>
      <c r="O51" s="104">
        <f>SUM(O52:O53)</f>
        <v>363</v>
      </c>
      <c r="P51" s="105">
        <f t="shared" si="93"/>
        <v>30</v>
      </c>
      <c r="Q51" s="293">
        <f t="shared" si="94"/>
        <v>8.2644628099173556E-2</v>
      </c>
      <c r="R51" s="137">
        <f>SUM(R52:R53)</f>
        <v>381</v>
      </c>
      <c r="S51" s="140">
        <f>SUM(S52:S53)</f>
        <v>351</v>
      </c>
      <c r="T51" s="141">
        <f t="shared" si="95"/>
        <v>30</v>
      </c>
      <c r="U51" s="205">
        <f t="shared" si="96"/>
        <v>8.5470085470085472E-2</v>
      </c>
    </row>
    <row r="52" spans="1:22" ht="12" customHeight="1" x14ac:dyDescent="0.2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1542</v>
      </c>
      <c r="H52" s="274">
        <f>IF(ISERROR(F52-G52),"n/a",F52-G52)</f>
        <v>-19</v>
      </c>
      <c r="I52" s="275">
        <f>IF(ISERROR(H52/G52),"n/a",(H52/G52))</f>
        <v>-1.232166018158236E-2</v>
      </c>
      <c r="J52" s="276">
        <v>398</v>
      </c>
      <c r="K52" s="277">
        <v>370</v>
      </c>
      <c r="L52" s="278">
        <f>IF(ISERROR(J52-K52),"n/a",J52-K52)</f>
        <v>28</v>
      </c>
      <c r="M52" s="279">
        <f>IF(ISERROR(L52/K52),"n/a",(L52/K52))</f>
        <v>7.567567567567568E-2</v>
      </c>
      <c r="N52" s="284">
        <v>388</v>
      </c>
      <c r="O52" s="285">
        <v>358</v>
      </c>
      <c r="P52" s="286">
        <f t="shared" ref="P52:P53" si="107">IF(ISERROR(N52-O52),"n/a",N52-O52)</f>
        <v>30</v>
      </c>
      <c r="Q52" s="296">
        <f t="shared" ref="Q52:Q53" si="108">IF(ISERROR(P52/O52),"n/a",(P52/O52))</f>
        <v>8.3798882681564241E-2</v>
      </c>
      <c r="R52" s="287">
        <v>376</v>
      </c>
      <c r="S52" s="288">
        <v>347</v>
      </c>
      <c r="T52" s="289">
        <f t="shared" ref="T52:T53" si="109">IF(ISERROR(R52-S52),"n/a",R52-S52)</f>
        <v>29</v>
      </c>
      <c r="U52" s="290">
        <f t="shared" ref="U52:U53" si="110">IF(ISERROR(T52/S52),"n/a",(T52/S52))</f>
        <v>8.3573487031700283E-2</v>
      </c>
    </row>
    <row r="53" spans="1:22" ht="12.75" customHeight="1" x14ac:dyDescent="0.2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5</v>
      </c>
      <c r="K53" s="127">
        <v>6</v>
      </c>
      <c r="L53" s="128">
        <f>IF(ISERROR(J53-K53),"n/a",J53-K53)</f>
        <v>-1</v>
      </c>
      <c r="M53" s="129">
        <f>IF(ISERROR(L53/K53),"n/a",(L53/K53))</f>
        <v>-0.16666666666666666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4</v>
      </c>
      <c r="T53" s="141">
        <f t="shared" si="109"/>
        <v>1</v>
      </c>
      <c r="U53" s="205">
        <f t="shared" si="110"/>
        <v>0.25</v>
      </c>
    </row>
    <row r="54" spans="1:22" ht="27.75" customHeight="1" x14ac:dyDescent="0.2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15</v>
      </c>
      <c r="L54" s="112">
        <f>IF(ISERROR(J54-K54),"n/a",J54-K54)</f>
        <v>-2</v>
      </c>
      <c r="M54" s="113">
        <f>IF(ISERROR(L54/K54),"n/a",(L54/K54))</f>
        <v>-0.13333333333333333</v>
      </c>
      <c r="N54" s="198">
        <f>N55</f>
        <v>12</v>
      </c>
      <c r="O54" s="199">
        <f>O55</f>
        <v>15</v>
      </c>
      <c r="P54" s="114">
        <f>IF(ISERROR(N54-O54),"n/a",N54-O54)</f>
        <v>-3</v>
      </c>
      <c r="Q54" s="294">
        <f>IF(ISERROR(P54/O54),"n/a",(P54/O54))</f>
        <v>-0.2</v>
      </c>
      <c r="R54" s="200">
        <f>R55</f>
        <v>11</v>
      </c>
      <c r="S54" s="201">
        <f>S55</f>
        <v>10</v>
      </c>
      <c r="T54" s="142">
        <f>IF(ISERROR(R54-S54),"n/a",R54-S54)</f>
        <v>1</v>
      </c>
      <c r="U54" s="206">
        <f>IF(ISERROR(T54/S54),"n/a",(T54/S54))</f>
        <v>0.1</v>
      </c>
    </row>
    <row r="55" spans="1:22" s="82" customFormat="1" x14ac:dyDescent="0.2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15</v>
      </c>
      <c r="L55" s="128">
        <f>IF(ISERROR(J55-K55),"n/a",J55-K55)</f>
        <v>-2</v>
      </c>
      <c r="M55" s="129">
        <f>IF(ISERROR(L55/K55),"n/a",(L55/K55))</f>
        <v>-0.13333333333333333</v>
      </c>
      <c r="N55" s="143">
        <v>12</v>
      </c>
      <c r="O55" s="144">
        <v>15</v>
      </c>
      <c r="P55" s="145">
        <f>IF(ISERROR(N55-O55),"n/a",N55-O55)</f>
        <v>-3</v>
      </c>
      <c r="Q55" s="295">
        <f>IF(ISERROR(P55/O55),"n/a",(P55/O55))</f>
        <v>-0.2</v>
      </c>
      <c r="R55" s="146">
        <v>11</v>
      </c>
      <c r="S55" s="147">
        <v>10</v>
      </c>
      <c r="T55" s="148">
        <f>IF(ISERROR(R55-S55),"n/a",R55-S55)</f>
        <v>1</v>
      </c>
      <c r="U55" s="207">
        <f>IF(ISERROR(T55/S55),"n/a",(T55/S55))</f>
        <v>0.1</v>
      </c>
      <c r="V55" s="301"/>
    </row>
    <row r="56" spans="1:22" ht="27.75" customHeight="1" x14ac:dyDescent="0.2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736</v>
      </c>
      <c r="G58" s="69">
        <f>G59+G66</f>
        <v>539</v>
      </c>
      <c r="H58" s="70">
        <f t="shared" ref="H58:H61" si="113">IF(ISERROR(F58-G58),"n/a",F58-G58)</f>
        <v>197</v>
      </c>
      <c r="I58" s="71">
        <f t="shared" ref="I58:I61" si="114">IF(ISERROR(H58/G58),"n/a",(H58/G58))</f>
        <v>0.36549165120593691</v>
      </c>
      <c r="J58" s="72">
        <f>J59+J66</f>
        <v>140</v>
      </c>
      <c r="K58" s="73">
        <f>K59+K66</f>
        <v>111</v>
      </c>
      <c r="L58" s="74">
        <f t="shared" ref="L58:L61" si="115">IF(ISERROR(J58-K58),"n/a",J58-K58)</f>
        <v>29</v>
      </c>
      <c r="M58" s="75">
        <f t="shared" ref="M58:M61" si="116">IF(ISERROR(L58/K58),"n/a",(L58/K58))</f>
        <v>0.26126126126126126</v>
      </c>
      <c r="N58" s="76">
        <f>N59+N66</f>
        <v>139</v>
      </c>
      <c r="O58" s="77">
        <f>O59+O66</f>
        <v>109</v>
      </c>
      <c r="P58" s="78">
        <f t="shared" ref="P58:P61" si="117">IF(ISERROR(N58-O58),"n/a",N58-O58)</f>
        <v>30</v>
      </c>
      <c r="Q58" s="292">
        <f t="shared" ref="Q58:Q61" si="118">IF(ISERROR(P58/O58),"n/a",(P58/O58))</f>
        <v>0.27522935779816515</v>
      </c>
      <c r="R58" s="136">
        <f>R59+R66</f>
        <v>132</v>
      </c>
      <c r="S58" s="138">
        <f>S59+S66</f>
        <v>105</v>
      </c>
      <c r="T58" s="139">
        <f t="shared" ref="T58:T61" si="119">IF(ISERROR(R58-S58),"n/a",R58-S58)</f>
        <v>27</v>
      </c>
      <c r="U58" s="204">
        <f t="shared" ref="U58:U61" si="120">IF(ISERROR(T58/S58),"n/a",(T58/S58))</f>
        <v>0.25714285714285712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598</v>
      </c>
      <c r="G59" s="69">
        <f>G60+G64+G62</f>
        <v>463</v>
      </c>
      <c r="H59" s="70">
        <f t="shared" si="113"/>
        <v>135</v>
      </c>
      <c r="I59" s="71">
        <f t="shared" si="114"/>
        <v>0.29157667386609071</v>
      </c>
      <c r="J59" s="72">
        <f>J60+J64+J62</f>
        <v>94</v>
      </c>
      <c r="K59" s="73">
        <f>K60+K64+K62</f>
        <v>87</v>
      </c>
      <c r="L59" s="74">
        <f t="shared" si="115"/>
        <v>7</v>
      </c>
      <c r="M59" s="75">
        <f t="shared" si="116"/>
        <v>8.0459770114942528E-2</v>
      </c>
      <c r="N59" s="76">
        <f>N60+N64+N62</f>
        <v>93</v>
      </c>
      <c r="O59" s="77">
        <f>O60+O64+O62</f>
        <v>87</v>
      </c>
      <c r="P59" s="78">
        <f t="shared" si="117"/>
        <v>6</v>
      </c>
      <c r="Q59" s="292">
        <f t="shared" si="118"/>
        <v>6.8965517241379309E-2</v>
      </c>
      <c r="R59" s="136">
        <f>R60+R64+R62</f>
        <v>89</v>
      </c>
      <c r="S59" s="138">
        <f>S60+S64+S62</f>
        <v>86</v>
      </c>
      <c r="T59" s="139">
        <f t="shared" si="119"/>
        <v>3</v>
      </c>
      <c r="U59" s="204">
        <f t="shared" si="120"/>
        <v>3.4883720930232558E-2</v>
      </c>
      <c r="V59" s="301"/>
    </row>
    <row r="60" spans="1:22" s="82" customFormat="1" ht="27.75" customHeight="1" x14ac:dyDescent="0.2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542</v>
      </c>
      <c r="G60" s="97">
        <f>G61</f>
        <v>436</v>
      </c>
      <c r="H60" s="97">
        <f t="shared" si="113"/>
        <v>106</v>
      </c>
      <c r="I60" s="98">
        <f t="shared" si="114"/>
        <v>0.24311926605504589</v>
      </c>
      <c r="J60" s="99">
        <f>J61</f>
        <v>91</v>
      </c>
      <c r="K60" s="101">
        <f>K61</f>
        <v>85</v>
      </c>
      <c r="L60" s="101">
        <f t="shared" si="115"/>
        <v>6</v>
      </c>
      <c r="M60" s="102">
        <f t="shared" si="116"/>
        <v>7.0588235294117646E-2</v>
      </c>
      <c r="N60" s="103">
        <f>N61</f>
        <v>90</v>
      </c>
      <c r="O60" s="286">
        <f>O61</f>
        <v>85</v>
      </c>
      <c r="P60" s="105">
        <f t="shared" si="117"/>
        <v>5</v>
      </c>
      <c r="Q60" s="293">
        <f t="shared" si="118"/>
        <v>5.8823529411764705E-2</v>
      </c>
      <c r="R60" s="137">
        <f>R61</f>
        <v>86</v>
      </c>
      <c r="S60" s="141">
        <f>S61</f>
        <v>84</v>
      </c>
      <c r="T60" s="141">
        <f t="shared" si="119"/>
        <v>2</v>
      </c>
      <c r="U60" s="205">
        <f t="shared" si="120"/>
        <v>2.3809523809523808E-2</v>
      </c>
      <c r="V60" s="301"/>
    </row>
    <row r="61" spans="1:22" s="82" customFormat="1" x14ac:dyDescent="0.2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542</v>
      </c>
      <c r="G61" s="304">
        <v>436</v>
      </c>
      <c r="H61" s="304">
        <f t="shared" si="113"/>
        <v>106</v>
      </c>
      <c r="I61" s="305">
        <f t="shared" si="114"/>
        <v>0.24311926605504589</v>
      </c>
      <c r="J61" s="276">
        <v>91</v>
      </c>
      <c r="K61" s="306">
        <v>85</v>
      </c>
      <c r="L61" s="306">
        <f t="shared" si="115"/>
        <v>6</v>
      </c>
      <c r="M61" s="307">
        <f t="shared" si="116"/>
        <v>7.0588235294117646E-2</v>
      </c>
      <c r="N61" s="309">
        <v>90</v>
      </c>
      <c r="O61" s="286">
        <v>85</v>
      </c>
      <c r="P61" s="286">
        <f t="shared" si="117"/>
        <v>5</v>
      </c>
      <c r="Q61" s="296">
        <f t="shared" si="118"/>
        <v>5.8823529411764705E-2</v>
      </c>
      <c r="R61" s="310">
        <v>86</v>
      </c>
      <c r="S61" s="289">
        <v>84</v>
      </c>
      <c r="T61" s="289">
        <f t="shared" si="119"/>
        <v>2</v>
      </c>
      <c r="U61" s="290">
        <f t="shared" si="120"/>
        <v>2.3809523809523808E-2</v>
      </c>
      <c r="V61" s="301"/>
    </row>
    <row r="62" spans="1:22" s="82" customFormat="1" ht="27.75" customHeight="1" x14ac:dyDescent="0.2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47</v>
      </c>
      <c r="G62" s="195">
        <f>G63</f>
        <v>20</v>
      </c>
      <c r="H62" s="110">
        <f>IF(ISERROR(F62-G62),"n/a",F62-G62)</f>
        <v>27</v>
      </c>
      <c r="I62" s="111">
        <f>IF(ISERROR(H62/G62),"n/a",(H62/G62))</f>
        <v>1.35</v>
      </c>
      <c r="J62" s="196">
        <f>J63</f>
        <v>2</v>
      </c>
      <c r="K62" s="197">
        <f>K63</f>
        <v>2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2</v>
      </c>
      <c r="O62" s="199">
        <f>O63</f>
        <v>2</v>
      </c>
      <c r="P62" s="114">
        <f>IF(ISERROR(N62-O62),"n/a",N62-O62)</f>
        <v>0</v>
      </c>
      <c r="Q62" s="294">
        <f>IF(ISERROR(P62/O62),"n/a",(P62/O62))</f>
        <v>0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x14ac:dyDescent="0.2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47</v>
      </c>
      <c r="G63" s="123">
        <v>20</v>
      </c>
      <c r="H63" s="124">
        <f>IF(ISERROR(F63-G63),"n/a",F63-G63)</f>
        <v>27</v>
      </c>
      <c r="I63" s="125">
        <f>IF(ISERROR(H63/G63),"n/a",(H63/G63))</f>
        <v>1.35</v>
      </c>
      <c r="J63" s="126">
        <v>2</v>
      </c>
      <c r="K63" s="127">
        <v>2</v>
      </c>
      <c r="L63" s="128">
        <f>IF(ISERROR(J63-K63),"n/a",J63-K63)</f>
        <v>0</v>
      </c>
      <c r="M63" s="129">
        <f>IF(ISERROR(L63/K63),"n/a",(L63/K63))</f>
        <v>0</v>
      </c>
      <c r="N63" s="143">
        <v>2</v>
      </c>
      <c r="O63" s="144">
        <v>2</v>
      </c>
      <c r="P63" s="145">
        <f>IF(ISERROR(N63-O63),"n/a",N63-O63)</f>
        <v>0</v>
      </c>
      <c r="Q63" s="295">
        <f>IF(ISERROR(P63/O63),"n/a",(P63/O63))</f>
        <v>0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138</v>
      </c>
      <c r="G66" s="69">
        <f>G67+G72+G70</f>
        <v>76</v>
      </c>
      <c r="H66" s="70">
        <f t="shared" si="123"/>
        <v>62</v>
      </c>
      <c r="I66" s="71">
        <f t="shared" si="124"/>
        <v>0.81578947368421051</v>
      </c>
      <c r="J66" s="72">
        <f>J67+J72+J70</f>
        <v>46</v>
      </c>
      <c r="K66" s="73">
        <f>K67+K72+K70</f>
        <v>24</v>
      </c>
      <c r="L66" s="74">
        <f t="shared" si="125"/>
        <v>22</v>
      </c>
      <c r="M66" s="75">
        <f t="shared" si="126"/>
        <v>0.91666666666666663</v>
      </c>
      <c r="N66" s="76">
        <f>N67+N72+N70</f>
        <v>46</v>
      </c>
      <c r="O66" s="77">
        <f>O67+O72+O70</f>
        <v>22</v>
      </c>
      <c r="P66" s="78">
        <f t="shared" si="127"/>
        <v>24</v>
      </c>
      <c r="Q66" s="292">
        <f t="shared" si="128"/>
        <v>1.0909090909090908</v>
      </c>
      <c r="R66" s="136">
        <f>R67+R72+R70</f>
        <v>43</v>
      </c>
      <c r="S66" s="138">
        <f>S67+S72+S70</f>
        <v>19</v>
      </c>
      <c r="T66" s="139">
        <f t="shared" si="129"/>
        <v>24</v>
      </c>
      <c r="U66" s="204">
        <f t="shared" si="130"/>
        <v>1.263157894736842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119</v>
      </c>
      <c r="G67" s="96">
        <f>SUM(G68:G69)</f>
        <v>68</v>
      </c>
      <c r="H67" s="97">
        <f t="shared" si="123"/>
        <v>51</v>
      </c>
      <c r="I67" s="98">
        <f t="shared" si="124"/>
        <v>0.75</v>
      </c>
      <c r="J67" s="99">
        <f>SUM(J68:J69)</f>
        <v>44</v>
      </c>
      <c r="K67" s="100">
        <f>SUM(K68:K69)</f>
        <v>24</v>
      </c>
      <c r="L67" s="101">
        <f t="shared" si="125"/>
        <v>20</v>
      </c>
      <c r="M67" s="102">
        <f t="shared" si="126"/>
        <v>0.83333333333333337</v>
      </c>
      <c r="N67" s="103">
        <f>SUM(N68:N69)</f>
        <v>44</v>
      </c>
      <c r="O67" s="104">
        <f>SUM(O68:O69)</f>
        <v>22</v>
      </c>
      <c r="P67" s="105">
        <f t="shared" si="127"/>
        <v>22</v>
      </c>
      <c r="Q67" s="293">
        <f t="shared" si="128"/>
        <v>1</v>
      </c>
      <c r="R67" s="137">
        <f>SUM(R68:R69)</f>
        <v>42</v>
      </c>
      <c r="S67" s="140">
        <f>SUM(S68:S69)</f>
        <v>19</v>
      </c>
      <c r="T67" s="141">
        <f t="shared" si="129"/>
        <v>23</v>
      </c>
      <c r="U67" s="205">
        <f t="shared" si="130"/>
        <v>1.2105263157894737</v>
      </c>
      <c r="V67" s="301"/>
    </row>
    <row r="68" spans="1:22" s="82" customFormat="1" x14ac:dyDescent="0.2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116</v>
      </c>
      <c r="G68" s="273">
        <v>66</v>
      </c>
      <c r="H68" s="274">
        <f>IF(ISERROR(F68-G68),"n/a",F68-G68)</f>
        <v>50</v>
      </c>
      <c r="I68" s="275">
        <f>IF(ISERROR(H68/G68),"n/a",(H68/G68))</f>
        <v>0.75757575757575757</v>
      </c>
      <c r="J68" s="276">
        <v>44</v>
      </c>
      <c r="K68" s="277">
        <v>23</v>
      </c>
      <c r="L68" s="278">
        <f>IF(ISERROR(J68-K68),"n/a",J68-K68)</f>
        <v>21</v>
      </c>
      <c r="M68" s="279">
        <f>IF(ISERROR(L68/K68),"n/a",(L68/K68))</f>
        <v>0.91304347826086951</v>
      </c>
      <c r="N68" s="284">
        <v>44</v>
      </c>
      <c r="O68" s="285">
        <v>21</v>
      </c>
      <c r="P68" s="286">
        <f t="shared" si="127"/>
        <v>23</v>
      </c>
      <c r="Q68" s="296">
        <f t="shared" si="128"/>
        <v>1.0952380952380953</v>
      </c>
      <c r="R68" s="287">
        <v>42</v>
      </c>
      <c r="S68" s="288">
        <v>18</v>
      </c>
      <c r="T68" s="289">
        <f t="shared" si="129"/>
        <v>24</v>
      </c>
      <c r="U68" s="290">
        <f t="shared" si="130"/>
        <v>1.3333333333333333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2</v>
      </c>
      <c r="O70" s="199">
        <f>O71</f>
        <v>0</v>
      </c>
      <c r="P70" s="114">
        <f>IF(ISERROR(N70-O70),"n/a",N70-O70)</f>
        <v>2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2</v>
      </c>
      <c r="O71" s="144">
        <v>0</v>
      </c>
      <c r="P71" s="145">
        <f>IF(ISERROR(N71-O71),"n/a",N71-O71)</f>
        <v>2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832</v>
      </c>
      <c r="G74" s="69">
        <f>SUM(G75:G75)</f>
        <v>762</v>
      </c>
      <c r="H74" s="70">
        <f>IF(ISERROR(F74-G74),"n/a",F74-G74)</f>
        <v>70</v>
      </c>
      <c r="I74" s="71">
        <f>IF(ISERROR(H74/G74),"n/a",(H74/G74))</f>
        <v>9.1863517060367453E-2</v>
      </c>
      <c r="J74" s="72">
        <f>SUM(J75:J75)</f>
        <v>254</v>
      </c>
      <c r="K74" s="73">
        <f>SUM(K75:K75)</f>
        <v>269</v>
      </c>
      <c r="L74" s="74">
        <f>IF(ISERROR(J74-K74),"n/a",J74-K74)</f>
        <v>-15</v>
      </c>
      <c r="M74" s="75">
        <f>IF(ISERROR(L74/K74),"n/a",(L74/K74))</f>
        <v>-5.5762081784386616E-2</v>
      </c>
      <c r="N74" s="76">
        <f>SUM(N75:N75)</f>
        <v>247</v>
      </c>
      <c r="O74" s="77">
        <f>SUM(O75:O75)</f>
        <v>259</v>
      </c>
      <c r="P74" s="78">
        <f>IF(ISERROR(N74-O74),"n/a",N74-O74)</f>
        <v>-12</v>
      </c>
      <c r="Q74" s="292">
        <f>IF(ISERROR(P74/O74),"n/a",(P74/O74))</f>
        <v>-4.633204633204633E-2</v>
      </c>
      <c r="R74" s="136">
        <f>SUM(R75:R75)</f>
        <v>238</v>
      </c>
      <c r="S74" s="138">
        <f>SUM(S75:S75)</f>
        <v>249</v>
      </c>
      <c r="T74" s="139">
        <f>IF(ISERROR(R74-S74),"n/a",R74-S74)</f>
        <v>-11</v>
      </c>
      <c r="U74" s="204">
        <f>IF(ISERROR(T74/S74),"n/a",(T74/S74))</f>
        <v>-4.4176706827309238E-2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832</v>
      </c>
      <c r="G75" s="69">
        <f>G76+G81+G79</f>
        <v>762</v>
      </c>
      <c r="H75" s="70">
        <f t="shared" ref="H75:H86" si="143">IF(ISERROR(F75-G75),"n/a",F75-G75)</f>
        <v>70</v>
      </c>
      <c r="I75" s="71">
        <f t="shared" ref="I75:I86" si="144">IF(ISERROR(H75/G75),"n/a",(H75/G75))</f>
        <v>9.1863517060367453E-2</v>
      </c>
      <c r="J75" s="72">
        <f>J76+J81+J79</f>
        <v>254</v>
      </c>
      <c r="K75" s="73">
        <f>K76+K81+K79</f>
        <v>269</v>
      </c>
      <c r="L75" s="74">
        <f t="shared" ref="L75:L86" si="145">IF(ISERROR(J75-K75),"n/a",J75-K75)</f>
        <v>-15</v>
      </c>
      <c r="M75" s="75">
        <f t="shared" ref="M75:M86" si="146">IF(ISERROR(L75/K75),"n/a",(L75/K75))</f>
        <v>-5.5762081784386616E-2</v>
      </c>
      <c r="N75" s="76">
        <f>N76+N81+N79</f>
        <v>247</v>
      </c>
      <c r="O75" s="77">
        <f>O76+O81+O79</f>
        <v>259</v>
      </c>
      <c r="P75" s="78">
        <f t="shared" ref="P75:P86" si="147">IF(ISERROR(N75-O75),"n/a",N75-O75)</f>
        <v>-12</v>
      </c>
      <c r="Q75" s="292">
        <f t="shared" ref="Q75:Q86" si="148">IF(ISERROR(P75/O75),"n/a",(P75/O75))</f>
        <v>-4.633204633204633E-2</v>
      </c>
      <c r="R75" s="136">
        <f>R76+R81+R79</f>
        <v>238</v>
      </c>
      <c r="S75" s="138">
        <f>S76+S81+S79</f>
        <v>249</v>
      </c>
      <c r="T75" s="139">
        <f t="shared" ref="T75:T86" si="149">IF(ISERROR(R75-S75),"n/a",R75-S75)</f>
        <v>-11</v>
      </c>
      <c r="U75" s="204">
        <f t="shared" ref="U75:U86" si="150">IF(ISERROR(T75/S75),"n/a",(T75/S75))</f>
        <v>-4.4176706827309238E-2</v>
      </c>
      <c r="V75" s="300"/>
    </row>
    <row r="76" spans="1:22" ht="27.75" customHeight="1" x14ac:dyDescent="0.2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721</v>
      </c>
      <c r="G76" s="96">
        <f>SUM(G77:G78)</f>
        <v>652</v>
      </c>
      <c r="H76" s="97">
        <f t="shared" si="143"/>
        <v>69</v>
      </c>
      <c r="I76" s="98">
        <f t="shared" si="144"/>
        <v>0.10582822085889571</v>
      </c>
      <c r="J76" s="99">
        <f>SUM(J77:J78)</f>
        <v>239</v>
      </c>
      <c r="K76" s="100">
        <f>SUM(K77:K78)</f>
        <v>250</v>
      </c>
      <c r="L76" s="101">
        <f t="shared" si="145"/>
        <v>-11</v>
      </c>
      <c r="M76" s="102">
        <f t="shared" si="146"/>
        <v>-4.3999999999999997E-2</v>
      </c>
      <c r="N76" s="103">
        <f>SUM(N77:N78)</f>
        <v>232</v>
      </c>
      <c r="O76" s="104">
        <f>SUM(O77:O78)</f>
        <v>242</v>
      </c>
      <c r="P76" s="105">
        <f t="shared" si="147"/>
        <v>-10</v>
      </c>
      <c r="Q76" s="293">
        <f t="shared" si="148"/>
        <v>-4.1322314049586778E-2</v>
      </c>
      <c r="R76" s="137">
        <f>SUM(R77:R78)</f>
        <v>224</v>
      </c>
      <c r="S76" s="140">
        <f>SUM(S77:S78)</f>
        <v>234</v>
      </c>
      <c r="T76" s="141">
        <f t="shared" si="149"/>
        <v>-10</v>
      </c>
      <c r="U76" s="205">
        <f t="shared" si="150"/>
        <v>-4.2735042735042736E-2</v>
      </c>
    </row>
    <row r="77" spans="1:22" ht="12.75" customHeight="1" x14ac:dyDescent="0.2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712</v>
      </c>
      <c r="G77" s="273">
        <v>647</v>
      </c>
      <c r="H77" s="274">
        <f>IF(ISERROR(F77-G77),"n/a",F77-G77)</f>
        <v>65</v>
      </c>
      <c r="I77" s="275">
        <f>IF(ISERROR(H77/G77),"n/a",(H77/G77))</f>
        <v>0.10046367851622875</v>
      </c>
      <c r="J77" s="276">
        <v>236</v>
      </c>
      <c r="K77" s="277">
        <v>249</v>
      </c>
      <c r="L77" s="278">
        <f>IF(ISERROR(J77-K77),"n/a",J77-K77)</f>
        <v>-13</v>
      </c>
      <c r="M77" s="279">
        <f>IF(ISERROR(L77/K77),"n/a",(L77/K77))</f>
        <v>-5.2208835341365459E-2</v>
      </c>
      <c r="N77" s="284">
        <v>229</v>
      </c>
      <c r="O77" s="285">
        <v>241</v>
      </c>
      <c r="P77" s="286">
        <f t="shared" ref="P77:P78" si="151">IF(ISERROR(N77-O77),"n/a",N77-O77)</f>
        <v>-12</v>
      </c>
      <c r="Q77" s="296">
        <f t="shared" ref="Q77:Q78" si="152">IF(ISERROR(P77/O77),"n/a",(P77/O77))</f>
        <v>-4.9792531120331947E-2</v>
      </c>
      <c r="R77" s="287">
        <v>221</v>
      </c>
      <c r="S77" s="288">
        <v>233</v>
      </c>
      <c r="T77" s="289">
        <f t="shared" ref="T77:T78" si="153">IF(ISERROR(R77-S77),"n/a",R77-S77)</f>
        <v>-12</v>
      </c>
      <c r="U77" s="290">
        <f t="shared" ref="U77:U78" si="154">IF(ISERROR(T77/S77),"n/a",(T77/S77))</f>
        <v>-5.1502145922746781E-2</v>
      </c>
    </row>
    <row r="78" spans="1:22" ht="12.75" customHeight="1" x14ac:dyDescent="0.2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5</v>
      </c>
      <c r="H78" s="238">
        <f>IF(ISERROR(F78-G78),"n/a",F78-G78)</f>
        <v>4</v>
      </c>
      <c r="I78" s="239">
        <f>IF(ISERROR(H78/G78),"n/a",(H78/G78))</f>
        <v>0.8</v>
      </c>
      <c r="J78" s="240">
        <v>3</v>
      </c>
      <c r="K78" s="241">
        <v>1</v>
      </c>
      <c r="L78" s="242">
        <f>IF(ISERROR(J78-K78),"n/a",J78-K78)</f>
        <v>2</v>
      </c>
      <c r="M78" s="243">
        <f>IF(ISERROR(L78/K78),"n/a",(L78/K78))</f>
        <v>2</v>
      </c>
      <c r="N78" s="103">
        <v>3</v>
      </c>
      <c r="O78" s="104">
        <v>1</v>
      </c>
      <c r="P78" s="105">
        <f t="shared" si="151"/>
        <v>2</v>
      </c>
      <c r="Q78" s="293">
        <f t="shared" si="152"/>
        <v>2</v>
      </c>
      <c r="R78" s="137">
        <v>3</v>
      </c>
      <c r="S78" s="140">
        <v>1</v>
      </c>
      <c r="T78" s="141">
        <f t="shared" si="153"/>
        <v>2</v>
      </c>
      <c r="U78" s="205">
        <f t="shared" si="154"/>
        <v>2</v>
      </c>
    </row>
    <row r="79" spans="1:22" ht="27.75" customHeight="1" x14ac:dyDescent="0.2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106</v>
      </c>
      <c r="H79" s="110">
        <f>IF(ISERROR(F79-G79),"n/a",F79-G79)</f>
        <v>-2</v>
      </c>
      <c r="I79" s="111">
        <f>IF(ISERROR(H79/G79),"n/a",(H79/G79))</f>
        <v>-1.8867924528301886E-2</v>
      </c>
      <c r="J79" s="196">
        <f>J80</f>
        <v>14</v>
      </c>
      <c r="K79" s="197">
        <f>K80</f>
        <v>19</v>
      </c>
      <c r="L79" s="112">
        <f>IF(ISERROR(J79-K79),"n/a",J79-K79)</f>
        <v>-5</v>
      </c>
      <c r="M79" s="113">
        <f>IF(ISERROR(L79/K79),"n/a",(L79/K79))</f>
        <v>-0.26315789473684209</v>
      </c>
      <c r="N79" s="198">
        <f>N80</f>
        <v>14</v>
      </c>
      <c r="O79" s="199">
        <f>O80</f>
        <v>17</v>
      </c>
      <c r="P79" s="114">
        <f>IF(ISERROR(N79-O79),"n/a",N79-O79)</f>
        <v>-3</v>
      </c>
      <c r="Q79" s="294">
        <f>IF(ISERROR(P79/O79),"n/a",(P79/O79))</f>
        <v>-0.17647058823529413</v>
      </c>
      <c r="R79" s="200">
        <f>R80</f>
        <v>13</v>
      </c>
      <c r="S79" s="201">
        <f>S80</f>
        <v>15</v>
      </c>
      <c r="T79" s="142">
        <f>IF(ISERROR(R79-S79),"n/a",R79-S79)</f>
        <v>-2</v>
      </c>
      <c r="U79" s="206">
        <f>IF(ISERROR(T79/S79),"n/a",(T79/S79))</f>
        <v>-0.13333333333333333</v>
      </c>
    </row>
    <row r="80" spans="1:22" s="82" customFormat="1" x14ac:dyDescent="0.2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106</v>
      </c>
      <c r="H80" s="124">
        <f>IF(ISERROR(F80-G80),"n/a",F80-G80)</f>
        <v>-2</v>
      </c>
      <c r="I80" s="125">
        <f>IF(ISERROR(H80/G80),"n/a",(H80/G80))</f>
        <v>-1.8867924528301886E-2</v>
      </c>
      <c r="J80" s="126">
        <v>14</v>
      </c>
      <c r="K80" s="127">
        <v>19</v>
      </c>
      <c r="L80" s="128">
        <f>IF(ISERROR(J80-K80),"n/a",J80-K80)</f>
        <v>-5</v>
      </c>
      <c r="M80" s="129">
        <f>IF(ISERROR(L80/K80),"n/a",(L80/K80))</f>
        <v>-0.26315789473684209</v>
      </c>
      <c r="N80" s="143">
        <v>14</v>
      </c>
      <c r="O80" s="144">
        <v>17</v>
      </c>
      <c r="P80" s="145">
        <f>IF(ISERROR(N80-O80),"n/a",N80-O80)</f>
        <v>-3</v>
      </c>
      <c r="Q80" s="295">
        <f>IF(ISERROR(P80/O80),"n/a",(P80/O80))</f>
        <v>-0.17647058823529413</v>
      </c>
      <c r="R80" s="146">
        <v>13</v>
      </c>
      <c r="S80" s="147">
        <v>15</v>
      </c>
      <c r="T80" s="148">
        <f>IF(ISERROR(R80-S80),"n/a",R80-S80)</f>
        <v>-2</v>
      </c>
      <c r="U80" s="207">
        <f>IF(ISERROR(T80/S80),"n/a",(T80/S80))</f>
        <v>-0.13333333333333333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1</v>
      </c>
      <c r="O81" s="199">
        <f>O82</f>
        <v>0</v>
      </c>
      <c r="P81" s="114">
        <f t="shared" si="147"/>
        <v>1</v>
      </c>
      <c r="Q81" s="294" t="str">
        <f t="shared" si="148"/>
        <v>n/a</v>
      </c>
      <c r="R81" s="200">
        <f>R82</f>
        <v>1</v>
      </c>
      <c r="S81" s="201">
        <f>S82</f>
        <v>0</v>
      </c>
      <c r="T81" s="142">
        <f t="shared" si="149"/>
        <v>1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1</v>
      </c>
      <c r="O82" s="227">
        <v>0</v>
      </c>
      <c r="P82" s="228">
        <f t="shared" si="147"/>
        <v>1</v>
      </c>
      <c r="Q82" s="297" t="str">
        <f t="shared" si="148"/>
        <v>n/a</v>
      </c>
      <c r="R82" s="149">
        <v>1</v>
      </c>
      <c r="S82" s="150">
        <v>0</v>
      </c>
      <c r="T82" s="151">
        <f t="shared" si="149"/>
        <v>1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55</v>
      </c>
      <c r="K83" s="73">
        <f>K84+K91</f>
        <v>51</v>
      </c>
      <c r="L83" s="74">
        <f t="shared" si="145"/>
        <v>4</v>
      </c>
      <c r="M83" s="75">
        <f t="shared" si="146"/>
        <v>7.8431372549019607E-2</v>
      </c>
      <c r="N83" s="76">
        <f>N84+N91</f>
        <v>55</v>
      </c>
      <c r="O83" s="77">
        <f>O84+O91</f>
        <v>51</v>
      </c>
      <c r="P83" s="78">
        <f t="shared" si="147"/>
        <v>4</v>
      </c>
      <c r="Q83" s="292">
        <f t="shared" si="148"/>
        <v>7.8431372549019607E-2</v>
      </c>
      <c r="R83" s="136">
        <f>R84+R91</f>
        <v>52</v>
      </c>
      <c r="S83" s="138">
        <f>S84+S91</f>
        <v>50</v>
      </c>
      <c r="T83" s="139">
        <f t="shared" si="149"/>
        <v>2</v>
      </c>
      <c r="U83" s="204">
        <f t="shared" si="150"/>
        <v>0.04</v>
      </c>
      <c r="V83" s="299"/>
    </row>
    <row r="84" spans="1:22" ht="20.25" customHeight="1" thickBot="1" x14ac:dyDescent="0.25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38</v>
      </c>
      <c r="S84" s="138">
        <f>S85+S89+S87</f>
        <v>31</v>
      </c>
      <c r="T84" s="139">
        <f t="shared" si="149"/>
        <v>7</v>
      </c>
      <c r="U84" s="204">
        <f t="shared" si="150"/>
        <v>0.22580645161290322</v>
      </c>
    </row>
    <row r="85" spans="1:22" ht="27.75" customHeight="1" x14ac:dyDescent="0.2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38</v>
      </c>
      <c r="S85" s="141">
        <f>S86</f>
        <v>31</v>
      </c>
      <c r="T85" s="141">
        <f t="shared" si="149"/>
        <v>7</v>
      </c>
      <c r="U85" s="205">
        <f t="shared" si="150"/>
        <v>0.22580645161290322</v>
      </c>
    </row>
    <row r="86" spans="1:22" x14ac:dyDescent="0.2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38</v>
      </c>
      <c r="S86" s="289">
        <v>31</v>
      </c>
      <c r="T86" s="289">
        <f t="shared" si="149"/>
        <v>7</v>
      </c>
      <c r="U86" s="290">
        <f t="shared" si="150"/>
        <v>0.22580645161290322</v>
      </c>
    </row>
    <row r="87" spans="1:22" s="83" customFormat="1" ht="27.75" customHeight="1" x14ac:dyDescent="0.2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15</v>
      </c>
      <c r="K91" s="73">
        <f>K92+K97+K95</f>
        <v>20</v>
      </c>
      <c r="L91" s="74">
        <f t="shared" si="159"/>
        <v>-5</v>
      </c>
      <c r="M91" s="75">
        <f t="shared" si="160"/>
        <v>-0.25</v>
      </c>
      <c r="N91" s="76">
        <f>N92+N97+N95</f>
        <v>15</v>
      </c>
      <c r="O91" s="77">
        <f>O92+O97+O95</f>
        <v>20</v>
      </c>
      <c r="P91" s="78">
        <f t="shared" si="161"/>
        <v>-5</v>
      </c>
      <c r="Q91" s="292">
        <f t="shared" si="162"/>
        <v>-0.25</v>
      </c>
      <c r="R91" s="136">
        <f>R92+R97+R95</f>
        <v>14</v>
      </c>
      <c r="S91" s="138">
        <f>S92+S97+S95</f>
        <v>19</v>
      </c>
      <c r="T91" s="139">
        <f t="shared" si="163"/>
        <v>-5</v>
      </c>
      <c r="U91" s="204">
        <f t="shared" si="164"/>
        <v>-0.26315789473684209</v>
      </c>
      <c r="V91" s="300"/>
    </row>
    <row r="92" spans="1:22" ht="27.75" customHeight="1" x14ac:dyDescent="0.2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15</v>
      </c>
      <c r="K92" s="100">
        <f>SUM(K93:K94)</f>
        <v>20</v>
      </c>
      <c r="L92" s="101">
        <f t="shared" si="159"/>
        <v>-5</v>
      </c>
      <c r="M92" s="102">
        <f t="shared" si="160"/>
        <v>-0.25</v>
      </c>
      <c r="N92" s="103">
        <f>SUM(N93:N94)</f>
        <v>15</v>
      </c>
      <c r="O92" s="104">
        <f>SUM(O93:O94)</f>
        <v>20</v>
      </c>
      <c r="P92" s="105">
        <f t="shared" si="161"/>
        <v>-5</v>
      </c>
      <c r="Q92" s="293">
        <f t="shared" si="162"/>
        <v>-0.25</v>
      </c>
      <c r="R92" s="137">
        <f>SUM(R93:R94)</f>
        <v>14</v>
      </c>
      <c r="S92" s="140">
        <f>SUM(S93:S94)</f>
        <v>19</v>
      </c>
      <c r="T92" s="141">
        <f t="shared" si="163"/>
        <v>-5</v>
      </c>
      <c r="U92" s="205">
        <f t="shared" si="164"/>
        <v>-0.26315789473684209</v>
      </c>
    </row>
    <row r="93" spans="1:22" x14ac:dyDescent="0.2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15</v>
      </c>
      <c r="K93" s="277">
        <v>20</v>
      </c>
      <c r="L93" s="278">
        <f>IF(ISERROR(J93-K93),"n/a",J93-K93)</f>
        <v>-5</v>
      </c>
      <c r="M93" s="279">
        <f>IF(ISERROR(L93/K93),"n/a",(L93/K93))</f>
        <v>-0.25</v>
      </c>
      <c r="N93" s="284">
        <v>15</v>
      </c>
      <c r="O93" s="285">
        <v>20</v>
      </c>
      <c r="P93" s="286">
        <f t="shared" si="161"/>
        <v>-5</v>
      </c>
      <c r="Q93" s="296">
        <f t="shared" si="162"/>
        <v>-0.25</v>
      </c>
      <c r="R93" s="287">
        <v>14</v>
      </c>
      <c r="S93" s="288">
        <v>19</v>
      </c>
      <c r="T93" s="289">
        <f t="shared" si="163"/>
        <v>-5</v>
      </c>
      <c r="U93" s="290">
        <f t="shared" si="164"/>
        <v>-0.26315789473684209</v>
      </c>
    </row>
    <row r="94" spans="1:22" x14ac:dyDescent="0.2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1</v>
      </c>
      <c r="H99" s="70">
        <f>IF(ISERROR(F99-G99),"n/a",F99-G99)</f>
        <v>-1</v>
      </c>
      <c r="I99" s="71">
        <f>IF(ISERROR(H99/G99),"n/a",(H99/G99))</f>
        <v>-1</v>
      </c>
      <c r="J99" s="72">
        <f>SUM(J100:J100)</f>
        <v>0</v>
      </c>
      <c r="K99" s="73">
        <f>SUM(K100:K100)</f>
        <v>1</v>
      </c>
      <c r="L99" s="74">
        <f>IF(ISERROR(J99-K99),"n/a",J99-K99)</f>
        <v>-1</v>
      </c>
      <c r="M99" s="75">
        <f>IF(ISERROR(L99/K99),"n/a",(L99/K99))</f>
        <v>-1</v>
      </c>
      <c r="N99" s="76">
        <f>SUM(N100:N100)</f>
        <v>0</v>
      </c>
      <c r="O99" s="77">
        <f>SUM(O100:O100)</f>
        <v>1</v>
      </c>
      <c r="P99" s="78">
        <f>IF(ISERROR(N99-O99),"n/a",N99-O99)</f>
        <v>-1</v>
      </c>
      <c r="Q99" s="292">
        <f>IF(ISERROR(P99/O99),"n/a",(P99/O99))</f>
        <v>-1</v>
      </c>
      <c r="R99" s="136">
        <f>SUM(R100:R100)</f>
        <v>0</v>
      </c>
      <c r="S99" s="138">
        <f>SUM(S100:S100)</f>
        <v>1</v>
      </c>
      <c r="T99" s="139">
        <f>IF(ISERROR(R99-S99),"n/a",R99-S99)</f>
        <v>-1</v>
      </c>
      <c r="U99" s="204">
        <f>IF(ISERROR(T99/S99),"n/a",(T99/S99))</f>
        <v>-1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1</v>
      </c>
      <c r="H100" s="70">
        <f t="shared" ref="H100:H101" si="177">IF(ISERROR(F100-G100),"n/a",F100-G100)</f>
        <v>-1</v>
      </c>
      <c r="I100" s="71">
        <f t="shared" ref="I100:I101" si="178">IF(ISERROR(H100/G100),"n/a",(H100/G100))</f>
        <v>-1</v>
      </c>
      <c r="J100" s="72">
        <f>J101+J106+J104</f>
        <v>0</v>
      </c>
      <c r="K100" s="73">
        <f>K101+K106+K104</f>
        <v>1</v>
      </c>
      <c r="L100" s="74">
        <f t="shared" ref="L100:L101" si="179">IF(ISERROR(J100-K100),"n/a",J100-K100)</f>
        <v>-1</v>
      </c>
      <c r="M100" s="75">
        <f t="shared" ref="M100:M101" si="180">IF(ISERROR(L100/K100),"n/a",(L100/K100))</f>
        <v>-1</v>
      </c>
      <c r="N100" s="76">
        <f>N101+N106+N104</f>
        <v>0</v>
      </c>
      <c r="O100" s="77">
        <f>O101+O106+O104</f>
        <v>1</v>
      </c>
      <c r="P100" s="78">
        <f t="shared" ref="P100:P103" si="181">IF(ISERROR(N100-O100),"n/a",N100-O100)</f>
        <v>-1</v>
      </c>
      <c r="Q100" s="292">
        <f t="shared" ref="Q100:Q103" si="182">IF(ISERROR(P100/O100),"n/a",(P100/O100))</f>
        <v>-1</v>
      </c>
      <c r="R100" s="136">
        <f>R101+R106+R104</f>
        <v>0</v>
      </c>
      <c r="S100" s="138">
        <f>S101+S106+S104</f>
        <v>1</v>
      </c>
      <c r="T100" s="139">
        <f t="shared" ref="T100:T103" si="183">IF(ISERROR(R100-S100),"n/a",R100-S100)</f>
        <v>-1</v>
      </c>
      <c r="U100" s="204">
        <f t="shared" ref="U100:U103" si="184">IF(ISERROR(T100/S100),"n/a",(T100/S100))</f>
        <v>-1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1</v>
      </c>
      <c r="H101" s="97">
        <f t="shared" si="177"/>
        <v>-1</v>
      </c>
      <c r="I101" s="98">
        <f t="shared" si="178"/>
        <v>-1</v>
      </c>
      <c r="J101" s="99">
        <f>SUM(J102:J103)</f>
        <v>0</v>
      </c>
      <c r="K101" s="100">
        <f>SUM(K102:K103)</f>
        <v>1</v>
      </c>
      <c r="L101" s="101">
        <f t="shared" si="179"/>
        <v>-1</v>
      </c>
      <c r="M101" s="102">
        <f t="shared" si="180"/>
        <v>-1</v>
      </c>
      <c r="N101" s="103">
        <f>SUM(N102:N103)</f>
        <v>0</v>
      </c>
      <c r="O101" s="104">
        <f>SUM(O102:O103)</f>
        <v>1</v>
      </c>
      <c r="P101" s="105">
        <f t="shared" si="181"/>
        <v>-1</v>
      </c>
      <c r="Q101" s="293">
        <f t="shared" si="182"/>
        <v>-1</v>
      </c>
      <c r="R101" s="137">
        <f>SUM(R102:R103)</f>
        <v>0</v>
      </c>
      <c r="S101" s="140">
        <f>SUM(S102:S103)</f>
        <v>1</v>
      </c>
      <c r="T101" s="141">
        <f t="shared" si="183"/>
        <v>-1</v>
      </c>
      <c r="U101" s="205">
        <f t="shared" si="184"/>
        <v>-1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1</v>
      </c>
      <c r="H102" s="274">
        <f>IF(ISERROR(F102-G102),"n/a",F102-G102)</f>
        <v>-1</v>
      </c>
      <c r="I102" s="275">
        <f>IF(ISERROR(H102/G102),"n/a",(H102/G102))</f>
        <v>-1</v>
      </c>
      <c r="J102" s="276">
        <v>0</v>
      </c>
      <c r="K102" s="277">
        <v>1</v>
      </c>
      <c r="L102" s="278">
        <v>0</v>
      </c>
      <c r="M102" s="279">
        <f>IF(ISERROR(L102/K102),"n/a",(L102/K102))</f>
        <v>0</v>
      </c>
      <c r="N102" s="284">
        <v>0</v>
      </c>
      <c r="O102" s="285">
        <v>1</v>
      </c>
      <c r="P102" s="286">
        <f t="shared" si="181"/>
        <v>-1</v>
      </c>
      <c r="Q102" s="296">
        <f t="shared" si="182"/>
        <v>-1</v>
      </c>
      <c r="R102" s="287">
        <v>0</v>
      </c>
      <c r="S102" s="288">
        <v>1</v>
      </c>
      <c r="T102" s="289">
        <f t="shared" si="183"/>
        <v>-1</v>
      </c>
      <c r="U102" s="290">
        <f t="shared" si="184"/>
        <v>-1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10/9/2020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Fall 2020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9,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75" x14ac:dyDescent="0.2">
      <c r="A8" s="420"/>
      <c r="B8" s="87" t="str">
        <f>(Summary!B7)</f>
        <v>as of 10/9/20</v>
      </c>
      <c r="C8" s="353" t="str">
        <f>Summary!C7</f>
        <v>as of 10/9/19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0.65607109879963066</v>
      </c>
      <c r="C10" s="10">
        <f>IF(ISERROR(Summary!C48/Summary!C10),"n/a",Summary!C48/Summary!C10)</f>
        <v>0.5661611724998844</v>
      </c>
      <c r="D10" s="12">
        <f>IF(ISERROR(B10-C10),"n/a",B10-C10)</f>
        <v>8.9909926299746257E-2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0.224165229935611</v>
      </c>
      <c r="C11" s="10">
        <f>IF(ISERROR(Summary!C67/Summary!C48),"n/a",Summary!C67/Summary!C48)</f>
        <v>0.23065615940549589</v>
      </c>
      <c r="D11" s="12">
        <f>IF(ISERROR(B11-C11),"n/a",B11-C11)</f>
        <v>-6.4909294698848874E-3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0.16632067837162662</v>
      </c>
      <c r="C12" s="10">
        <f>IF(ISERROR(Summary!C110/Summary!C48),"n/a",Summary!C110/Summary!C48)</f>
        <v>0.18904903842227758</v>
      </c>
      <c r="D12" s="12">
        <f>IF(ISERROR(B12-C12),"n/a",B12-C12)</f>
        <v>-2.2728360050650959E-2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0.74195573693297756</v>
      </c>
      <c r="C13" s="10">
        <f>IF(ISERROR(Summary!C110/Summary!C67),"n/a",Summary!C110/Summary!C67)</f>
        <v>0.81961409098955562</v>
      </c>
      <c r="D13" s="12">
        <f>IF(ISERROR(B13-C13),"n/a",B13-C13)</f>
        <v>-7.7658354056578061E-2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0.97270996403638676</v>
      </c>
      <c r="C14" s="10">
        <f>IF(ISERROR(Summary!C129/Summary!C110), "n/a",Summary!C129/Summary!C110)</f>
        <v>0.98423326133909284</v>
      </c>
      <c r="D14" s="12">
        <f>IF(ISERROR(B14-C14),"n/a",B14-C14)</f>
        <v>-1.152329730270607E-2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2.1607605877268798E-2</v>
      </c>
      <c r="C18" s="10">
        <f>IF(ISERROR(Summary!C115/Summary!C53),"n/a",Summary!C115/Summary!C53)</f>
        <v>3.5496957403651115E-2</v>
      </c>
      <c r="D18" s="12">
        <f>IF(ISERROR(B18-C18),"n/a",B18-C18)</f>
        <v>-1.3889351526382317E-2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0.35714285714285715</v>
      </c>
      <c r="C19" s="10">
        <f>IF(ISERROR(Summary!C115/Summary!C72),"n/a",Summary!C115/Summary!C72)</f>
        <v>0.55555555555555558</v>
      </c>
      <c r="D19" s="12">
        <f>IF(ISERROR(B19-C19),"n/a",B19-C19)</f>
        <v>-0.19841269841269843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0.92</v>
      </c>
      <c r="C20" s="10">
        <f>IF(ISERROR(Summary!C134/Summary!C115), "n/a",Summary!C134/Summary!C115)</f>
        <v>0.91428571428571426</v>
      </c>
      <c r="D20" s="12">
        <f>IF(ISERROR(B20-C20),"n/a",B20-C20)</f>
        <v>5.7142857142857828E-3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3.5517452541334968E-2</v>
      </c>
      <c r="C24" s="10">
        <f>IF(ISERROR(Summary!C113/Summary!C51),"n/a",Summary!C113/Summary!C51)</f>
        <v>5.4941134498751334E-2</v>
      </c>
      <c r="D24" s="12">
        <f>IF(ISERROR(B24-C24),"n/a",B24-C24)</f>
        <v>-1.9423681957416367E-2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0.44274809160305345</v>
      </c>
      <c r="C25" s="10">
        <f>IF(ISERROR(Summary!C113/Summary!C70),"n/a",Summary!C113/Summary!C70)</f>
        <v>0.5811320754716981</v>
      </c>
      <c r="D25" s="12">
        <f>IF(ISERROR(B25-C25),"n/a",B25-C25)</f>
        <v>-0.13838398386864464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0.92241379310344829</v>
      </c>
      <c r="C26" s="10">
        <f>IF(ISERROR(Summary!C132/Summary!C113), "n/a",Summary!C132/Summary!C113)</f>
        <v>0.94805194805194803</v>
      </c>
      <c r="D26" s="12">
        <f>IF(ISERROR(B26-C26),"n/a",B26-C26)</f>
        <v>-2.5638154948499747E-2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0.66440101954120645</v>
      </c>
      <c r="C28" s="10">
        <f>IF(ISERROR(Summary!C47/Summary!C9),"n/a",Summary!C47/Summary!C9)</f>
        <v>0.5711054566016398</v>
      </c>
      <c r="D28" s="12">
        <f>IF(ISERROR(B28-C28),"n/a",B28-C28)</f>
        <v>9.3295562939566645E-2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0.20408598221897456</v>
      </c>
      <c r="C29" s="10">
        <f>IF(ISERROR(Summary!C66/Summary!C47),"n/a",Summary!C66/Summary!C47)</f>
        <v>0.21135077793493634</v>
      </c>
      <c r="D29" s="12">
        <f>IF(ISERROR(B29-C29),"n/a",B29-C29)</f>
        <v>-7.2647957159617804E-3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0.14821580806235538</v>
      </c>
      <c r="C30" s="10">
        <f>IF(ISERROR(Summary!C109/Summary!C47),"n/a",Summary!C109/Summary!C47)</f>
        <v>0.1704031117397454</v>
      </c>
      <c r="D30" s="12">
        <f>IF(ISERROR(B30-C30),"n/a",B30-C30)</f>
        <v>-2.2187303677390025E-2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0.72624198120244665</v>
      </c>
      <c r="C31" s="10">
        <f>IF(ISERROR(Summary!C109/Summary!C66),"n/a",Summary!C109/Summary!C66)</f>
        <v>0.80625731972561487</v>
      </c>
      <c r="D31" s="12">
        <f>IF(ISERROR(B31-C31),"n/a",B31-C31)</f>
        <v>-8.0015338523168222E-2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0.971240755957272</v>
      </c>
      <c r="C32" s="11">
        <f>IF(ISERROR(Summary!C128/Summary!C109), "n/a",Summary!C128/Summary!C109)</f>
        <v>0.98256899771736872</v>
      </c>
      <c r="D32" s="13">
        <f>IF(ISERROR(B32-C32),"n/a",B32-C32)</f>
        <v>-1.1328241760096724E-2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10/9/20</v>
      </c>
      <c r="C36" s="353" t="str">
        <f>Summary!C7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0.68069776260902537</v>
      </c>
      <c r="D39" s="12">
        <f>IF(ISERROR(B39-C39),"n/a",B39-C39)</f>
        <v>-2.3957820676217434E-2</v>
      </c>
    </row>
    <row r="40" spans="1:4" ht="15" x14ac:dyDescent="0.2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0.32576601671309191</v>
      </c>
      <c r="D40" s="12">
        <f>IF(ISERROR(B40-C40),"n/a",B40-C40)</f>
        <v>-1.8200019491922292E-2</v>
      </c>
    </row>
    <row r="41" spans="1:4" ht="15" x14ac:dyDescent="0.2">
      <c r="A41" s="14" t="s">
        <v>15</v>
      </c>
      <c r="B41" s="10">
        <f>IF(ISERROR(Summary!B118/Summary!B56),"n/a",Summary!B118/Summary!B56)</f>
        <v>0.24415814070986486</v>
      </c>
      <c r="C41" s="10">
        <f>IF(ISERROR(Summary!C118/Summary!C56),"n/a",Summary!C118/Summary!C56)</f>
        <v>0.24582172701949861</v>
      </c>
      <c r="D41" s="12">
        <f>IF(ISERROR(B41-C41),"n/a",B41-C41)</f>
        <v>-1.6635863096337578E-3</v>
      </c>
    </row>
    <row r="42" spans="1:4" ht="15" x14ac:dyDescent="0.2">
      <c r="A42" s="14" t="s">
        <v>16</v>
      </c>
      <c r="B42" s="10">
        <f>IF(ISERROR(Summary!B118/Summary!B75),"n/a",Summary!B118/Summary!B75)</f>
        <v>0.79383983572895278</v>
      </c>
      <c r="C42" s="10">
        <f>IF(ISERROR(Summary!C118/Summary!C75),"n/a",Summary!C118/Summary!C75)</f>
        <v>0.7545959811885421</v>
      </c>
      <c r="D42" s="12">
        <f>IF(ISERROR(B42-C42),"n/a",B42-C42)</f>
        <v>3.9243854540410683E-2</v>
      </c>
    </row>
    <row r="43" spans="1:4" ht="15" x14ac:dyDescent="0.2">
      <c r="A43" s="14" t="s">
        <v>17</v>
      </c>
      <c r="B43" s="10">
        <f>IF(ISERROR(Summary!B137/Summary!B118), "n/a",Summary!B137/Summary!B118)</f>
        <v>0.94723228142783233</v>
      </c>
      <c r="C43" s="10">
        <f>IF(ISERROR(Summary!C137/Summary!C118), "n/a",Summary!C137/Summary!C118)</f>
        <v>0.968271954674221</v>
      </c>
      <c r="D43" s="12">
        <f>IF(ISERROR(B43-C43),"n/a",B43-C43)</f>
        <v>-2.1039673246388668E-2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" x14ac:dyDescent="0.2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" x14ac:dyDescent="0.2">
      <c r="A47" s="14" t="s">
        <v>15</v>
      </c>
      <c r="B47" s="10">
        <f>IF(ISERROR(Summary!B119/Summary!B57),"n/a",Summary!B119/Summary!B57)</f>
        <v>0.16071428571428573</v>
      </c>
      <c r="C47" s="10">
        <f>IF(ISERROR(Summary!C119/Summary!C57),"n/a",Summary!C119/Summary!C57)</f>
        <v>0.23448275862068965</v>
      </c>
      <c r="D47" s="12">
        <f t="shared" si="0"/>
        <v>-7.3768472906403926E-2</v>
      </c>
    </row>
    <row r="48" spans="1:4" ht="15" x14ac:dyDescent="0.2">
      <c r="A48" s="14" t="s">
        <v>16</v>
      </c>
      <c r="B48" s="10">
        <f>IF(ISERROR(Summary!B119/Summary!B76),"n/a",Summary!B119/Summary!B76)</f>
        <v>0.6</v>
      </c>
      <c r="C48" s="10">
        <f>IF(ISERROR(Summary!C119/Summary!C76),"n/a",Summary!C119/Summary!C76)</f>
        <v>0.75555555555555554</v>
      </c>
      <c r="D48" s="12">
        <f t="shared" si="0"/>
        <v>-0.15555555555555556</v>
      </c>
    </row>
    <row r="49" spans="1:4" ht="15" x14ac:dyDescent="0.2">
      <c r="A49" s="23" t="s">
        <v>17</v>
      </c>
      <c r="B49" s="10">
        <f>IF(ISERROR(Summary!B138/Summary!B119), "n/a",Summary!B138/Summary!B119)</f>
        <v>1</v>
      </c>
      <c r="C49" s="10">
        <f>IF(ISERROR(Summary!C138/Summary!C119), "n/a",Summary!C138/Summary!C119)</f>
        <v>0.97058823529411764</v>
      </c>
      <c r="D49" s="12">
        <f t="shared" si="0"/>
        <v>2.9411764705882359E-2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" x14ac:dyDescent="0.2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" x14ac:dyDescent="0.2">
      <c r="A53" s="14" t="s">
        <v>15</v>
      </c>
      <c r="B53" s="10">
        <f>IF(ISERROR(Summary!B124/Summary!B62),"n/a",Summary!B124/Summary!B62)</f>
        <v>9.0909090909090912E-2</v>
      </c>
      <c r="C53" s="10">
        <f>IF(ISERROR(Summary!C124/Summary!C62),"n/a",Summary!C124/Summary!C62)</f>
        <v>4.9180327868852458E-2</v>
      </c>
      <c r="D53" s="12">
        <f>IF(ISERROR(B53-C53),"n/a",B53-C53)</f>
        <v>4.1728763040238454E-2</v>
      </c>
    </row>
    <row r="54" spans="1:4" ht="15" x14ac:dyDescent="0.2">
      <c r="A54" s="14" t="s">
        <v>16</v>
      </c>
      <c r="B54" s="10">
        <f>IF(ISERROR(Summary!B124/Summary!B81),"n/a",Summary!B124/Summary!B81)</f>
        <v>0.41666666666666669</v>
      </c>
      <c r="C54" s="10">
        <f>IF(ISERROR(Summary!C124/Summary!C81),"n/a",Summary!C124/Summary!C81)</f>
        <v>0.375</v>
      </c>
      <c r="D54" s="12">
        <f>IF(ISERROR(B54-C54),"n/a",B54-C54)</f>
        <v>4.1666666666666685E-2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>
        <f>IF(ISERROR(Summary!C143/Summary!C124), "n/a",Summary!C143/Summary!C124)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" x14ac:dyDescent="0.2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" x14ac:dyDescent="0.2">
      <c r="A59" s="14" t="s">
        <v>15</v>
      </c>
      <c r="B59" s="10">
        <f>IF(ISERROR(Summary!B121/Summary!B59),"n/a",Summary!B121/Summary!B59)</f>
        <v>0.10945709281961472</v>
      </c>
      <c r="C59" s="10">
        <f>IF(ISERROR(Summary!C121/Summary!C59),"n/a",Summary!C121/Summary!C59)</f>
        <v>0.16153846153846155</v>
      </c>
      <c r="D59" s="12">
        <f>IF(ISERROR(B59-C59),"n/a",B59-C59)</f>
        <v>-5.2081368718846832E-2</v>
      </c>
    </row>
    <row r="60" spans="1:4" ht="15" x14ac:dyDescent="0.2">
      <c r="A60" s="14" t="s">
        <v>16</v>
      </c>
      <c r="B60" s="10">
        <f>IF(ISERROR(Summary!B121/Summary!B78),"n/a",Summary!B121/Summary!B78)</f>
        <v>0.56306306306306309</v>
      </c>
      <c r="C60" s="10">
        <f>IF(ISERROR(Summary!C121/Summary!C78),"n/a",Summary!C121/Summary!C78)</f>
        <v>0.63636363636363635</v>
      </c>
      <c r="D60" s="12">
        <f>IF(ISERROR(B60-C60),"n/a",B60-C60)</f>
        <v>-7.3300573300573268E-2</v>
      </c>
    </row>
    <row r="61" spans="1:4" ht="15" x14ac:dyDescent="0.2">
      <c r="A61" s="14" t="s">
        <v>17</v>
      </c>
      <c r="B61" s="10">
        <f>IF(ISERROR(Summary!B140/Summary!B121), "n/a",Summary!B140/Summary!B121)</f>
        <v>0.85599999999999998</v>
      </c>
      <c r="C61" s="10">
        <f>IF(ISERROR(Summary!C140/Summary!C121), "n/a",Summary!C140/Summary!C121)</f>
        <v>0.84761904761904761</v>
      </c>
      <c r="D61" s="12">
        <f>IF(ISERROR(B61-C61),"n/a",B61-C61)</f>
        <v>8.3809523809523778E-3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0.69090041361756283</v>
      </c>
      <c r="D63" s="12">
        <f>IF(ISERROR(B63-C63),"n/a",B63-C63)</f>
        <v>-3.0212820194543411E-2</v>
      </c>
    </row>
    <row r="64" spans="1:4" ht="15" x14ac:dyDescent="0.2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0.31337784941284824</v>
      </c>
      <c r="D64" s="12">
        <f>IF(ISERROR(B64-C64),"n/a",B64-C64)</f>
        <v>-2.0983968783673479E-2</v>
      </c>
    </row>
    <row r="65" spans="1:4" ht="15" x14ac:dyDescent="0.2">
      <c r="A65" s="14" t="s">
        <v>15</v>
      </c>
      <c r="B65" s="10">
        <f>IF(ISERROR(Summary!B116/Summary!B54),"n/a",Summary!B116/Summary!B54)</f>
        <v>0.22516698987287223</v>
      </c>
      <c r="C65" s="10">
        <f>IF(ISERROR(Summary!C116/Summary!C54),"n/a",Summary!C116/Summary!C54)</f>
        <v>0.23163711720009211</v>
      </c>
      <c r="D65" s="12">
        <f>IF(ISERROR(B65-C65),"n/a",B65-C65)</f>
        <v>-6.4701273272198823E-3</v>
      </c>
    </row>
    <row r="66" spans="1:4" ht="15" x14ac:dyDescent="0.2">
      <c r="A66" s="14" t="s">
        <v>16</v>
      </c>
      <c r="B66" s="10">
        <f>IF(ISERROR(Summary!B116/Summary!B73),"n/a",Summary!B116/Summary!B73)</f>
        <v>0.77008106116433306</v>
      </c>
      <c r="C66" s="10">
        <f>IF(ISERROR(Summary!C116/Summary!C73),"n/a",Summary!C116/Summary!C73)</f>
        <v>0.73916238060249817</v>
      </c>
      <c r="D66" s="12">
        <f>IF(ISERROR(B66-C66),"n/a",B66-C66)</f>
        <v>3.0918680561834888E-2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0.9425837320574163</v>
      </c>
      <c r="C67" s="11">
        <f>IF(ISERROR(Summary!C135/Summary!C116), "n/a",Summary!C135/Summary!C116)</f>
        <v>0.95576540755467199</v>
      </c>
      <c r="D67" s="13">
        <f>IF(ISERROR(B67-C67),"n/a",B67-C67)</f>
        <v>-1.3181675497255685E-2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10/9/2020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Fall 2020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9,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">
      <c r="A9" s="420"/>
      <c r="B9" s="353" t="str">
        <f>(Summary!B7)</f>
        <v>as of 10/9/20</v>
      </c>
      <c r="C9" s="355" t="str">
        <f>Summary!C7</f>
        <v>as of 10/9/19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0.55661049133633989</v>
      </c>
      <c r="C11" s="10">
        <f>IF(ISERROR(College!G13/College!C13),"n/a",College!G13/College!C13)</f>
        <v>0.46865315852205008</v>
      </c>
      <c r="D11" s="12">
        <f>IF(ISERROR(B11-C11),"n/a",B11-C11)</f>
        <v>8.7957332814289801E-2</v>
      </c>
    </row>
    <row r="12" spans="1:5" ht="15" x14ac:dyDescent="0.2">
      <c r="A12" s="14" t="s">
        <v>14</v>
      </c>
      <c r="B12" s="10">
        <f>IF(ISERROR(College!J13/College!F13),"n/a",College!J13/College!F13)</f>
        <v>0.13795309168443498</v>
      </c>
      <c r="C12" s="10">
        <f>IF(ISERROR(College!K13/College!G13),"n/a",College!K13/College!G13)</f>
        <v>0.17955239064089523</v>
      </c>
      <c r="D12" s="12">
        <f>IF(ISERROR(B12-C12),"n/a",B12-C12)</f>
        <v>-4.1599298956460251E-2</v>
      </c>
    </row>
    <row r="13" spans="1:5" ht="15" x14ac:dyDescent="0.2">
      <c r="A13" s="14" t="s">
        <v>15</v>
      </c>
      <c r="B13" s="10">
        <f>IF(ISERROR(College!N13/College!F13),"n/a",College!N13/College!F13)</f>
        <v>0.13603411513859276</v>
      </c>
      <c r="C13" s="10">
        <f>IF(ISERROR(College!O13/College!G13),"n/a",College!O13/College!G13)</f>
        <v>0.17573753814852491</v>
      </c>
      <c r="D13" s="12">
        <f>IF(ISERROR(B13-C13),"n/a",B13-C13)</f>
        <v>-3.9703423009932154E-2</v>
      </c>
    </row>
    <row r="14" spans="1:5" ht="15" x14ac:dyDescent="0.2">
      <c r="A14" s="14" t="s">
        <v>16</v>
      </c>
      <c r="B14" s="10">
        <f>IF(ISERROR(College!N13/College!J13),"n/a",College!N13/College!J13)</f>
        <v>0.98608964451313752</v>
      </c>
      <c r="C14" s="10">
        <f>IF(ISERROR(College!O13/College!K13),"n/a",College!O13/College!K13)</f>
        <v>0.97875354107648727</v>
      </c>
      <c r="D14" s="12">
        <f>IF(ISERROR(B14-C14),"n/a",B14-C14)</f>
        <v>7.3361034366502542E-3</v>
      </c>
    </row>
    <row r="15" spans="1:5" ht="15" x14ac:dyDescent="0.2">
      <c r="A15" s="14" t="s">
        <v>17</v>
      </c>
      <c r="B15" s="10">
        <f>IF(ISERROR(College!R13/College!N13), "n/a",College!R13/College!N13)</f>
        <v>0.99059561128526641</v>
      </c>
      <c r="C15" s="10">
        <f>IF(ISERROR(College!S13/College!O13), "n/a",College!S13/College!O13)</f>
        <v>0.99131693198263382</v>
      </c>
      <c r="D15" s="12">
        <f>IF(ISERROR(B15-C15),"n/a",B15-C15)</f>
        <v>-7.2132069736741133E-4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" x14ac:dyDescent="0.2">
      <c r="A18" s="14" t="s">
        <v>14</v>
      </c>
      <c r="B18" s="10">
        <f>IF(ISERROR(College!J17/College!F17),"n/a",College!J17/College!F17)</f>
        <v>2.9661016949152543E-2</v>
      </c>
      <c r="C18" s="10">
        <f>IF(ISERROR(College!K17/College!G17),"n/a",College!K17/College!G17)</f>
        <v>4.2553191489361701E-2</v>
      </c>
      <c r="D18" s="12">
        <f>IF(ISERROR(B18-C18),"n/a",B18-C18)</f>
        <v>-1.2892174540209158E-2</v>
      </c>
    </row>
    <row r="19" spans="1:4" ht="15" x14ac:dyDescent="0.2">
      <c r="A19" s="14" t="s">
        <v>15</v>
      </c>
      <c r="B19" s="10">
        <f>IF(ISERROR(College!N17/College!F17),"n/a",College!N17/College!F17)</f>
        <v>2.1186440677966101E-2</v>
      </c>
      <c r="C19" s="10">
        <f>IF(ISERROR(College!O17/College!G17),"n/a",College!O17/College!G17)</f>
        <v>4.2553191489361701E-2</v>
      </c>
      <c r="D19" s="12">
        <f>IF(ISERROR(B19-C19),"n/a",B19-C19)</f>
        <v>-2.13667508113956E-2</v>
      </c>
    </row>
    <row r="20" spans="1:4" ht="15" x14ac:dyDescent="0.2">
      <c r="A20" s="14" t="s">
        <v>16</v>
      </c>
      <c r="B20" s="10">
        <f>IF(ISERROR(College!N17/College!J17),"n/a",College!N17/College!J17)</f>
        <v>0.7142857142857143</v>
      </c>
      <c r="C20" s="10">
        <f>IF(ISERROR(College!O17/College!K17),"n/a",College!O17/College!K17)</f>
        <v>1</v>
      </c>
      <c r="D20" s="12">
        <f>IF(ISERROR(B20-C20),"n/a",B20-C20)</f>
        <v>-0.2857142857142857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0.76338729763387303</v>
      </c>
      <c r="C23" s="10">
        <f>IF(ISERROR(College!G15/College!C15),"n/a",College!G15/College!C15)</f>
        <v>0.33648170011806378</v>
      </c>
      <c r="D23" s="12">
        <f>IF(ISERROR(B23-C23),"n/a",B23-C23)</f>
        <v>0.42690559751580925</v>
      </c>
    </row>
    <row r="24" spans="1:4" ht="15" x14ac:dyDescent="0.2">
      <c r="A24" s="14" t="s">
        <v>14</v>
      </c>
      <c r="B24" s="10">
        <f>IF(ISERROR(College!J15/College!F15),"n/a",College!J15/College!F15)</f>
        <v>4.4045676998368678E-2</v>
      </c>
      <c r="C24" s="10">
        <f>IF(ISERROR(College!K15/College!G15),"n/a",College!K15/College!G15)</f>
        <v>4.5614035087719301E-2</v>
      </c>
      <c r="D24" s="12">
        <f>IF(ISERROR(B24-C24),"n/a",B24-C24)</f>
        <v>-1.568358089350623E-3</v>
      </c>
    </row>
    <row r="25" spans="1:4" ht="15" x14ac:dyDescent="0.2">
      <c r="A25" s="14" t="s">
        <v>15</v>
      </c>
      <c r="B25" s="10">
        <f>IF(ISERROR(College!N15/College!F15),"n/a",College!N15/College!F15)</f>
        <v>4.2414355628058731E-2</v>
      </c>
      <c r="C25" s="10">
        <f>IF(ISERROR(College!O15/College!G15),"n/a",College!O15/College!G15)</f>
        <v>4.5614035087719301E-2</v>
      </c>
      <c r="D25" s="12">
        <f>IF(ISERROR(B25-C25),"n/a",B25-C25)</f>
        <v>-3.1996794596605704E-3</v>
      </c>
    </row>
    <row r="26" spans="1:4" ht="15" x14ac:dyDescent="0.2">
      <c r="A26" s="14" t="s">
        <v>16</v>
      </c>
      <c r="B26" s="10">
        <f>IF(ISERROR(College!N15/College!J15),"n/a",College!N15/College!J15)</f>
        <v>0.96296296296296291</v>
      </c>
      <c r="C26" s="10">
        <f>IF(ISERROR(College!O15/College!K15),"n/a",College!O15/College!K15)</f>
        <v>1</v>
      </c>
      <c r="D26" s="12">
        <f>IF(ISERROR(B26-C26),"n/a",B26-C26)</f>
        <v>-3.703703703703709E-2</v>
      </c>
    </row>
    <row r="27" spans="1:4" ht="15" x14ac:dyDescent="0.2">
      <c r="A27" s="14" t="s">
        <v>17</v>
      </c>
      <c r="B27" s="10">
        <f>IF(ISERROR(College!R15/College!N15), "n/a",College!R15/College!N15)</f>
        <v>0.92307692307692313</v>
      </c>
      <c r="C27" s="10">
        <f>IF(ISERROR(College!S15/College!O15), "n/a",College!S15/College!O15)</f>
        <v>0.92307692307692313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0.58182773109243702</v>
      </c>
      <c r="C29" s="10">
        <f>IF(ISERROR(College!G11/College!C11),"n/a",College!G11/College!C11)</f>
        <v>0.45729275970619099</v>
      </c>
      <c r="D29" s="12">
        <f>IF(ISERROR(B29-C29),"n/a",B29-C29)</f>
        <v>0.12453497138624603</v>
      </c>
    </row>
    <row r="30" spans="1:4" ht="15" x14ac:dyDescent="0.2">
      <c r="A30" s="14" t="s">
        <v>14</v>
      </c>
      <c r="B30" s="10">
        <f>IF(ISERROR(College!J11/College!F11),"n/a",College!J11/College!F11)</f>
        <v>0.12294638021303485</v>
      </c>
      <c r="C30" s="10">
        <f>IF(ISERROR(College!K11/College!G11),"n/a",College!K11/College!G11)</f>
        <v>0.16636071592473611</v>
      </c>
      <c r="D30" s="12">
        <f>IF(ISERROR(B30-C30),"n/a",B30-C30)</f>
        <v>-4.3414335711701266E-2</v>
      </c>
    </row>
    <row r="31" spans="1:4" ht="15" x14ac:dyDescent="0.2">
      <c r="A31" s="14" t="s">
        <v>15</v>
      </c>
      <c r="B31" s="10">
        <f>IF(ISERROR(College!N11/College!F11),"n/a",College!N11/College!F11)</f>
        <v>0.12077992417403864</v>
      </c>
      <c r="C31" s="10">
        <f>IF(ISERROR(College!O11/College!G11),"n/a",College!O11/College!G11)</f>
        <v>0.16291877007801744</v>
      </c>
      <c r="D31" s="12">
        <f>IF(ISERROR(B31-C31),"n/a",B31-C31)</f>
        <v>-4.2138845903978803E-2</v>
      </c>
    </row>
    <row r="32" spans="1:4" ht="15" x14ac:dyDescent="0.2">
      <c r="A32" s="14" t="s">
        <v>16</v>
      </c>
      <c r="B32" s="10">
        <f>IF(ISERROR(College!N11/College!J11),"n/a",College!N11/College!J11)</f>
        <v>0.98237885462555063</v>
      </c>
      <c r="C32" s="10">
        <f>IF(ISERROR(College!O11/College!K11),"n/a",College!O11/College!K11)</f>
        <v>0.97931034482758617</v>
      </c>
      <c r="D32" s="12">
        <f>IF(ISERROR(B32-C32),"n/a",B32-C32)</f>
        <v>3.0685097979644693E-3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0.98804185351270557</v>
      </c>
      <c r="C33" s="11">
        <f>IF(ISERROR(College!S11/College!O11), "n/a",College!S11/College!O11)</f>
        <v>0.99014084507042255</v>
      </c>
      <c r="D33" s="13">
        <f>IF(ISERROR(B33-C33),"n/a",B33-C33)</f>
        <v>-2.0989915577169782E-3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10/9/20</v>
      </c>
      <c r="C36" s="353" t="str">
        <f>(Summary!C7)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" x14ac:dyDescent="0.2">
      <c r="A40" s="14" t="s">
        <v>14</v>
      </c>
      <c r="B40" s="10">
        <f>IF(ISERROR(College!J20/College!F20),"n/a",College!J20/College!F20)</f>
        <v>0.27528675703858185</v>
      </c>
      <c r="C40" s="10">
        <f>IF(ISERROR(College!K20/College!G20),"n/a",College!K20/College!G20)</f>
        <v>0.26417370325693607</v>
      </c>
      <c r="D40" s="12">
        <f>IF(ISERROR(B40-C40),"n/a",B40-C40)</f>
        <v>1.1113053781645787E-2</v>
      </c>
    </row>
    <row r="41" spans="1:4" ht="15" x14ac:dyDescent="0.2">
      <c r="A41" s="14" t="s">
        <v>15</v>
      </c>
      <c r="B41" s="10">
        <f>IF(ISERROR(College!N20/College!F20),"n/a",College!N20/College!F20)</f>
        <v>0.27424400417101147</v>
      </c>
      <c r="C41" s="10">
        <f>IF(ISERROR(College!O20/College!G20),"n/a",College!O20/College!G20)</f>
        <v>0.25452352231604342</v>
      </c>
      <c r="D41" s="12">
        <f>IF(ISERROR(B41-C41),"n/a",B41-C41)</f>
        <v>1.9720481854968053E-2</v>
      </c>
    </row>
    <row r="42" spans="1:4" ht="15" x14ac:dyDescent="0.2">
      <c r="A42" s="14" t="s">
        <v>16</v>
      </c>
      <c r="B42" s="10">
        <f>IF(ISERROR(College!N20/College!J20),"n/a",College!N20/College!J20)</f>
        <v>0.99621212121212122</v>
      </c>
      <c r="C42" s="10">
        <f>IF(ISERROR(College!O20/College!K20),"n/a",College!O20/College!K20)</f>
        <v>0.9634703196347032</v>
      </c>
      <c r="D42" s="12">
        <f>IF(ISERROR(B42-C42),"n/a",B42-C42)</f>
        <v>3.2741801577418017E-2</v>
      </c>
    </row>
    <row r="43" spans="1:4" ht="15" x14ac:dyDescent="0.2">
      <c r="A43" s="14" t="s">
        <v>17</v>
      </c>
      <c r="B43" s="10">
        <f>IF(ISERROR(College!R20/College!N20), "n/a",College!R20/College!N20)</f>
        <v>0.96197718631178708</v>
      </c>
      <c r="C43" s="10">
        <f>IF(ISERROR(College!S20/College!O20), "n/a",College!S20/College!O20)</f>
        <v>0.99052132701421802</v>
      </c>
      <c r="D43" s="12">
        <f>IF(ISERROR(B43-C43),"n/a",B43-C43)</f>
        <v>-2.8544140702430942E-2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" x14ac:dyDescent="0.2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" x14ac:dyDescent="0.2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" x14ac:dyDescent="0.2">
      <c r="A52" s="14" t="s">
        <v>14</v>
      </c>
      <c r="B52" s="10">
        <f>IF(ISERROR(College!J25/College!F25),"n/a",College!J25/College!F25)</f>
        <v>0.16666666666666666</v>
      </c>
      <c r="C52" s="10">
        <f>IF(ISERROR(College!K25/College!G25),"n/a",College!K25/College!G25)</f>
        <v>0.2857142857142857</v>
      </c>
      <c r="D52" s="12">
        <f>IF(ISERROR(B52-C52),"n/a",B52-C52)</f>
        <v>-0.11904761904761904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" x14ac:dyDescent="0.2">
      <c r="A58" s="14" t="s">
        <v>14</v>
      </c>
      <c r="B58" s="10">
        <f>IF(ISERROR(College!J23/College!F23),"n/a",College!J23/College!F23)</f>
        <v>0.16964285714285715</v>
      </c>
      <c r="C58" s="10">
        <f>IF(ISERROR(College!K23/College!G23),"n/a",College!K23/College!G23)</f>
        <v>0.26241134751773049</v>
      </c>
      <c r="D58" s="12">
        <f>IF(ISERROR(B58-C58),"n/a",B58-C58)</f>
        <v>-9.2768490374873336E-2</v>
      </c>
    </row>
    <row r="59" spans="1:4" ht="15" x14ac:dyDescent="0.2">
      <c r="A59" s="14" t="s">
        <v>15</v>
      </c>
      <c r="B59" s="10">
        <f>IF(ISERROR(College!N23/College!F23),"n/a",College!N23/College!F23)</f>
        <v>0.13392857142857142</v>
      </c>
      <c r="C59" s="10">
        <f>IF(ISERROR(College!O23/College!G23),"n/a",College!O23/College!G23)</f>
        <v>0.25531914893617019</v>
      </c>
      <c r="D59" s="12">
        <f>IF(ISERROR(B59-C59),"n/a",B59-C59)</f>
        <v>-0.12139057750759877</v>
      </c>
    </row>
    <row r="60" spans="1:4" ht="15" x14ac:dyDescent="0.2">
      <c r="A60" s="14" t="s">
        <v>16</v>
      </c>
      <c r="B60" s="10">
        <f>IF(ISERROR(College!N23/College!J23),"n/a",College!N23/College!J23)</f>
        <v>0.78947368421052633</v>
      </c>
      <c r="C60" s="10">
        <f>IF(ISERROR(College!O23/College!K23),"n/a",College!O23/College!K23)</f>
        <v>0.97297297297297303</v>
      </c>
      <c r="D60" s="12">
        <f>IF(ISERROR(B60-C60),"n/a",B60-C60)</f>
        <v>-0.1834992887624467</v>
      </c>
    </row>
    <row r="61" spans="1:4" ht="15" x14ac:dyDescent="0.2">
      <c r="A61" s="14" t="s">
        <v>17</v>
      </c>
      <c r="B61" s="10">
        <f>IF(ISERROR(College!R23/College!N23), "n/a",College!R23/College!N23)</f>
        <v>0.93333333333333335</v>
      </c>
      <c r="C61" s="10">
        <f>IF(ISERROR(College!S23/College!O23), "n/a",College!S23/College!O23)</f>
        <v>0.88888888888888884</v>
      </c>
      <c r="D61" s="12">
        <f>IF(ISERROR(B61-C61),"n/a",B61-C61)</f>
        <v>4.4444444444444509E-2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" x14ac:dyDescent="0.2">
      <c r="A64" s="14" t="s">
        <v>14</v>
      </c>
      <c r="B64" s="10">
        <f>IF(ISERROR(College!J18/College!F18),"n/a",College!J18/College!F18)</f>
        <v>0.26225045372050815</v>
      </c>
      <c r="C64" s="10">
        <f>IF(ISERROR(College!K18/College!G18),"n/a",College!K18/College!G18)</f>
        <v>0.26538849646821394</v>
      </c>
      <c r="D64" s="12">
        <f>IF(ISERROR(B64-C64),"n/a",B64-C64)</f>
        <v>-3.1380427477057937E-3</v>
      </c>
    </row>
    <row r="65" spans="1:4" ht="15" x14ac:dyDescent="0.2">
      <c r="A65" s="14" t="s">
        <v>15</v>
      </c>
      <c r="B65" s="10">
        <f>IF(ISERROR(College!N18/College!F18),"n/a",College!N18/College!F18)</f>
        <v>0.25680580762250454</v>
      </c>
      <c r="C65" s="10">
        <f>IF(ISERROR(College!O18/College!G18),"n/a",College!O18/College!G18)</f>
        <v>0.25428859737638748</v>
      </c>
      <c r="D65" s="12">
        <f>IF(ISERROR(B65-C65),"n/a",B65-C65)</f>
        <v>2.5172102461170631E-3</v>
      </c>
    </row>
    <row r="66" spans="1:4" ht="15" x14ac:dyDescent="0.2">
      <c r="A66" s="14" t="s">
        <v>16</v>
      </c>
      <c r="B66" s="10">
        <f>IF(ISERROR(College!N18/College!J18),"n/a",College!N18/College!J18)</f>
        <v>0.97923875432525953</v>
      </c>
      <c r="C66" s="10">
        <f>IF(ISERROR(College!O18/College!K18),"n/a",College!O18/College!K18)</f>
        <v>0.95817490494296575</v>
      </c>
      <c r="D66" s="12">
        <f>IF(ISERROR(B66-C66),"n/a",B66-C66)</f>
        <v>2.1063849382293776E-2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0.96113074204946991</v>
      </c>
      <c r="C67" s="11">
        <f>IF(ISERROR(College!S18/College!O18), "n/a",College!S18/College!O18)</f>
        <v>0.97619047619047616</v>
      </c>
      <c r="D67" s="13">
        <f>IF(ISERROR(B67-C67),"n/a",B67-C67)</f>
        <v>-1.5059734141006254E-2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9,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">
      <c r="A9" s="420"/>
      <c r="B9" s="353" t="str">
        <f>(Summary!B7)</f>
        <v>as of 10/9/20</v>
      </c>
      <c r="C9" s="355" t="str">
        <f>Summary!C7</f>
        <v>as of 10/9/19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0.64380201067872433</v>
      </c>
      <c r="C11" s="10">
        <f>IF(ISERROR(College!G29/College!C29),"n/a",College!G29/College!C29)</f>
        <v>0.58570846905537455</v>
      </c>
      <c r="D11" s="12">
        <f>IF(ISERROR(B11-C11),"n/a",B11-C11)</f>
        <v>5.8093541623349787E-2</v>
      </c>
    </row>
    <row r="12" spans="1:19" ht="15" x14ac:dyDescent="0.2">
      <c r="A12" s="14" t="s">
        <v>14</v>
      </c>
      <c r="B12" s="10">
        <f>IF(ISERROR(College!J29/College!F29),"n/a",College!J29/College!F29)</f>
        <v>0.17042737597130903</v>
      </c>
      <c r="C12" s="10">
        <f>IF(ISERROR(College!K29/College!G29),"n/a",College!K29/College!G29)</f>
        <v>0.19369134515119918</v>
      </c>
      <c r="D12" s="12">
        <f>IF(ISERROR(B12-C12),"n/a",B12-C12)</f>
        <v>-2.3263969179890154E-2</v>
      </c>
    </row>
    <row r="13" spans="1:19" ht="15" x14ac:dyDescent="0.2">
      <c r="A13" s="14" t="s">
        <v>15</v>
      </c>
      <c r="B13" s="10">
        <f>IF(ISERROR(College!N29/College!F29),"n/a",College!N29/College!F29)</f>
        <v>0.16639270771069933</v>
      </c>
      <c r="C13" s="10">
        <f>IF(ISERROR(College!O29/College!G29),"n/a",College!O29/College!G29)</f>
        <v>0.18856447688564476</v>
      </c>
      <c r="D13" s="12">
        <f>IF(ISERROR(B13-C13),"n/a",B13-C13)</f>
        <v>-2.2171769174945427E-2</v>
      </c>
    </row>
    <row r="14" spans="1:19" ht="15" x14ac:dyDescent="0.2">
      <c r="A14" s="14" t="s">
        <v>16</v>
      </c>
      <c r="B14" s="10">
        <f>IF(ISERROR(College!N29/College!J29),"n/a",College!N29/College!J29)</f>
        <v>0.97632617273125821</v>
      </c>
      <c r="C14" s="10">
        <f>IF(ISERROR(College!O29/College!K29),"n/a",College!O29/College!K29)</f>
        <v>0.97353073126962764</v>
      </c>
      <c r="D14" s="12">
        <f>IF(ISERROR(B14-C14),"n/a",B14-C14)</f>
        <v>2.7954414616305767E-3</v>
      </c>
    </row>
    <row r="15" spans="1:19" ht="15" x14ac:dyDescent="0.2">
      <c r="A15" s="14" t="s">
        <v>17</v>
      </c>
      <c r="B15" s="10">
        <f>IF(ISERROR(College!R29/College!N29), "n/a",College!R29/College!N29)</f>
        <v>0.96811854512797491</v>
      </c>
      <c r="C15" s="10">
        <f>IF(ISERROR(College!S29/College!O29), "n/a",College!S29/College!O29)</f>
        <v>0.97972350230414751</v>
      </c>
      <c r="D15" s="12">
        <f>IF(ISERROR(B15-C15),"n/a",B15-C15)</f>
        <v>-1.1604957176172603E-2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0.73325213154689406</v>
      </c>
      <c r="C17" s="10">
        <f>IF(ISERROR(College!G33/College!C33),"n/a",College!G33/College!C33)</f>
        <v>0.79626972740315638</v>
      </c>
      <c r="D17" s="12">
        <f>IF(ISERROR(B17-C17),"n/a",B17-C17)</f>
        <v>-6.3017595856262321E-2</v>
      </c>
    </row>
    <row r="18" spans="1:4" ht="15" x14ac:dyDescent="0.2">
      <c r="A18" s="14" t="s">
        <v>14</v>
      </c>
      <c r="B18" s="10">
        <f>IF(ISERROR(College!J33/College!F33),"n/a",College!J33/College!F33)</f>
        <v>1.9933554817275746E-2</v>
      </c>
      <c r="C18" s="10">
        <f>IF(ISERROR(College!K33/College!G33),"n/a",College!K33/College!G33)</f>
        <v>3.9639639639639637E-2</v>
      </c>
      <c r="D18" s="12">
        <f>IF(ISERROR(B18-C18),"n/a",B18-C18)</f>
        <v>-1.9706084822363891E-2</v>
      </c>
    </row>
    <row r="19" spans="1:4" ht="15" x14ac:dyDescent="0.2">
      <c r="A19" s="14" t="s">
        <v>15</v>
      </c>
      <c r="B19" s="10">
        <f>IF(ISERROR(College!N33/College!F33),"n/a",College!N33/College!F33)</f>
        <v>1.6611295681063124E-2</v>
      </c>
      <c r="C19" s="10">
        <f>IF(ISERROR(College!O33/College!G33),"n/a",College!O33/College!G33)</f>
        <v>3.783783783783784E-2</v>
      </c>
      <c r="D19" s="12">
        <f>IF(ISERROR(B19-C19),"n/a",B19-C19)</f>
        <v>-2.1226542156774716E-2</v>
      </c>
    </row>
    <row r="20" spans="1:4" ht="15" x14ac:dyDescent="0.2">
      <c r="A20" s="14" t="s">
        <v>16</v>
      </c>
      <c r="B20" s="10">
        <f>IF(ISERROR(College!N33/College!J33),"n/a",College!N33/College!J33)</f>
        <v>0.83333333333333337</v>
      </c>
      <c r="C20" s="10">
        <f>IF(ISERROR(College!O33/College!K33),"n/a",College!O33/College!K33)</f>
        <v>0.95454545454545459</v>
      </c>
      <c r="D20" s="12">
        <f>IF(ISERROR(B20-C20),"n/a",B20-C20)</f>
        <v>-0.12121212121212122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0.95238095238095233</v>
      </c>
      <c r="D21" s="12">
        <f>IF(ISERROR(B21-C21),"n/a",B21-C21)</f>
        <v>4.7619047619047672E-2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0.67769202499081216</v>
      </c>
      <c r="D23" s="12">
        <f>IF(ISERROR(B23-C23),"n/a",B23-C23)</f>
        <v>1.0983740409409193E-2</v>
      </c>
    </row>
    <row r="24" spans="1:4" ht="15" x14ac:dyDescent="0.2">
      <c r="A24" s="14" t="s">
        <v>14</v>
      </c>
      <c r="B24" s="10">
        <f>IF(ISERROR(College!J31/College!F31),"n/a",College!J31/College!F31)</f>
        <v>4.0171397964649171E-2</v>
      </c>
      <c r="C24" s="10">
        <f>IF(ISERROR(College!K31/College!G31),"n/a",College!K31/College!G31)</f>
        <v>6.3449023861171364E-2</v>
      </c>
      <c r="D24" s="12">
        <f>IF(ISERROR(B24-C24),"n/a",B24-C24)</f>
        <v>-2.3277625896522193E-2</v>
      </c>
    </row>
    <row r="25" spans="1:4" ht="15" x14ac:dyDescent="0.2">
      <c r="A25" s="14" t="s">
        <v>15</v>
      </c>
      <c r="B25" s="10">
        <f>IF(ISERROR(College!N31/College!F31),"n/a",College!N31/College!F31)</f>
        <v>3.642206748794858E-2</v>
      </c>
      <c r="C25" s="10">
        <f>IF(ISERROR(College!O31/College!G31),"n/a",College!O31/College!G31)</f>
        <v>6.2906724511930592E-2</v>
      </c>
      <c r="D25" s="12">
        <f>IF(ISERROR(B25-C25),"n/a",B25-C25)</f>
        <v>-2.6484657023982013E-2</v>
      </c>
    </row>
    <row r="26" spans="1:4" ht="15" x14ac:dyDescent="0.2">
      <c r="A26" s="14" t="s">
        <v>16</v>
      </c>
      <c r="B26" s="10">
        <f>IF(ISERROR(College!N31/College!J31),"n/a",College!N31/College!J31)</f>
        <v>0.90666666666666662</v>
      </c>
      <c r="C26" s="10">
        <f>IF(ISERROR(College!O31/College!K31),"n/a",College!O31/College!K31)</f>
        <v>0.99145299145299148</v>
      </c>
      <c r="D26" s="12">
        <f>IF(ISERROR(B26-C26),"n/a",B26-C26)</f>
        <v>-8.4786324786324863E-2</v>
      </c>
    </row>
    <row r="27" spans="1:4" ht="15" x14ac:dyDescent="0.2">
      <c r="A27" s="14" t="s">
        <v>17</v>
      </c>
      <c r="B27" s="10">
        <f>IF(ISERROR(College!R31/College!N31), "n/a",College!R31/College!N31)</f>
        <v>0.92647058823529416</v>
      </c>
      <c r="C27" s="10">
        <f>IF(ISERROR(College!S31/College!O31), "n/a",College!S31/College!O31)</f>
        <v>0.9568965517241379</v>
      </c>
      <c r="D27" s="12">
        <f>IF(ISERROR(B27-C27),"n/a",B27-C27)</f>
        <v>-3.0425963488843744E-2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0.65182352699313351</v>
      </c>
      <c r="C29" s="10">
        <f>IF(ISERROR(College!G27/College!C27),"n/a",College!G27/College!C27)</f>
        <v>0.60292204977022457</v>
      </c>
      <c r="D29" s="12">
        <f>IF(ISERROR(B29-C29),"n/a",B29-C29)</f>
        <v>4.890147722290894E-2</v>
      </c>
    </row>
    <row r="30" spans="1:4" ht="15" x14ac:dyDescent="0.2">
      <c r="A30" s="14" t="s">
        <v>14</v>
      </c>
      <c r="B30" s="10">
        <f>IF(ISERROR(College!J27/College!F27),"n/a",College!J27/College!F27)</f>
        <v>0.14937235854412415</v>
      </c>
      <c r="C30" s="10">
        <f>IF(ISERROR(College!K27/College!G27),"n/a",College!K27/College!G27)</f>
        <v>0.17027396275257065</v>
      </c>
      <c r="D30" s="12">
        <f>IF(ISERROR(B30-C30),"n/a",B30-C30)</f>
        <v>-2.09016042084465E-2</v>
      </c>
    </row>
    <row r="31" spans="1:4" ht="15" x14ac:dyDescent="0.2">
      <c r="A31" s="14" t="s">
        <v>15</v>
      </c>
      <c r="B31" s="10">
        <f>IF(ISERROR(College!N27/College!F27),"n/a",College!N27/College!F27)</f>
        <v>0.14539834731596543</v>
      </c>
      <c r="C31" s="10">
        <f>IF(ISERROR(College!O27/College!G27),"n/a",College!O27/College!G27)</f>
        <v>0.16588768246206947</v>
      </c>
      <c r="D31" s="12">
        <f>IF(ISERROR(B31-C31),"n/a",B31-C31)</f>
        <v>-2.0489335146104043E-2</v>
      </c>
    </row>
    <row r="32" spans="1:4" ht="15" x14ac:dyDescent="0.2">
      <c r="A32" s="14" t="s">
        <v>16</v>
      </c>
      <c r="B32" s="10">
        <f>IF(ISERROR(College!N27/College!J27),"n/a",College!N27/College!J27)</f>
        <v>0.97339527027027029</v>
      </c>
      <c r="C32" s="10">
        <f>IF(ISERROR(College!O27/College!K27),"n/a",College!O27/College!K27)</f>
        <v>0.97423986486486491</v>
      </c>
      <c r="D32" s="12">
        <f>IF(ISERROR(B32-C32),"n/a",B32-C32)</f>
        <v>-8.445945945946276E-4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0.96702819956616048</v>
      </c>
      <c r="C33" s="11">
        <f>IF(ISERROR(College!S27/College!O27), "n/a",College!S27/College!O27)</f>
        <v>0.97832683138274812</v>
      </c>
      <c r="D33" s="13">
        <f>IF(ISERROR(B33-C33),"n/a",B33-C33)</f>
        <v>-1.1298631816587634E-2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10/9/20</v>
      </c>
      <c r="C36" s="353" t="str">
        <f>(Summary!C7)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0.79605841984867143</v>
      </c>
      <c r="C39" s="10">
        <f>IF(ISERROR(College!G36/College!C36),"n/a",College!G36/College!C36)</f>
        <v>0.81435793731041461</v>
      </c>
      <c r="D39" s="12">
        <f>IF(ISERROR(B39-C39),"n/a",B39-C39)</f>
        <v>-1.8299517461743187E-2</v>
      </c>
    </row>
    <row r="40" spans="1:4" ht="15" x14ac:dyDescent="0.2">
      <c r="A40" s="14" t="s">
        <v>14</v>
      </c>
      <c r="B40" s="10">
        <f>IF(ISERROR(College!J36/College!F36),"n/a",College!J36/College!F36)</f>
        <v>0.22811671087533156</v>
      </c>
      <c r="C40" s="10">
        <f>IF(ISERROR(College!K36/College!G36),"n/a",College!K36/College!G36)</f>
        <v>0.24062577601191953</v>
      </c>
      <c r="D40" s="12">
        <f>IF(ISERROR(B40-C40),"n/a",B40-C40)</f>
        <v>-1.2509065136587977E-2</v>
      </c>
    </row>
    <row r="41" spans="1:4" ht="15" x14ac:dyDescent="0.2">
      <c r="A41" s="14" t="s">
        <v>15</v>
      </c>
      <c r="B41" s="10">
        <f>IF(ISERROR(College!N36/College!F36),"n/a",College!N36/College!F36)</f>
        <v>0.21971706454465076</v>
      </c>
      <c r="C41" s="10">
        <f>IF(ISERROR(College!O36/College!G36),"n/a",College!O36/College!G36)</f>
        <v>0.22671964241370748</v>
      </c>
      <c r="D41" s="12">
        <f>IF(ISERROR(B41-C41),"n/a",B41-C41)</f>
        <v>-7.0025778690567253E-3</v>
      </c>
    </row>
    <row r="42" spans="1:4" ht="15" x14ac:dyDescent="0.2">
      <c r="A42" s="14" t="s">
        <v>16</v>
      </c>
      <c r="B42" s="10">
        <f>IF(ISERROR(College!N36/College!J36),"n/a",College!N36/College!J36)</f>
        <v>0.96317829457364346</v>
      </c>
      <c r="C42" s="10">
        <f>IF(ISERROR(College!O36/College!K36),"n/a",College!O36/College!K36)</f>
        <v>0.94220846233230138</v>
      </c>
      <c r="D42" s="12">
        <f>IF(ISERROR(B42-C42),"n/a",B42-C42)</f>
        <v>2.0969832241342079E-2</v>
      </c>
    </row>
    <row r="43" spans="1:4" ht="15" x14ac:dyDescent="0.2">
      <c r="A43" s="14" t="s">
        <v>17</v>
      </c>
      <c r="B43" s="10">
        <f>IF(ISERROR(College!R36/College!N36), "n/a",College!R36/College!N36)</f>
        <v>0.93058350100603626</v>
      </c>
      <c r="C43" s="10">
        <f>IF(ISERROR(College!S36/College!O36), "n/a",College!S36/College!O36)</f>
        <v>0.96604600219058046</v>
      </c>
      <c r="D43" s="12">
        <f>IF(ISERROR(B43-C43),"n/a",B43-C43)</f>
        <v>-3.5462501184544193E-2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0.91346153846153844</v>
      </c>
      <c r="D45" s="12">
        <f>IF(ISERROR(B45-C45),"n/a",B45-C45)</f>
        <v>-7.275357385976855E-2</v>
      </c>
    </row>
    <row r="46" spans="1:4" ht="15" x14ac:dyDescent="0.2">
      <c r="A46" s="14" t="s">
        <v>14</v>
      </c>
      <c r="B46" s="10">
        <f>IF(ISERROR(College!J37/College!F37),"n/a",College!J37/College!F37)</f>
        <v>0.17894736842105263</v>
      </c>
      <c r="C46" s="10">
        <f>IF(ISERROR(College!K37/College!G37),"n/a",College!K37/College!G37)</f>
        <v>0.25263157894736843</v>
      </c>
      <c r="D46" s="12">
        <f>IF(ISERROR(B46-C46),"n/a",B46-C46)</f>
        <v>-7.3684210526315796E-2</v>
      </c>
    </row>
    <row r="47" spans="1:4" ht="15" x14ac:dyDescent="0.2">
      <c r="A47" s="14" t="s">
        <v>15</v>
      </c>
      <c r="B47" s="10">
        <f>IF(ISERROR(College!N37/College!F37),"n/a",College!N37/College!F37)</f>
        <v>0.14736842105263157</v>
      </c>
      <c r="C47" s="10">
        <f>IF(ISERROR(College!O37/College!G37),"n/a",College!O37/College!G37)</f>
        <v>0.23157894736842105</v>
      </c>
      <c r="D47" s="12">
        <f>IF(ISERROR(B47-C47),"n/a",B47-C47)</f>
        <v>-8.4210526315789486E-2</v>
      </c>
    </row>
    <row r="48" spans="1:4" ht="15" x14ac:dyDescent="0.2">
      <c r="A48" s="14" t="s">
        <v>16</v>
      </c>
      <c r="B48" s="10">
        <f>IF(ISERROR(College!N37/College!J37),"n/a",College!N37/College!J37)</f>
        <v>0.82352941176470584</v>
      </c>
      <c r="C48" s="10">
        <f>IF(ISERROR(College!O37/College!K37),"n/a",College!O37/College!K37)</f>
        <v>0.91666666666666663</v>
      </c>
      <c r="D48" s="12">
        <f>IF(ISERROR(B48-C48),"n/a",B48-C48)</f>
        <v>-9.3137254901960786E-2</v>
      </c>
    </row>
    <row r="49" spans="1:4" ht="15" x14ac:dyDescent="0.2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1</v>
      </c>
      <c r="D49" s="12">
        <f>IF(ISERROR(B49-C49),"n/a",B49-C49)</f>
        <v>0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0.5</v>
      </c>
      <c r="D51" s="12">
        <f>IF(ISERROR(B51-C51),"n/a",B51-C51)</f>
        <v>-0.41428571428571426</v>
      </c>
    </row>
    <row r="52" spans="1:4" ht="15" x14ac:dyDescent="0.2">
      <c r="A52" s="14" t="s">
        <v>14</v>
      </c>
      <c r="B52" s="10">
        <f>IF(ISERROR(College!J41/College!F41),"n/a",College!J41/College!F41)</f>
        <v>0.10810810810810811</v>
      </c>
      <c r="C52" s="10">
        <f>IF(ISERROR(College!K41/College!G41),"n/a",College!K41/College!G41)</f>
        <v>8.5714285714285715E-2</v>
      </c>
      <c r="D52" s="12">
        <f>IF(ISERROR(B52-C52),"n/a",B52-C52)</f>
        <v>2.2393822393822399E-2</v>
      </c>
    </row>
    <row r="53" spans="1:4" ht="15" x14ac:dyDescent="0.2">
      <c r="A53" s="14" t="s">
        <v>15</v>
      </c>
      <c r="B53" s="10">
        <f>IF(ISERROR(College!N41/College!F41),"n/a",College!N41/College!F41)</f>
        <v>8.1081081081081086E-2</v>
      </c>
      <c r="C53" s="10">
        <f>IF(ISERROR(College!O41/College!G41),"n/a",College!O41/College!G41)</f>
        <v>8.5714285714285715E-2</v>
      </c>
      <c r="D53" s="12">
        <f>IF(ISERROR(B53-C53),"n/a",B53-C53)</f>
        <v>-4.6332046332046295E-3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1</v>
      </c>
      <c r="D54" s="12">
        <f>IF(ISERROR(B54-C54),"n/a",B54-C54)</f>
        <v>-0.25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1.0376712328767124</v>
      </c>
      <c r="D57" s="12">
        <f>IF(ISERROR(B57-C57),"n/a",B57-C57)</f>
        <v>-4.2603415367464481E-2</v>
      </c>
    </row>
    <row r="58" spans="1:4" ht="15" x14ac:dyDescent="0.2">
      <c r="A58" s="14" t="s">
        <v>14</v>
      </c>
      <c r="B58" s="10">
        <f>IF(ISERROR(College!J39/College!F39),"n/a",College!J39/College!F39)</f>
        <v>0.1251548946716233</v>
      </c>
      <c r="C58" s="10">
        <f>IF(ISERROR(College!K39/College!G39),"n/a",College!K39/College!G39)</f>
        <v>0.16501650165016502</v>
      </c>
      <c r="D58" s="12">
        <f>IF(ISERROR(B58-C58),"n/a",B58-C58)</f>
        <v>-3.9861606978541714E-2</v>
      </c>
    </row>
    <row r="59" spans="1:4" ht="15" x14ac:dyDescent="0.2">
      <c r="A59" s="14" t="s">
        <v>15</v>
      </c>
      <c r="B59" s="10">
        <f>IF(ISERROR(College!N39/College!F39),"n/a",College!N39/College!F39)</f>
        <v>0.10161090458488228</v>
      </c>
      <c r="C59" s="10">
        <f>IF(ISERROR(College!O39/College!G39),"n/a",College!O39/College!G39)</f>
        <v>0.15621562156215621</v>
      </c>
      <c r="D59" s="12">
        <f>IF(ISERROR(B59-C59),"n/a",B59-C59)</f>
        <v>-5.4604716977273926E-2</v>
      </c>
    </row>
    <row r="60" spans="1:4" ht="15" x14ac:dyDescent="0.2">
      <c r="A60" s="14" t="s">
        <v>16</v>
      </c>
      <c r="B60" s="10">
        <f>IF(ISERROR(College!N39/College!J39),"n/a",College!N39/College!J39)</f>
        <v>0.81188118811881194</v>
      </c>
      <c r="C60" s="10">
        <f>IF(ISERROR(College!O39/College!K39),"n/a",College!O39/College!K39)</f>
        <v>0.94666666666666666</v>
      </c>
      <c r="D60" s="12">
        <f>IF(ISERROR(B60-C60),"n/a",B60-C60)</f>
        <v>-0.13478547854785472</v>
      </c>
    </row>
    <row r="61" spans="1:4" ht="15" x14ac:dyDescent="0.2">
      <c r="A61" s="14" t="s">
        <v>17</v>
      </c>
      <c r="B61" s="10">
        <f>IF(ISERROR(College!R39/College!N39), "n/a",College!R39/College!N39)</f>
        <v>0.82926829268292679</v>
      </c>
      <c r="C61" s="10">
        <f>IF(ISERROR(College!S39/College!O39), "n/a",College!S39/College!O39)</f>
        <v>0.852112676056338</v>
      </c>
      <c r="D61" s="12">
        <f>IF(ISERROR(B61-C61),"n/a",B61-C61)</f>
        <v>-2.2844383373411214E-2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0.81659192825112104</v>
      </c>
      <c r="C63" s="10">
        <f>IF(ISERROR(College!G34/College!C34),"n/a",College!G34/College!C34)</f>
        <v>0.8450375312760634</v>
      </c>
      <c r="D63" s="12">
        <f>IF(ISERROR(B63-C63),"n/a",B63-C63)</f>
        <v>-2.8445603024942367E-2</v>
      </c>
    </row>
    <row r="64" spans="1:4" ht="15" x14ac:dyDescent="0.2">
      <c r="A64" s="14" t="s">
        <v>14</v>
      </c>
      <c r="B64" s="10">
        <f>IF(ISERROR(College!J34/College!F34),"n/a",College!J34/College!F34)</f>
        <v>0.21123924583562145</v>
      </c>
      <c r="C64" s="10">
        <f>IF(ISERROR(College!K34/College!G34),"n/a",College!K34/College!G34)</f>
        <v>0.22621397552309513</v>
      </c>
      <c r="D64" s="12">
        <f>IF(ISERROR(B64-C64),"n/a",B64-C64)</f>
        <v>-1.4974729687473681E-2</v>
      </c>
    </row>
    <row r="65" spans="1:4" ht="15" x14ac:dyDescent="0.2">
      <c r="A65" s="14" t="s">
        <v>15</v>
      </c>
      <c r="B65" s="10">
        <f>IF(ISERROR(College!N34/College!F34),"n/a",College!N34/College!F34)</f>
        <v>0.20007321984257734</v>
      </c>
      <c r="C65" s="10">
        <f>IF(ISERROR(College!O34/College!G34),"n/a",College!O34/College!G34)</f>
        <v>0.21318594551914727</v>
      </c>
      <c r="D65" s="12">
        <f>IF(ISERROR(B65-C65),"n/a",B65-C65)</f>
        <v>-1.3112725676569931E-2</v>
      </c>
    </row>
    <row r="66" spans="1:4" ht="15" x14ac:dyDescent="0.2">
      <c r="A66" s="14" t="s">
        <v>16</v>
      </c>
      <c r="B66" s="10">
        <f>IF(ISERROR(College!N34/College!J34),"n/a",College!N34/College!J34)</f>
        <v>0.94714038128249567</v>
      </c>
      <c r="C66" s="10">
        <f>IF(ISERROR(College!O34/College!K34),"n/a",College!O34/College!K34)</f>
        <v>0.94240837696335078</v>
      </c>
      <c r="D66" s="12">
        <f>IF(ISERROR(B66-C66),"n/a",B66-C66)</f>
        <v>4.7320043191448891E-3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0.92406221408966149</v>
      </c>
      <c r="C67" s="11">
        <f>IF(ISERROR(College!S34/College!O34), "n/a",College!S34/College!O34)</f>
        <v>0.95185185185185184</v>
      </c>
      <c r="D67" s="13">
        <f>IF(ISERROR(B67-C67),"n/a",B67-C67)</f>
        <v>-2.7789637762190345E-2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9,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">
      <c r="A9" s="420"/>
      <c r="B9" s="353" t="str">
        <f>(Summary!B7)</f>
        <v>as of 10/9/20</v>
      </c>
      <c r="C9" s="355" t="str">
        <f>Summary!C7</f>
        <v>as of 10/9/19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0.73268835225108553</v>
      </c>
      <c r="C11" s="10">
        <f>IF(ISERROR(College!G45/College!C45),"n/a",College!G45/College!C45)</f>
        <v>0.59528169014084509</v>
      </c>
      <c r="D11" s="12">
        <f>IF(ISERROR(B11-C11),"n/a",B11-C11)</f>
        <v>0.13740666211024044</v>
      </c>
    </row>
    <row r="12" spans="1:4" ht="15" x14ac:dyDescent="0.2">
      <c r="A12" s="14" t="s">
        <v>14</v>
      </c>
      <c r="B12" s="10">
        <f>IF(ISERROR(College!J45/College!F45),"n/a",College!J45/College!F45)</f>
        <v>0.18330214181742566</v>
      </c>
      <c r="C12" s="10">
        <f>IF(ISERROR(College!K45/College!G45),"n/a",College!K45/College!G45)</f>
        <v>0.19815450136046375</v>
      </c>
      <c r="D12" s="12">
        <f>IF(ISERROR(B12-C12),"n/a",B12-C12)</f>
        <v>-1.4852359543038096E-2</v>
      </c>
    </row>
    <row r="13" spans="1:4" ht="15" x14ac:dyDescent="0.2">
      <c r="A13" s="14" t="s">
        <v>15</v>
      </c>
      <c r="B13" s="10">
        <f>IF(ISERROR(College!N45/College!F45),"n/a",College!N45/College!F45)</f>
        <v>0.18007901850696612</v>
      </c>
      <c r="C13" s="10">
        <f>IF(ISERROR(College!O45/College!G45),"n/a",College!O45/College!G45)</f>
        <v>0.19555187507393826</v>
      </c>
      <c r="D13" s="12">
        <f>IF(ISERROR(B13-C13),"n/a",B13-C13)</f>
        <v>-1.5472856566972143E-2</v>
      </c>
    </row>
    <row r="14" spans="1:4" ht="15" x14ac:dyDescent="0.2">
      <c r="A14" s="14" t="s">
        <v>16</v>
      </c>
      <c r="B14" s="10">
        <f>IF(ISERROR(College!N45/College!J45),"n/a",College!N45/College!J45)</f>
        <v>0.98241633579126486</v>
      </c>
      <c r="C14" s="10">
        <f>IF(ISERROR(College!O45/College!K45),"n/a",College!O45/College!K45)</f>
        <v>0.98686567164179106</v>
      </c>
      <c r="D14" s="12">
        <f>IF(ISERROR(B14-C14),"n/a",B14-C14)</f>
        <v>-4.4493358505262037E-3</v>
      </c>
    </row>
    <row r="15" spans="1:4" ht="15" x14ac:dyDescent="0.2">
      <c r="A15" s="14" t="s">
        <v>17</v>
      </c>
      <c r="B15" s="10">
        <f>IF(ISERROR(College!R45/College!N45), "n/a",College!R45/College!N45)</f>
        <v>0.97344110854503463</v>
      </c>
      <c r="C15" s="10">
        <f>IF(ISERROR(College!S45/College!O45), "n/a",College!S45/College!O45)</f>
        <v>0.98669086509376891</v>
      </c>
      <c r="D15" s="12">
        <f>IF(ISERROR(B15-C15),"n/a",B15-C15)</f>
        <v>-1.3249756548734282E-2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0.79220779220779225</v>
      </c>
      <c r="C17" s="10">
        <f>IF(ISERROR(College!G49/College!C49),"n/a",College!G49/College!C49)</f>
        <v>0.66746987951807224</v>
      </c>
      <c r="D17" s="12">
        <f>IF(ISERROR(B17-C17),"n/a",B17-C17)</f>
        <v>0.12473791268972001</v>
      </c>
    </row>
    <row r="18" spans="1:4" ht="15" x14ac:dyDescent="0.2">
      <c r="A18" s="14" t="s">
        <v>14</v>
      </c>
      <c r="B18" s="10">
        <f>IF(ISERROR(College!J49/College!F49),"n/a",College!J49/College!F49)</f>
        <v>3.2786885245901641E-2</v>
      </c>
      <c r="C18" s="10">
        <f>IF(ISERROR(College!K49/College!G49),"n/a",College!K49/College!G49)</f>
        <v>3.2490974729241874E-2</v>
      </c>
      <c r="D18" s="12">
        <f>IF(ISERROR(B18-C18),"n/a",B18-C18)</f>
        <v>2.9591051665976698E-4</v>
      </c>
    </row>
    <row r="19" spans="1:4" ht="15" x14ac:dyDescent="0.2">
      <c r="A19" s="14" t="s">
        <v>15</v>
      </c>
      <c r="B19" s="10">
        <f>IF(ISERROR(College!N49/College!F49),"n/a",College!N49/College!F49)</f>
        <v>2.9508196721311476E-2</v>
      </c>
      <c r="C19" s="10">
        <f>IF(ISERROR(College!O49/College!G49),"n/a",College!O49/College!G49)</f>
        <v>2.8880866425992781E-2</v>
      </c>
      <c r="D19" s="12">
        <f>IF(ISERROR(B19-C19),"n/a",B19-C19)</f>
        <v>6.2733029531869544E-4</v>
      </c>
    </row>
    <row r="20" spans="1:4" ht="15" x14ac:dyDescent="0.2">
      <c r="A20" s="14" t="s">
        <v>16</v>
      </c>
      <c r="B20" s="10">
        <f>IF(ISERROR(College!N49/College!J49),"n/a",College!N49/College!J49)</f>
        <v>0.9</v>
      </c>
      <c r="C20" s="10">
        <f>IF(ISERROR(College!O49/College!K49),"n/a",College!O49/College!K49)</f>
        <v>0.88888888888888884</v>
      </c>
      <c r="D20" s="12">
        <f>IF(ISERROR(B20-C20),"n/a",B20-C20)</f>
        <v>1.1111111111111183E-2</v>
      </c>
    </row>
    <row r="21" spans="1:4" ht="15" x14ac:dyDescent="0.2">
      <c r="A21" s="14" t="s">
        <v>17</v>
      </c>
      <c r="B21" s="10">
        <f>IF(ISERROR(College!R49/College!N49), "n/a",College!R49/College!N49)</f>
        <v>0.77777777777777779</v>
      </c>
      <c r="C21" s="10">
        <f>IF(ISERROR(College!S49/College!O49), "n/a",College!S49/College!O49)</f>
        <v>0.75</v>
      </c>
      <c r="D21" s="12">
        <f>IF(ISERROR(B21-C21),"n/a",B21-C21)</f>
        <v>2.777777777777779E-2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0.53737541528239208</v>
      </c>
      <c r="D23" s="12">
        <f>IF(ISERROR(B23-C23),"n/a",B23-C23)</f>
        <v>0.18223242785486282</v>
      </c>
    </row>
    <row r="24" spans="1:4" ht="15" x14ac:dyDescent="0.2">
      <c r="A24" s="14" t="s">
        <v>14</v>
      </c>
      <c r="B24" s="10">
        <f>IF(ISERROR(College!J47/College!F47),"n/a",College!J47/College!F47)</f>
        <v>2.8610354223433242E-2</v>
      </c>
      <c r="C24" s="10">
        <f>IF(ISERROR(College!K47/College!G47),"n/a",College!K47/College!G47)</f>
        <v>3.7094281298299843E-2</v>
      </c>
      <c r="D24" s="12">
        <f>IF(ISERROR(B24-C24),"n/a",B24-C24)</f>
        <v>-8.4839270748666012E-3</v>
      </c>
    </row>
    <row r="25" spans="1:4" ht="15" x14ac:dyDescent="0.2">
      <c r="A25" s="14" t="s">
        <v>15</v>
      </c>
      <c r="B25" s="10">
        <f>IF(ISERROR(College!N47/College!F47),"n/a",College!N47/College!F47)</f>
        <v>2.7247956403269755E-2</v>
      </c>
      <c r="C25" s="10">
        <f>IF(ISERROR(College!O47/College!G47),"n/a",College!O47/College!G47)</f>
        <v>3.5548686244204021E-2</v>
      </c>
      <c r="D25" s="12">
        <f>IF(ISERROR(B25-C25),"n/a",B25-C25)</f>
        <v>-8.3007298409342664E-3</v>
      </c>
    </row>
    <row r="26" spans="1:4" ht="15" x14ac:dyDescent="0.2">
      <c r="A26" s="14" t="s">
        <v>16</v>
      </c>
      <c r="B26" s="10">
        <f>IF(ISERROR(College!N47/College!J47),"n/a",College!N47/College!J47)</f>
        <v>0.95238095238095233</v>
      </c>
      <c r="C26" s="10">
        <f>IF(ISERROR(College!O47/College!K47),"n/a",College!O47/College!K47)</f>
        <v>0.95833333333333337</v>
      </c>
      <c r="D26" s="12">
        <f>IF(ISERROR(B26-C26),"n/a",B26-C26)</f>
        <v>-5.9523809523810423E-3</v>
      </c>
    </row>
    <row r="27" spans="1:4" ht="15" x14ac:dyDescent="0.2">
      <c r="A27" s="14" t="s">
        <v>17</v>
      </c>
      <c r="B27" s="10">
        <f>IF(ISERROR(College!R47/College!N47), "n/a",College!R47/College!N47)</f>
        <v>0.9</v>
      </c>
      <c r="C27" s="10">
        <f>IF(ISERROR(College!S47/College!O47), "n/a",College!S47/College!O47)</f>
        <v>0.91304347826086951</v>
      </c>
      <c r="D27" s="12">
        <f>IF(ISERROR(B27-C27),"n/a",B27-C27)</f>
        <v>-1.304347826086949E-2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0.73334709606385906</v>
      </c>
      <c r="C29" s="10">
        <f>IF(ISERROR(College!G43/College!C43),"n/a",College!G43/College!C43)</f>
        <v>0.59276819015108417</v>
      </c>
      <c r="D29" s="12">
        <f>IF(ISERROR(B29-C29),"n/a",B29-C29)</f>
        <v>0.14057890591277489</v>
      </c>
    </row>
    <row r="30" spans="1:4" ht="15" x14ac:dyDescent="0.2">
      <c r="A30" s="14" t="s">
        <v>14</v>
      </c>
      <c r="B30" s="10">
        <f>IF(ISERROR(College!J43/College!F43),"n/a",College!J43/College!F43)</f>
        <v>0.16834005817772357</v>
      </c>
      <c r="C30" s="10">
        <f>IF(ISERROR(College!K43/College!G43),"n/a",College!K43/College!G43)</f>
        <v>0.18214780846752693</v>
      </c>
      <c r="D30" s="12">
        <f>IF(ISERROR(B30-C30),"n/a",B30-C30)</f>
        <v>-1.3807750289803356E-2</v>
      </c>
    </row>
    <row r="31" spans="1:4" ht="15" x14ac:dyDescent="0.2">
      <c r="A31" s="14" t="s">
        <v>15</v>
      </c>
      <c r="B31" s="10">
        <f>IF(ISERROR(College!N43/College!F43),"n/a",College!N43/College!F43)</f>
        <v>0.16524350192361828</v>
      </c>
      <c r="C31" s="10">
        <f>IF(ISERROR(College!O43/College!G43),"n/a",College!O43/College!G43)</f>
        <v>0.17958835448437666</v>
      </c>
      <c r="D31" s="12">
        <f>IF(ISERROR(B31-C31),"n/a",B31-C31)</f>
        <v>-1.4344852560758375E-2</v>
      </c>
    </row>
    <row r="32" spans="1:4" ht="15" x14ac:dyDescent="0.2">
      <c r="A32" s="14" t="s">
        <v>16</v>
      </c>
      <c r="B32" s="10">
        <f>IF(ISERROR(College!N43/College!J43),"n/a",College!N43/College!J43)</f>
        <v>0.98160535117056857</v>
      </c>
      <c r="C32" s="10">
        <f>IF(ISERROR(College!O43/College!K43),"n/a",College!O43/College!K43)</f>
        <v>0.98594847775175642</v>
      </c>
      <c r="D32" s="12">
        <f>IF(ISERROR(B32-C32),"n/a",B32-C32)</f>
        <v>-4.3431265811878506E-3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0.97160704145371946</v>
      </c>
      <c r="C33" s="11">
        <f>IF(ISERROR(College!S43/College!O43), "n/a",College!S43/College!O43)</f>
        <v>0.98456057007125886</v>
      </c>
      <c r="D33" s="13">
        <f>IF(ISERROR(B33-C33),"n/a",B33-C33)</f>
        <v>-1.29535286175394E-2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10/9/20</v>
      </c>
      <c r="C36" s="353" t="str">
        <f>(Summary!C7)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0.73254156769596201</v>
      </c>
      <c r="D39" s="12">
        <f>IF(ISERROR(B39-C39),"n/a",B39-C39)</f>
        <v>-9.1548301702696011E-2</v>
      </c>
    </row>
    <row r="40" spans="1:4" ht="15" x14ac:dyDescent="0.2">
      <c r="A40" s="14" t="s">
        <v>14</v>
      </c>
      <c r="B40" s="10">
        <f>IF(ISERROR(College!J52/College!F52),"n/a",College!J52/College!F52)</f>
        <v>0.26132632961260671</v>
      </c>
      <c r="C40" s="10">
        <f>IF(ISERROR(College!K52/College!G52),"n/a",College!K52/College!G52)</f>
        <v>0.23994811932555124</v>
      </c>
      <c r="D40" s="12">
        <f>IF(ISERROR(B40-C40),"n/a",B40-C40)</f>
        <v>2.1378210287055471E-2</v>
      </c>
    </row>
    <row r="41" spans="1:4" ht="15" x14ac:dyDescent="0.2">
      <c r="A41" s="14" t="s">
        <v>15</v>
      </c>
      <c r="B41" s="10">
        <f>IF(ISERROR(College!N52/College!F52),"n/a",College!N52/College!F52)</f>
        <v>0.25476034143138543</v>
      </c>
      <c r="C41" s="10">
        <f>IF(ISERROR(College!O52/College!G52),"n/a",College!O52/College!G52)</f>
        <v>0.23216601815823606</v>
      </c>
      <c r="D41" s="12">
        <f>IF(ISERROR(B41-C41),"n/a",B41-C41)</f>
        <v>2.2594323273149364E-2</v>
      </c>
    </row>
    <row r="42" spans="1:4" ht="15" x14ac:dyDescent="0.2">
      <c r="A42" s="14" t="s">
        <v>16</v>
      </c>
      <c r="B42" s="10">
        <f>IF(ISERROR(College!N52/College!J52),"n/a",College!N52/College!J52)</f>
        <v>0.97487437185929648</v>
      </c>
      <c r="C42" s="10">
        <f>IF(ISERROR(College!O52/College!K52),"n/a",College!O52/College!K52)</f>
        <v>0.96756756756756757</v>
      </c>
      <c r="D42" s="12">
        <f>IF(ISERROR(B42-C42),"n/a",B42-C42)</f>
        <v>7.3068042917289189E-3</v>
      </c>
    </row>
    <row r="43" spans="1:4" ht="15" x14ac:dyDescent="0.2">
      <c r="A43" s="14" t="s">
        <v>17</v>
      </c>
      <c r="B43" s="10">
        <f>IF(ISERROR(College!R52/College!N52), "n/a",College!R52/College!N52)</f>
        <v>0.96907216494845361</v>
      </c>
      <c r="C43" s="10">
        <f>IF(ISERROR(College!S52/College!O52), "n/a",College!S52/College!O52)</f>
        <v>0.96927374301675973</v>
      </c>
      <c r="D43" s="12">
        <f>IF(ISERROR(B43-C43),"n/a",B43-C43)</f>
        <v>-2.0157806830611857E-4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" x14ac:dyDescent="0.2">
      <c r="A46" s="14" t="s">
        <v>14</v>
      </c>
      <c r="B46" s="10">
        <f>IF(ISERROR(College!J53/College!F53),"n/a",College!J53/College!F53)</f>
        <v>0.15625</v>
      </c>
      <c r="C46" s="10">
        <f>IF(ISERROR(College!K53/College!G53),"n/a",College!K53/College!G53)</f>
        <v>0.21428571428571427</v>
      </c>
      <c r="D46" s="12">
        <f>IF(ISERROR(B46-C46),"n/a",B46-C46)</f>
        <v>-5.8035714285714274E-2</v>
      </c>
    </row>
    <row r="47" spans="1:4" ht="15" x14ac:dyDescent="0.2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" x14ac:dyDescent="0.2">
      <c r="A48" s="14" t="s">
        <v>16</v>
      </c>
      <c r="B48" s="10">
        <f>IF(ISERROR(College!N53/College!J53),"n/a",College!N53/College!J53)</f>
        <v>1</v>
      </c>
      <c r="C48" s="10">
        <f>IF(ISERROR(College!O53/College!K53),"n/a",College!O53/College!K53)</f>
        <v>0.83333333333333337</v>
      </c>
      <c r="D48" s="12">
        <f>IF(ISERROR(B48-C48),"n/a",B48-C48)</f>
        <v>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" x14ac:dyDescent="0.2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" x14ac:dyDescent="0.2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" x14ac:dyDescent="0.2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0.10948905109489052</v>
      </c>
      <c r="D58" s="12">
        <f>IF(ISERROR(B58-C58),"n/a",B58-C58)</f>
        <v>2.182408021824081E-2</v>
      </c>
    </row>
    <row r="59" spans="1:4" ht="15" x14ac:dyDescent="0.2">
      <c r="A59" s="14" t="s">
        <v>15</v>
      </c>
      <c r="B59" s="10">
        <f>IF(ISERROR(College!N55/College!F55),"n/a",College!N55/College!F55)</f>
        <v>0.12121212121212122</v>
      </c>
      <c r="C59" s="10">
        <f>IF(ISERROR(College!O55/College!G55),"n/a",College!O55/College!G55)</f>
        <v>0.10948905109489052</v>
      </c>
      <c r="D59" s="12">
        <f>IF(ISERROR(B59-C59),"n/a",B59-C59)</f>
        <v>1.1723070117230699E-2</v>
      </c>
    </row>
    <row r="60" spans="1:4" ht="15" x14ac:dyDescent="0.2">
      <c r="A60" s="14" t="s">
        <v>16</v>
      </c>
      <c r="B60" s="10">
        <f>IF(ISERROR(College!N55/College!J55),"n/a",College!N55/College!J55)</f>
        <v>0.92307692307692313</v>
      </c>
      <c r="C60" s="10">
        <f>IF(ISERROR(College!O55/College!K55),"n/a",College!O55/College!K55)</f>
        <v>1</v>
      </c>
      <c r="D60" s="12">
        <f>IF(ISERROR(B60-C60),"n/a",B60-C60)</f>
        <v>-7.6923076923076872E-2</v>
      </c>
    </row>
    <row r="61" spans="1:4" ht="15" x14ac:dyDescent="0.2">
      <c r="A61" s="14" t="s">
        <v>17</v>
      </c>
      <c r="B61" s="10">
        <f>IF(ISERROR(College!R55/College!N55), "n/a",College!R55/College!N55)</f>
        <v>0.91666666666666663</v>
      </c>
      <c r="C61" s="10">
        <f>IF(ISERROR(College!S55/College!O55), "n/a",College!S55/College!O55)</f>
        <v>0.66666666666666663</v>
      </c>
      <c r="D61" s="12">
        <f>IF(ISERROR(B61-C61),"n/a",B61-C61)</f>
        <v>0.25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0.73078556263269634</v>
      </c>
      <c r="D63" s="12">
        <f>IF(ISERROR(B63-C63),"n/a",B63-C63)</f>
        <v>-9.9887541323716134E-2</v>
      </c>
    </row>
    <row r="64" spans="1:4" ht="15" x14ac:dyDescent="0.2">
      <c r="A64" s="14" t="s">
        <v>14</v>
      </c>
      <c r="B64" s="10">
        <f>IF(ISERROR(College!J50/College!F50),"n/a",College!J50/College!F50)</f>
        <v>0.25150784077201449</v>
      </c>
      <c r="C64" s="10">
        <f>IF(ISERROR(College!K50/College!G50),"n/a",College!K50/College!G50)</f>
        <v>0.2271934921557234</v>
      </c>
      <c r="D64" s="12">
        <f>IF(ISERROR(B64-C64),"n/a",B64-C64)</f>
        <v>2.4314348616291087E-2</v>
      </c>
    </row>
    <row r="65" spans="1:4" ht="15" x14ac:dyDescent="0.2">
      <c r="A65" s="14" t="s">
        <v>15</v>
      </c>
      <c r="B65" s="10">
        <f>IF(ISERROR(College!N50/College!F50),"n/a",College!N50/College!F50)</f>
        <v>0.24487334137515079</v>
      </c>
      <c r="C65" s="10">
        <f>IF(ISERROR(College!O50/College!G50),"n/a",College!O50/College!G50)</f>
        <v>0.21963974433468914</v>
      </c>
      <c r="D65" s="12">
        <f>IF(ISERROR(B65-C65),"n/a",B65-C65)</f>
        <v>2.5233597040461658E-2</v>
      </c>
    </row>
    <row r="66" spans="1:4" ht="15" x14ac:dyDescent="0.2">
      <c r="A66" s="14" t="s">
        <v>16</v>
      </c>
      <c r="B66" s="10">
        <f>IF(ISERROR(College!N50/College!J50),"n/a",College!N50/College!J50)</f>
        <v>0.97362110311750605</v>
      </c>
      <c r="C66" s="10">
        <f>IF(ISERROR(College!O50/College!K50),"n/a",College!O50/College!K50)</f>
        <v>0.96675191815856776</v>
      </c>
      <c r="D66" s="12">
        <f>IF(ISERROR(B66-C66),"n/a",B66-C66)</f>
        <v>6.8691849589382903E-3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0.96798029556650245</v>
      </c>
      <c r="C67" s="11">
        <f>IF(ISERROR(College!S50/College!O50), "n/a",College!S50/College!O50)</f>
        <v>0.955026455026455</v>
      </c>
      <c r="D67" s="13">
        <f>IF(ISERROR(B67-C67),"n/a",B67-C67)</f>
        <v>1.2953840540047445E-2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9,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10/9/20</v>
      </c>
      <c r="C9" s="355" t="str">
        <f>Summary!C7</f>
        <v>as of 10/9/19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0.68694550063371351</v>
      </c>
      <c r="C11" s="10">
        <f>IF(ISERROR(College!G61/College!C61),"n/a",College!G61/College!C61)</f>
        <v>0.54500000000000004</v>
      </c>
      <c r="D11" s="12">
        <f>IF(ISERROR(B11-C11),"n/a",B11-C11)</f>
        <v>0.14194550063371347</v>
      </c>
    </row>
    <row r="12" spans="1:4" ht="15" x14ac:dyDescent="0.2">
      <c r="A12" s="14" t="s">
        <v>14</v>
      </c>
      <c r="B12" s="10">
        <f>IF(ISERROR(College!J61/College!F61),"n/a",College!J61/College!F61)</f>
        <v>0.16789667896678967</v>
      </c>
      <c r="C12" s="10">
        <f>IF(ISERROR(College!K61/College!G61),"n/a",College!K61/College!G61)</f>
        <v>0.19495412844036697</v>
      </c>
      <c r="D12" s="12">
        <f>IF(ISERROR(B12-C12),"n/a",B12-C12)</f>
        <v>-2.70574494735773E-2</v>
      </c>
    </row>
    <row r="13" spans="1:4" ht="15" x14ac:dyDescent="0.2">
      <c r="A13" s="14" t="s">
        <v>15</v>
      </c>
      <c r="B13" s="10">
        <f>IF(ISERROR(College!N61/College!F61),"n/a",College!N61/College!F61)</f>
        <v>0.16605166051660517</v>
      </c>
      <c r="C13" s="10">
        <f>IF(ISERROR(College!O61/College!G61),"n/a",College!O61/College!G61)</f>
        <v>0.19495412844036697</v>
      </c>
      <c r="D13" s="12">
        <f>IF(ISERROR(B13-C13),"n/a",B13-C13)</f>
        <v>-2.8902467923761804E-2</v>
      </c>
    </row>
    <row r="14" spans="1:4" ht="15" x14ac:dyDescent="0.2">
      <c r="A14" s="14" t="s">
        <v>16</v>
      </c>
      <c r="B14" s="10">
        <f>IF(ISERROR(College!N61/College!J61),"n/a",College!N61/College!J61)</f>
        <v>0.98901098901098905</v>
      </c>
      <c r="C14" s="10">
        <f>IF(ISERROR(College!O61/College!K61),"n/a",College!O61/College!K61)</f>
        <v>1</v>
      </c>
      <c r="D14" s="12">
        <f>IF(ISERROR(B14-C14),"n/a",B14-C14)</f>
        <v>-1.098901098901095E-2</v>
      </c>
    </row>
    <row r="15" spans="1:4" ht="15" x14ac:dyDescent="0.2">
      <c r="A15" s="14" t="s">
        <v>17</v>
      </c>
      <c r="B15" s="10">
        <f>IF(ISERROR(College!R61/College!N61), "n/a",College!R61/College!N61)</f>
        <v>0.9555555555555556</v>
      </c>
      <c r="C15" s="10">
        <f>IF(ISERROR(College!S61/College!O61), "n/a",College!S61/College!O61)</f>
        <v>0.9882352941176471</v>
      </c>
      <c r="D15" s="12">
        <f>IF(ISERROR(B15-C15),"n/a",B15-C15)</f>
        <v>-3.2679738562091498E-2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" x14ac:dyDescent="0.2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" x14ac:dyDescent="0.2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0.78333333333333333</v>
      </c>
      <c r="C23" s="10">
        <f>IF(ISERROR(College!G63/College!C63),"n/a",College!G63/College!C63)</f>
        <v>0.39215686274509803</v>
      </c>
      <c r="D23" s="12">
        <f>IF(ISERROR(B23-C23),"n/a",B23-C23)</f>
        <v>0.39117647058823529</v>
      </c>
    </row>
    <row r="24" spans="1:4" ht="15" x14ac:dyDescent="0.2">
      <c r="A24" s="14" t="s">
        <v>14</v>
      </c>
      <c r="B24" s="10">
        <f>IF(ISERROR(College!J63/College!F63),"n/a",College!J63/College!F63)</f>
        <v>4.2553191489361701E-2</v>
      </c>
      <c r="C24" s="10">
        <f>IF(ISERROR(College!K63/College!G63),"n/a",College!K63/College!G63)</f>
        <v>0.1</v>
      </c>
      <c r="D24" s="12">
        <f>IF(ISERROR(B24-C24),"n/a",B24-C24)</f>
        <v>-5.7446808510638304E-2</v>
      </c>
    </row>
    <row r="25" spans="1:4" ht="15" x14ac:dyDescent="0.2">
      <c r="A25" s="14" t="s">
        <v>15</v>
      </c>
      <c r="B25" s="10">
        <f>IF(ISERROR(College!N63/College!F63),"n/a",College!N63/College!F63)</f>
        <v>4.2553191489361701E-2</v>
      </c>
      <c r="C25" s="10">
        <f>IF(ISERROR(College!O63/College!G63),"n/a",College!O63/College!G63)</f>
        <v>0.1</v>
      </c>
      <c r="D25" s="12">
        <f>IF(ISERROR(B25-C25),"n/a",B25-C25)</f>
        <v>-5.7446808510638304E-2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0.69615832363213037</v>
      </c>
      <c r="C29" s="10">
        <f>IF(ISERROR(College!G59/College!C59),"n/a",College!G59/College!C59)</f>
        <v>0.53464203233256347</v>
      </c>
      <c r="D29" s="12">
        <f>IF(ISERROR(B29-C29),"n/a",B29-C29)</f>
        <v>0.16151629129956691</v>
      </c>
    </row>
    <row r="30" spans="1:4" ht="15" x14ac:dyDescent="0.2">
      <c r="A30" s="14" t="s">
        <v>14</v>
      </c>
      <c r="B30" s="10">
        <f>IF(ISERROR(College!J59/College!F59),"n/a",College!J59/College!F59)</f>
        <v>0.15719063545150502</v>
      </c>
      <c r="C30" s="10">
        <f>IF(ISERROR(College!K59/College!G59),"n/a",College!K59/College!G59)</f>
        <v>0.18790496760259179</v>
      </c>
      <c r="D30" s="12">
        <f>IF(ISERROR(B30-C30),"n/a",B30-C30)</f>
        <v>-3.0714332151086765E-2</v>
      </c>
    </row>
    <row r="31" spans="1:4" ht="15" x14ac:dyDescent="0.2">
      <c r="A31" s="14" t="s">
        <v>15</v>
      </c>
      <c r="B31" s="10">
        <f>IF(ISERROR(College!N59/College!F59),"n/a",College!N59/College!F59)</f>
        <v>0.15551839464882944</v>
      </c>
      <c r="C31" s="10">
        <f>IF(ISERROR(College!O59/College!G59),"n/a",College!O59/College!G59)</f>
        <v>0.18790496760259179</v>
      </c>
      <c r="D31" s="12">
        <f>IF(ISERROR(B31-C31),"n/a",B31-C31)</f>
        <v>-3.2386572953762349E-2</v>
      </c>
    </row>
    <row r="32" spans="1:4" ht="15" x14ac:dyDescent="0.2">
      <c r="A32" s="14" t="s">
        <v>16</v>
      </c>
      <c r="B32" s="10">
        <f>IF(ISERROR(College!N59/College!J59),"n/a",College!N59/College!J59)</f>
        <v>0.98936170212765961</v>
      </c>
      <c r="C32" s="10">
        <f>IF(ISERROR(College!O59/College!K59),"n/a",College!O59/College!K59)</f>
        <v>1</v>
      </c>
      <c r="D32" s="12">
        <f>IF(ISERROR(B32-C32),"n/a",B32-C32)</f>
        <v>-1.0638297872340385E-2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0.956989247311828</v>
      </c>
      <c r="C33" s="11">
        <f>IF(ISERROR(College!S59/College!O59), "n/a",College!S59/College!O59)</f>
        <v>0.9885057471264368</v>
      </c>
      <c r="D33" s="13">
        <f>IF(ISERROR(B33-C33),"n/a",B33-C33)</f>
        <v>-3.15164998146088E-2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10/9/20</v>
      </c>
      <c r="C36" s="353" t="str">
        <f>(Summary!C7)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1.0265486725663717</v>
      </c>
      <c r="C39" s="10">
        <f>IF(ISERROR(College!G68/College!C68),"n/a",College!G68/College!C68)</f>
        <v>0.92957746478873238</v>
      </c>
      <c r="D39" s="12">
        <f>IF(ISERROR(B39-C39),"n/a",B39-C39)</f>
        <v>9.6971207777639346E-2</v>
      </c>
    </row>
    <row r="40" spans="1:4" ht="15" x14ac:dyDescent="0.2">
      <c r="A40" s="14" t="s">
        <v>14</v>
      </c>
      <c r="B40" s="10">
        <f>IF(ISERROR(College!J68/College!F68),"n/a",College!J68/College!F68)</f>
        <v>0.37931034482758619</v>
      </c>
      <c r="C40" s="10">
        <f>IF(ISERROR(College!K68/College!G68),"n/a",College!K68/College!G68)</f>
        <v>0.34848484848484851</v>
      </c>
      <c r="D40" s="12">
        <f>IF(ISERROR(B40-C40),"n/a",B40-C40)</f>
        <v>3.0825496342737679E-2</v>
      </c>
    </row>
    <row r="41" spans="1:4" ht="15" x14ac:dyDescent="0.2">
      <c r="A41" s="14" t="s">
        <v>15</v>
      </c>
      <c r="B41" s="10">
        <f>IF(ISERROR(College!N68/College!F68),"n/a",College!N68/College!F68)</f>
        <v>0.37931034482758619</v>
      </c>
      <c r="C41" s="10">
        <f>IF(ISERROR(College!O68/College!G68),"n/a",College!O68/College!G68)</f>
        <v>0.31818181818181818</v>
      </c>
      <c r="D41" s="12">
        <f>IF(ISERROR(B41-C41),"n/a",B41-C41)</f>
        <v>6.1128526645768011E-2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0.91304347826086951</v>
      </c>
      <c r="D42" s="12">
        <f>IF(ISERROR(B42-C42),"n/a",B42-C42)</f>
        <v>8.6956521739130488E-2</v>
      </c>
    </row>
    <row r="43" spans="1:4" ht="15" x14ac:dyDescent="0.2">
      <c r="A43" s="14" t="s">
        <v>17</v>
      </c>
      <c r="B43" s="10">
        <f>IF(ISERROR(College!R68/College!N68), "n/a",College!R68/College!N68)</f>
        <v>0.95454545454545459</v>
      </c>
      <c r="C43" s="10">
        <f>IF(ISERROR(College!S68/College!O68), "n/a",College!S68/College!O68)</f>
        <v>0.8571428571428571</v>
      </c>
      <c r="D43" s="12">
        <f>IF(ISERROR(B43-C43),"n/a",B43-C43)</f>
        <v>9.7402597402597491E-2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" x14ac:dyDescent="0.2">
      <c r="A52" s="14" t="s">
        <v>14</v>
      </c>
      <c r="B52" s="10">
        <f>IF(ISERROR(College!J73/College!F73),"n/a",College!J73/College!F73)</f>
        <v>0</v>
      </c>
      <c r="C52" s="10">
        <f>IF(ISERROR(College!K73/College!G73),"n/a",College!K73/College!G73)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0.1111111111111111</v>
      </c>
      <c r="C59" s="10">
        <f>IF(ISERROR(College!O71/College!G71),"n/a",College!O71/College!G71)</f>
        <v>0</v>
      </c>
      <c r="D59" s="12">
        <f>IF(ISERROR(B59-C59),"n/a",B59-C59)</f>
        <v>0.1111111111111111</v>
      </c>
    </row>
    <row r="60" spans="1:4" ht="15" x14ac:dyDescent="0.2">
      <c r="A60" s="14" t="s">
        <v>16</v>
      </c>
      <c r="B60" s="10">
        <f>IF(ISERROR(College!N71/College!J71),"n/a",College!N71/College!J71)</f>
        <v>1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>
        <f>IF(ISERROR(College!R71/College!N71), "n/a",College!R71/College!N71)</f>
        <v>0.5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1.0222222222222221</v>
      </c>
      <c r="C63" s="10">
        <f>IF(ISERROR(College!G66/College!C66),"n/a",College!G66/College!C66)</f>
        <v>0.93827160493827155</v>
      </c>
      <c r="D63" s="12">
        <f>IF(ISERROR(B63-C63),"n/a",B63-C63)</f>
        <v>8.395061728395059E-2</v>
      </c>
    </row>
    <row r="64" spans="1:4" ht="15" x14ac:dyDescent="0.2">
      <c r="A64" s="14" t="s">
        <v>14</v>
      </c>
      <c r="B64" s="10">
        <f>IF(ISERROR(College!J66/College!F66),"n/a",College!J66/College!F66)</f>
        <v>0.33333333333333331</v>
      </c>
      <c r="C64" s="10">
        <f>IF(ISERROR(College!K66/College!G66),"n/a",College!K66/College!G66)</f>
        <v>0.31578947368421051</v>
      </c>
      <c r="D64" s="12">
        <f>IF(ISERROR(B64-C64),"n/a",B64-C64)</f>
        <v>1.7543859649122806E-2</v>
      </c>
    </row>
    <row r="65" spans="1:4" ht="15" x14ac:dyDescent="0.2">
      <c r="A65" s="14" t="s">
        <v>15</v>
      </c>
      <c r="B65" s="10">
        <f>IF(ISERROR(College!N66/College!F66),"n/a",College!N66/College!F66)</f>
        <v>0.33333333333333331</v>
      </c>
      <c r="C65" s="10">
        <f>IF(ISERROR(College!O66/College!G66),"n/a",College!O66/College!G66)</f>
        <v>0.28947368421052633</v>
      </c>
      <c r="D65" s="12">
        <f>IF(ISERROR(B65-C65),"n/a",B65-C65)</f>
        <v>4.3859649122806987E-2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0.91666666666666663</v>
      </c>
      <c r="D66" s="12">
        <f>IF(ISERROR(B66-C66),"n/a",B66-C66)</f>
        <v>8.333333333333337E-2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0.93478260869565222</v>
      </c>
      <c r="C67" s="11">
        <f>IF(ISERROR(College!S66/College!O66), "n/a",College!S66/College!O66)</f>
        <v>0.86363636363636365</v>
      </c>
      <c r="D67" s="13">
        <f>IF(ISERROR(B67-C67),"n/a",B67-C67)</f>
        <v>7.1146245059288571E-2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9,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10/9/20</v>
      </c>
      <c r="C9" s="353" t="str">
        <f>(Summary!C7)</f>
        <v>as of 10/9/19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0.47498332221480988</v>
      </c>
      <c r="C12" s="10">
        <f>IF(ISERROR(College!G77/College!C77),"n/a",College!G77/College!C77)</f>
        <v>0.47364568081991215</v>
      </c>
      <c r="D12" s="12">
        <f>IF(ISERROR(B12-C12),"n/a",B12-C12)</f>
        <v>1.3376413948977262E-3</v>
      </c>
    </row>
    <row r="13" spans="1:4" ht="15" x14ac:dyDescent="0.2">
      <c r="A13" s="14" t="s">
        <v>14</v>
      </c>
      <c r="B13" s="10">
        <f>IF(ISERROR(College!J77/College!F77),"n/a",College!J77/College!F77)</f>
        <v>0.33146067415730335</v>
      </c>
      <c r="C13" s="10">
        <f>IF(ISERROR(College!K77/College!G77),"n/a",College!K77/College!G77)</f>
        <v>0.3848531684698609</v>
      </c>
      <c r="D13" s="12">
        <f>IF(ISERROR(B13-C13),"n/a",B13-C13)</f>
        <v>-5.3392494312557548E-2</v>
      </c>
    </row>
    <row r="14" spans="1:4" ht="15" x14ac:dyDescent="0.2">
      <c r="A14" s="14" t="s">
        <v>15</v>
      </c>
      <c r="B14" s="10">
        <f>IF(ISERROR(College!N77/College!F77),"n/a",College!N77/College!F77)</f>
        <v>0.32162921348314605</v>
      </c>
      <c r="C14" s="10">
        <f>IF(ISERROR(College!O77/College!G77),"n/a",College!O77/College!G77)</f>
        <v>0.37248840803709427</v>
      </c>
      <c r="D14" s="12">
        <f>IF(ISERROR(B14-C14),"n/a",B14-C14)</f>
        <v>-5.0859194553948217E-2</v>
      </c>
    </row>
    <row r="15" spans="1:4" ht="15" x14ac:dyDescent="0.2">
      <c r="A15" s="14" t="s">
        <v>16</v>
      </c>
      <c r="B15" s="10">
        <f>IF(ISERROR(College!N77/College!J77),"n/a",College!N77/College!J77)</f>
        <v>0.97033898305084743</v>
      </c>
      <c r="C15" s="10">
        <f>IF(ISERROR(College!O77/College!K77),"n/a",College!O77/College!K77)</f>
        <v>0.96787148594377514</v>
      </c>
      <c r="D15" s="12">
        <f>IF(ISERROR(B15-C15),"n/a",B15-C15)</f>
        <v>2.4674971070722806E-3</v>
      </c>
    </row>
    <row r="16" spans="1:4" ht="15" x14ac:dyDescent="0.2">
      <c r="A16" s="14" t="s">
        <v>17</v>
      </c>
      <c r="B16" s="10">
        <f>IF(ISERROR(College!R77/College!N77), "n/a",College!R77/College!N77)</f>
        <v>0.96506550218340614</v>
      </c>
      <c r="C16" s="10">
        <f>IF(ISERROR(College!S77/College!O77), "n/a",College!S77/College!O77)</f>
        <v>0.96680497925311204</v>
      </c>
      <c r="D16" s="12">
        <f>IF(ISERROR(B16-C16),"n/a",B16-C16)</f>
        <v>-1.739477069705897E-3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0.33333333333333331</v>
      </c>
      <c r="D18" s="12">
        <f>IF(ISERROR(B18-C18),"n/a",B18-C18)</f>
        <v>-6.0606060606060608E-2</v>
      </c>
    </row>
    <row r="19" spans="1:4" ht="15" x14ac:dyDescent="0.2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0.2</v>
      </c>
      <c r="D19" s="12">
        <f>IF(ISERROR(B19-C19),"n/a",B19-C19)</f>
        <v>0.1333333333333333</v>
      </c>
    </row>
    <row r="20" spans="1:4" ht="15" x14ac:dyDescent="0.2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0.2</v>
      </c>
      <c r="D20" s="12">
        <f>IF(ISERROR(B20-C20),"n/a",B20-C20)</f>
        <v>0.1333333333333333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0.33333333333333331</v>
      </c>
      <c r="D24" s="12">
        <f>IF(ISERROR(B24-C24),"n/a",B24-C24)</f>
        <v>-0.33333333333333331</v>
      </c>
    </row>
    <row r="25" spans="1:4" ht="15" x14ac:dyDescent="0.2">
      <c r="A25" s="14" t="s">
        <v>14</v>
      </c>
      <c r="B25" s="10">
        <f>IF(ISERROR(College!J82/College!F82),"n/a",College!J82/College!F82)</f>
        <v>0.14285714285714285</v>
      </c>
      <c r="C25" s="10">
        <f>IF(ISERROR(College!K82/College!G82),"n/a",College!K82/College!G82)</f>
        <v>0</v>
      </c>
      <c r="D25" s="12">
        <f>IF(ISERROR(B25-C25),"n/a",B25-C25)</f>
        <v>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0.14285714285714285</v>
      </c>
      <c r="C26" s="10">
        <f>IF(ISERROR(College!O82/College!G82),"n/a",College!O82/College!G82)</f>
        <v>0</v>
      </c>
      <c r="D26" s="12">
        <f>IF(ISERROR(B26-C26),"n/a",B26-C26)</f>
        <v>0.14285714285714285</v>
      </c>
    </row>
    <row r="27" spans="1:4" ht="15" x14ac:dyDescent="0.2">
      <c r="A27" s="14" t="s">
        <v>16</v>
      </c>
      <c r="B27" s="10">
        <f>IF(ISERROR(College!N82/College!J82),"n/a",College!N82/College!J82)</f>
        <v>1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>
        <f>IF(ISERROR(College!R82/College!N82), "n/a",College!R82/College!N82)</f>
        <v>1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0.37722419928825623</v>
      </c>
      <c r="D30" s="12">
        <f>IF(ISERROR(B30-C30),"n/a",B30-C30)</f>
        <v>-4.126050853576757E-4</v>
      </c>
    </row>
    <row r="31" spans="1:4" ht="15" x14ac:dyDescent="0.2">
      <c r="A31" s="14" t="s">
        <v>14</v>
      </c>
      <c r="B31" s="10">
        <f>IF(ISERROR(College!J80/College!F80),"n/a",College!J80/College!F80)</f>
        <v>0.13461538461538461</v>
      </c>
      <c r="C31" s="10">
        <f>IF(ISERROR(College!K80/College!G80),"n/a",College!K80/College!G80)</f>
        <v>0.17924528301886791</v>
      </c>
      <c r="D31" s="12">
        <f>IF(ISERROR(B31-C31),"n/a",B31-C31)</f>
        <v>-4.4629898403483304E-2</v>
      </c>
    </row>
    <row r="32" spans="1:4" ht="15" x14ac:dyDescent="0.2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0.16037735849056603</v>
      </c>
      <c r="D32" s="12">
        <f>IF(ISERROR(B32-C32),"n/a",B32-C32)</f>
        <v>-2.5761973875181421E-2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0.89473684210526316</v>
      </c>
      <c r="D33" s="12">
        <f>IF(ISERROR(B33-C33),"n/a",B33-C33)</f>
        <v>0.10526315789473684</v>
      </c>
    </row>
    <row r="34" spans="1:4" ht="15" x14ac:dyDescent="0.2">
      <c r="A34" s="14" t="s">
        <v>17</v>
      </c>
      <c r="B34" s="10">
        <f>IF(ISERROR(College!R80/College!N80), "n/a",College!R80/College!N80)</f>
        <v>0.9285714285714286</v>
      </c>
      <c r="C34" s="10">
        <f>IF(ISERROR(College!S80/College!O80), "n/a",College!S80/College!O80)</f>
        <v>0.88235294117647056</v>
      </c>
      <c r="D34" s="12">
        <f>IF(ISERROR(B34-C34),"n/a",B34-C34)</f>
        <v>4.6218487394958041E-2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0.45564074479737132</v>
      </c>
      <c r="C36" s="10">
        <f>IF(ISERROR(College!G75/College!C75),"n/a",College!G75/College!C75)</f>
        <v>0.45384157236450268</v>
      </c>
      <c r="D36" s="12">
        <f>IF(ISERROR(B36-C36),"n/a",B36-C36)</f>
        <v>1.7991724328686454E-3</v>
      </c>
    </row>
    <row r="37" spans="1:4" ht="15" x14ac:dyDescent="0.2">
      <c r="A37" s="14" t="s">
        <v>14</v>
      </c>
      <c r="B37" s="10">
        <f>IF(ISERROR(College!J75/College!F75),"n/a",College!J75/College!F75)</f>
        <v>0.30528846153846156</v>
      </c>
      <c r="C37" s="10">
        <f>IF(ISERROR(College!K75/College!G75),"n/a",College!K75/College!G75)</f>
        <v>0.35301837270341208</v>
      </c>
      <c r="D37" s="12">
        <f>IF(ISERROR(B37-C37),"n/a",B37-C37)</f>
        <v>-4.7729911164950511E-2</v>
      </c>
    </row>
    <row r="38" spans="1:4" ht="15" x14ac:dyDescent="0.2">
      <c r="A38" s="14" t="s">
        <v>15</v>
      </c>
      <c r="B38" s="10">
        <f>IF(ISERROR(College!N75/College!F75),"n/a",College!N75/College!F75)</f>
        <v>0.296875</v>
      </c>
      <c r="C38" s="10">
        <f>IF(ISERROR(College!O75/College!G75),"n/a",College!O75/College!G75)</f>
        <v>0.33989501312335957</v>
      </c>
      <c r="D38" s="12">
        <f>IF(ISERROR(B38-C38),"n/a",B38-C38)</f>
        <v>-4.3020013123359568E-2</v>
      </c>
    </row>
    <row r="39" spans="1:4" ht="15" x14ac:dyDescent="0.2">
      <c r="A39" s="14" t="s">
        <v>16</v>
      </c>
      <c r="B39" s="10">
        <f>IF(ISERROR(College!N75/College!J75),"n/a",College!N75/College!J75)</f>
        <v>0.97244094488188981</v>
      </c>
      <c r="C39" s="10">
        <f>IF(ISERROR(College!O75/College!K75),"n/a",College!O75/College!K75)</f>
        <v>0.96282527881040891</v>
      </c>
      <c r="D39" s="12">
        <f>IF(ISERROR(B39-C39),"n/a",B39-C39)</f>
        <v>9.6156660714808995E-3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0.96356275303643724</v>
      </c>
      <c r="C40" s="11">
        <f>IF(ISERROR(College!S75/College!O75), "n/a",College!S75/College!O75)</f>
        <v>0.96138996138996136</v>
      </c>
      <c r="D40" s="13">
        <f>IF(ISERROR(B40-C40),"n/a",B40-C40)</f>
        <v>2.1727916464758801E-3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Fall 2020</v>
      </c>
      <c r="B3" s="377"/>
      <c r="C3" s="377"/>
      <c r="D3" s="377"/>
    </row>
    <row r="4" spans="1:4" ht="15.75" x14ac:dyDescent="0.25">
      <c r="A4" s="378" t="str">
        <f>Summary!A4</f>
        <v>as of Friday, October 9,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x14ac:dyDescent="0.2">
      <c r="A9" s="420"/>
      <c r="B9" s="353" t="str">
        <f>(Summary!B7)</f>
        <v>as of 10/9/20</v>
      </c>
      <c r="C9" s="355" t="str">
        <f>Summary!C7</f>
        <v>as of 10/9/19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" x14ac:dyDescent="0.2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" x14ac:dyDescent="0.2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" x14ac:dyDescent="0.2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" x14ac:dyDescent="0.2">
      <c r="A15" s="14" t="s">
        <v>17</v>
      </c>
      <c r="B15" s="10">
        <f>IF(ISERROR(College!R86/College!N86), "n/a",College!R86/College!N86)</f>
        <v>0.95</v>
      </c>
      <c r="C15" s="10">
        <f>IF(ISERROR(College!S86/College!O86), "n/a",College!S86/College!O86)</f>
        <v>1</v>
      </c>
      <c r="D15" s="12">
        <f>IF(ISERROR(B15-C15),"n/a",B15-C15)</f>
        <v>-5.0000000000000044E-2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" x14ac:dyDescent="0.2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" x14ac:dyDescent="0.2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" x14ac:dyDescent="0.2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0.95</v>
      </c>
      <c r="C33" s="11">
        <f>IF(ISERROR(College!S84/College!O84), "n/a",College!S84/College!O84)</f>
        <v>1</v>
      </c>
      <c r="D33" s="13">
        <f>IF(ISERROR(B33-C33),"n/a",B33-C33)</f>
        <v>-5.0000000000000044E-2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10/9/20</v>
      </c>
      <c r="C36" s="353" t="str">
        <f>(Summary!C7)</f>
        <v>as of 10/9/19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" x14ac:dyDescent="0.2">
      <c r="A40" s="14" t="s">
        <v>14</v>
      </c>
      <c r="B40" s="10">
        <f>IF(ISERROR(College!J93/College!F93),"n/a",College!J93/College!F93)</f>
        <v>0.18072289156626506</v>
      </c>
      <c r="C40" s="10">
        <f>IF(ISERROR(College!K93/College!G93),"n/a",College!K93/College!G93)</f>
        <v>0.29411764705882354</v>
      </c>
      <c r="D40" s="12">
        <f>IF(ISERROR(B40-C40),"n/a",B40-C40)</f>
        <v>-0.11339475549255848</v>
      </c>
    </row>
    <row r="41" spans="1:4" ht="15" x14ac:dyDescent="0.2">
      <c r="A41" s="14" t="s">
        <v>15</v>
      </c>
      <c r="B41" s="10">
        <f>IF(ISERROR(College!N93/College!F93),"n/a",College!N93/College!F93)</f>
        <v>0.18072289156626506</v>
      </c>
      <c r="C41" s="10">
        <f>IF(ISERROR(College!O93/College!G93),"n/a",College!O93/College!G93)</f>
        <v>0.29411764705882354</v>
      </c>
      <c r="D41" s="12">
        <f>IF(ISERROR(B41-C41),"n/a",B41-C41)</f>
        <v>-0.11339475549255848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0.93333333333333335</v>
      </c>
      <c r="C43" s="10">
        <f>IF(ISERROR(College!S93/College!O93), "n/a",College!S93/College!O93)</f>
        <v>0.95</v>
      </c>
      <c r="D43" s="12">
        <f>IF(ISERROR(B43-C43),"n/a",B43-C43)</f>
        <v>-1.6666666666666607E-2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" x14ac:dyDescent="0.2">
      <c r="A64" s="14" t="s">
        <v>14</v>
      </c>
      <c r="B64" s="10">
        <f>IF(ISERROR(College!J91/College!F91),"n/a",College!J91/College!F91)</f>
        <v>0.16853932584269662</v>
      </c>
      <c r="C64" s="10">
        <f>IF(ISERROR(College!K91/College!G91),"n/a",College!K91/College!G91)</f>
        <v>0.28985507246376813</v>
      </c>
      <c r="D64" s="12">
        <f>IF(ISERROR(B64-C64),"n/a",B64-C64)</f>
        <v>-0.1213157466210715</v>
      </c>
    </row>
    <row r="65" spans="1:4" ht="15" x14ac:dyDescent="0.2">
      <c r="A65" s="14" t="s">
        <v>15</v>
      </c>
      <c r="B65" s="10">
        <f>IF(ISERROR(College!N91/College!F91),"n/a",College!N91/College!F91)</f>
        <v>0.16853932584269662</v>
      </c>
      <c r="C65" s="10">
        <f>IF(ISERROR(College!O91/College!G91),"n/a",College!O91/College!G91)</f>
        <v>0.28985507246376813</v>
      </c>
      <c r="D65" s="12">
        <f>IF(ISERROR(B65-C65),"n/a",B65-C65)</f>
        <v>-0.1213157466210715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0.93333333333333335</v>
      </c>
      <c r="C67" s="11">
        <f>IF(ISERROR(College!S91/College!O91), "n/a",College!S91/College!O91)</f>
        <v>0.95</v>
      </c>
      <c r="D67" s="13">
        <f>IF(ISERROR(B67-C67),"n/a",B67-C67)</f>
        <v>-1.6666666666666607E-2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10/9/2020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7b0d7e73-53c3-49f5-853f-2cb02a03065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a7bfdcf-1463-48ab-aff7-245b8ac76c1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2020-10-09T15:27:32Z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