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C100" i="6" l="1"/>
  <c r="C99" i="6" s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H99" i="6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<sst xmlns="http://schemas.openxmlformats.org/spreadsheetml/2006/main" count="945" uniqueCount="88">
  <si>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</si>
  <si>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</si>
  <si>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</si>
  <si>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</si>
  <si>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</si>
  <si>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</si>
  <si>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</si>
  <si>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</si>
  <si>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</si>
  <si>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</si>
  <si>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</si>
  <si>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</si>
  <si>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</si>
  <si>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</si>
  <si>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</si>
  <si>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</si>
  <si>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</si>
  <si>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</si>
  <si>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</si>
  <si>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</si>
  <si>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</si>
  <si>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</si>
  <si>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</si>
  <si>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</si>
  <si>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</si>
  <si>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</si>
  <si>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</si>
  <si>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</si>
  <si>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</si>
  <si>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</si>
  <si>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</si>
  <si>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</si>
  <si>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</si>
  <si>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</si>
  <si>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</si>
  <si>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</si>
  <si>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</si>
  <si>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</si>
  <si>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</si>
  <si>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</si>
  <si>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</si>
  <si>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</si>
  <si>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</si>
  <si>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</si>
  <si>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</si>
  <si>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</si>
  <si>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</si>
  <si>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</si>
  <si>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</si>
  <si>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</si>
  <si>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</si>
  <si>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</si>
  <si>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</si>
  <si>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</si>
  <si>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</si>
  <si>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</si>
  <si>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</si>
  <si>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</si>
  <si>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</si>
  <si>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</si>
  <si>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</si>
  <si>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</si>
  <si>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</si>
  <si>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</si>
  <si>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</si>
  <si>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</si>
  <si>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</si>
  <si>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</si>
  <si>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</si>
  <si>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</si>
  <si>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</si>
  <si>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</si>
  <si>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</si>
  <si>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</si>
  <si>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</si>
  <si>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</si>
  <si>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</si>
  <si>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</si>
  <si>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</si>
  <si>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</si>
  <si>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</si>
  <si>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2020</t>
  </si>
  <si>
    <t>as of Friday, September 4, 2020</t>
  </si>
  <si>
    <t>Winter 2019</t>
  </si>
  <si>
    <t>as of 9/4/20</t>
  </si>
  <si>
    <t>as of 9/4/19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</si>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</sst>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82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83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35</v>
      </c>
      <c r="C9" s="84">
        <f>(C10+C14+C12)</f>
        <v>2</v>
      </c>
      <c r="D9" s="84">
        <f>IF(ISERROR(B9-C9),"n/a",B9-C9)</f>
        <v>33</v>
      </c>
      <c r="E9" s="156">
        <f>IF(ISERROR(D9/C9),"n/a",(D9/C9))</f>
        <v>16.5</v>
      </c>
    </row>
    <row r="10" spans="1:7" x14ac:dyDescent="0.2">
      <c r="A10" s="157" t="s">
        <v>31</v>
      </c>
      <c r="B10" s="210">
        <f>B11</f>
        <v>1</v>
      </c>
      <c r="C10" s="210">
        <f>C11</f>
        <v>2</v>
      </c>
      <c r="D10" s="7">
        <f t="shared" ref="D10:D16" si="0">IF(ISERROR(B10-C10),"n/a",B10-C10)</f>
        <v>-1</v>
      </c>
      <c r="E10" s="158">
        <f t="shared" ref="E10:E16" si="1">IF(ISERROR(D10/C10),"n/a",(D10/C10))</f>
        <v>-0.5</v>
      </c>
    </row>
    <row r="11" spans="1:7" x14ac:dyDescent="0.2">
      <c r="A11" s="159" t="s">
        <v>32</v>
      </c>
      <c r="B11" s="280">
        <v>1</v>
      </c>
      <c r="C11" s="280">
        <v>2</v>
      </c>
      <c r="D11" s="282">
        <f t="shared" ref="D11" si="2">IF(ISERROR(B11-C11),"n/a",B11-C11)</f>
        <v>-1</v>
      </c>
      <c r="E11" s="283">
        <f t="shared" ref="E11" si="3">IF(ISERROR(D11/C11),"n/a",(D11/C11))</f>
        <v>-0.5</v>
      </c>
    </row>
    <row r="12" spans="1:7" x14ac:dyDescent="0.2">
      <c r="A12" s="157" t="s">
        <v>30</v>
      </c>
      <c r="B12" s="28">
        <f>B13</f>
        <v>34</v>
      </c>
      <c r="C12" s="210">
        <f>C13</f>
        <v>0</v>
      </c>
      <c r="D12" s="7">
        <f>IF(ISERROR(B12-C12),"n/a",B12-C12)</f>
        <v>34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34</v>
      </c>
      <c r="C13" s="211">
        <v>0</v>
      </c>
      <c r="D13" s="6">
        <f>IF(ISERROR(B13-C13),"n/a",B13-C13)</f>
        <v>34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1054</v>
      </c>
      <c r="C16" s="84">
        <f>(C17+C23+C20)</f>
        <v>958</v>
      </c>
      <c r="D16" s="84">
        <f t="shared" si="0"/>
        <v>96</v>
      </c>
      <c r="E16" s="156">
        <f t="shared" si="1"/>
        <v>0.10020876826722339</v>
      </c>
    </row>
    <row r="17" spans="1:5" x14ac:dyDescent="0.2">
      <c r="A17" s="157" t="s">
        <v>31</v>
      </c>
      <c r="B17" s="210">
        <f>SUM(B18:B19)</f>
        <v>979</v>
      </c>
      <c r="C17" s="210">
        <f>SUM(C18:C19)</f>
        <v>880</v>
      </c>
      <c r="D17" s="7">
        <f t="shared" ref="D17:D23" si="4">IF(ISERROR(B17-C17),"n/a",B17-C17)</f>
        <v>99</v>
      </c>
      <c r="E17" s="158">
        <f t="shared" ref="E17:E24" si="5">IF(ISERROR(D17/C17),"n/a",(D17/C17))</f>
        <v>0.1125</v>
      </c>
    </row>
    <row r="18" spans="1:5" x14ac:dyDescent="0.2">
      <c r="A18" s="159" t="s">
        <v>32</v>
      </c>
      <c r="B18" s="280">
        <v>979</v>
      </c>
      <c r="C18" s="281">
        <v>880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58</v>
      </c>
      <c r="C20" s="28">
        <f>C21+C22</f>
        <v>69</v>
      </c>
      <c r="D20" s="7">
        <f>IF(ISERROR(B20-C20),"n/a",B20-C20)</f>
        <v>-11</v>
      </c>
      <c r="E20" s="158">
        <f>IF(ISERROR(D20/C20),"n/a",(D20/C20))</f>
        <v>-0.15942028985507245</v>
      </c>
    </row>
    <row r="21" spans="1:5" x14ac:dyDescent="0.2">
      <c r="A21" s="159" t="s">
        <v>32</v>
      </c>
      <c r="B21" s="211">
        <v>58</v>
      </c>
      <c r="C21" s="211">
        <v>69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9</v>
      </c>
      <c r="D23" s="7">
        <f t="shared" si="4"/>
        <v>8</v>
      </c>
      <c r="E23" s="158">
        <f t="shared" si="5"/>
        <v>0.88888888888888884</v>
      </c>
    </row>
    <row r="24" spans="1:5" x14ac:dyDescent="0.2">
      <c r="A24" s="159" t="s">
        <v>32</v>
      </c>
      <c r="B24" s="211">
        <v>17</v>
      </c>
      <c r="C24" s="211">
        <v>9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1089</v>
      </c>
      <c r="C25" s="84">
        <f>(C9+C16)</f>
        <v>960</v>
      </c>
      <c r="D25" s="84">
        <f>IF(ISERROR(B25-C25),"n/a",B25-C25)</f>
        <v>129</v>
      </c>
      <c r="E25" s="156">
        <f>IF(ISERROR(D25/C25),"n/a",(D25/C25))</f>
        <v>0.13437499999999999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33</v>
      </c>
      <c r="C28" s="84">
        <f>(C29+C33+C31)</f>
        <v>1</v>
      </c>
      <c r="D28" s="84">
        <f t="shared" ref="D28:D44" si="6">IF(ISERROR(B28-C28),"n/a",B28-C28)</f>
        <v>32</v>
      </c>
      <c r="E28" s="156">
        <f t="shared" ref="E28:E44" si="7">IF(ISERROR(D28/C28),"n/a",(D28/C28))</f>
        <v>32</v>
      </c>
    </row>
    <row r="29" spans="1:5" x14ac:dyDescent="0.2">
      <c r="A29" s="157" t="s">
        <v>31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">
      <c r="A30" s="159" t="s">
        <v>32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">
      <c r="A31" s="157" t="s">
        <v>30</v>
      </c>
      <c r="B31" s="28">
        <f>B32</f>
        <v>32</v>
      </c>
      <c r="C31" s="28">
        <f>C32</f>
        <v>0</v>
      </c>
      <c r="D31" s="7">
        <f>IF(ISERROR(B31-C31),"n/a",B31-C31)</f>
        <v>32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32</v>
      </c>
      <c r="C32" s="211">
        <v>0</v>
      </c>
      <c r="D32" s="6">
        <f>IF(ISERROR(B32-C32),"n/a",B32-C32)</f>
        <v>32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935</v>
      </c>
      <c r="C35" s="84">
        <f>(C36+C42+C39)</f>
        <v>914</v>
      </c>
      <c r="D35" s="84">
        <f t="shared" si="6"/>
        <v>21</v>
      </c>
      <c r="E35" s="156">
        <f t="shared" si="7"/>
        <v>2.2975929978118162E-2</v>
      </c>
    </row>
    <row r="36" spans="1:5" x14ac:dyDescent="0.2">
      <c r="A36" s="157" t="s">
        <v>31</v>
      </c>
      <c r="B36" s="210">
        <f>SUM(B37:B38)</f>
        <v>873</v>
      </c>
      <c r="C36" s="210">
        <f>SUM(C37:C38)</f>
        <v>839</v>
      </c>
      <c r="D36" s="7">
        <f t="shared" si="6"/>
        <v>34</v>
      </c>
      <c r="E36" s="158">
        <f t="shared" si="7"/>
        <v>4.0524433849821219E-2</v>
      </c>
    </row>
    <row r="37" spans="1:5" x14ac:dyDescent="0.2">
      <c r="A37" s="159" t="s">
        <v>32</v>
      </c>
      <c r="B37" s="280">
        <v>873</v>
      </c>
      <c r="C37" s="281">
        <v>839</v>
      </c>
      <c r="D37" s="282">
        <f t="shared" si="6"/>
        <v>34</v>
      </c>
      <c r="E37" s="283">
        <f t="shared" si="7"/>
        <v>4.0524433849821219E-2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49</v>
      </c>
      <c r="C39" s="28">
        <f>C40+C41</f>
        <v>67</v>
      </c>
      <c r="D39" s="7">
        <f>IF(ISERROR(B39-C39),"n/a",B39-C39)</f>
        <v>-18</v>
      </c>
      <c r="E39" s="158">
        <f>IF(ISERROR(D39/C39),"n/a",(D39/C39))</f>
        <v>-0.26865671641791045</v>
      </c>
    </row>
    <row r="40" spans="1:5" x14ac:dyDescent="0.2">
      <c r="A40" s="159" t="s">
        <v>32</v>
      </c>
      <c r="B40" s="211">
        <v>49</v>
      </c>
      <c r="C40" s="211">
        <v>67</v>
      </c>
      <c r="D40" s="6">
        <f>IF(ISERROR(B40-C40),"n/a",B40-C40)</f>
        <v>-18</v>
      </c>
      <c r="E40" s="160">
        <f>IF(ISERROR(D40/C40),"n/a",(D40/C40))</f>
        <v>-0.26865671641791045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13</v>
      </c>
      <c r="C42" s="28">
        <f>SUM(C43:C43)</f>
        <v>8</v>
      </c>
      <c r="D42" s="7">
        <f t="shared" si="6"/>
        <v>5</v>
      </c>
      <c r="E42" s="158">
        <f t="shared" si="7"/>
        <v>0.625</v>
      </c>
    </row>
    <row r="43" spans="1:5" x14ac:dyDescent="0.2">
      <c r="A43" s="159" t="s">
        <v>32</v>
      </c>
      <c r="B43" s="211">
        <v>13</v>
      </c>
      <c r="C43" s="211">
        <v>8</v>
      </c>
      <c r="D43" s="6">
        <f t="shared" si="6"/>
        <v>5</v>
      </c>
      <c r="E43" s="160">
        <f t="shared" si="7"/>
        <v>0.625</v>
      </c>
    </row>
    <row r="44" spans="1:5" x14ac:dyDescent="0.2">
      <c r="A44" s="161" t="s">
        <v>5</v>
      </c>
      <c r="B44" s="84">
        <f>(B28+B35)</f>
        <v>968</v>
      </c>
      <c r="C44" s="84">
        <f>(C28+C35)</f>
        <v>915</v>
      </c>
      <c r="D44" s="84">
        <f t="shared" si="6"/>
        <v>53</v>
      </c>
      <c r="E44" s="156">
        <f t="shared" si="7"/>
        <v>5.7923497267759562E-2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1</v>
      </c>
      <c r="D47" s="84">
        <f t="shared" ref="D47:D53" si="10">IF(ISERROR(B47-C47),"n/a",B47-C47)</f>
        <v>-1</v>
      </c>
      <c r="E47" s="156">
        <f t="shared" ref="E47:E53" si="11">IF(ISERROR(D47/C47),"n/a",(D47/C47))</f>
        <v>-1</v>
      </c>
    </row>
    <row r="48" spans="1:5" hidden="1" x14ac:dyDescent="0.2">
      <c r="A48" s="157" t="s">
        <v>31</v>
      </c>
      <c r="B48" s="210">
        <f>B49</f>
        <v>0</v>
      </c>
      <c r="C48" s="210">
        <f>C49</f>
        <v>1</v>
      </c>
      <c r="D48" s="7">
        <f t="shared" si="10"/>
        <v>-1</v>
      </c>
      <c r="E48" s="158">
        <f t="shared" si="11"/>
        <v>-1</v>
      </c>
    </row>
    <row r="49" spans="1:5" hidden="1" x14ac:dyDescent="0.2">
      <c r="A49" s="159" t="s">
        <v>32</v>
      </c>
      <c r="B49" s="280">
        <v>0</v>
      </c>
      <c r="C49" s="280">
        <v>1</v>
      </c>
      <c r="D49" s="282">
        <f t="shared" ref="D49" si="12">IF(ISERROR(B49-C49),"n/a",B49-C49)</f>
        <v>-1</v>
      </c>
      <c r="E49" s="283">
        <f t="shared" ref="E49" si="13">IF(ISERROR(D49/C49),"n/a",(D49/C49))</f>
        <v>-1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1</v>
      </c>
      <c r="D63" s="84">
        <f t="shared" si="14"/>
        <v>-1</v>
      </c>
      <c r="E63" s="156">
        <f t="shared" si="15"/>
        <v>-1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9/4/2020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September 4,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34</v>
      </c>
      <c r="C16" s="341">
        <f t="shared" si="6"/>
        <v>0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35</v>
      </c>
      <c r="C19" s="363">
        <f t="shared" si="9"/>
        <v>2</v>
      </c>
      <c r="D19" s="363">
        <f t="shared" ref="D19:M19" si="10">SUM(D10:D18)</f>
        <v>0</v>
      </c>
      <c r="E19" s="363">
        <f t="shared" si="10"/>
        <v>1</v>
      </c>
      <c r="F19" s="363">
        <f t="shared" si="10"/>
        <v>0</v>
      </c>
      <c r="G19" s="363">
        <f t="shared" si="10"/>
        <v>0</v>
      </c>
      <c r="H19" s="363">
        <f t="shared" si="10"/>
        <v>0</v>
      </c>
      <c r="I19" s="363">
        <f t="shared" si="10"/>
        <v>0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48</v>
      </c>
      <c r="C24" s="341">
        <f t="shared" ref="C24:M24" si="12">SUM(C57,C88,C119,C150,C167,C197,C214)</f>
        <v>63</v>
      </c>
      <c r="D24" s="341">
        <f t="shared" si="12"/>
        <v>0</v>
      </c>
      <c r="E24" s="341">
        <f t="shared" si="12"/>
        <v>0</v>
      </c>
      <c r="F24" s="341">
        <f t="shared" si="12"/>
        <v>0</v>
      </c>
      <c r="G24" s="341">
        <f t="shared" si="12"/>
        <v>0</v>
      </c>
      <c r="H24" s="341">
        <f t="shared" si="12"/>
        <v>0</v>
      </c>
      <c r="I24" s="341">
        <f t="shared" si="12"/>
        <v>0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2</v>
      </c>
      <c r="C25" s="341">
        <f t="shared" ref="C25:M25" si="13">SUM(C58,C89,C120,C151,C168,C198,C215)</f>
        <v>2</v>
      </c>
      <c r="D25" s="341">
        <f t="shared" si="13"/>
        <v>0</v>
      </c>
      <c r="E25" s="341">
        <f t="shared" si="13"/>
        <v>0</v>
      </c>
      <c r="F25" s="341">
        <f t="shared" si="13"/>
        <v>0</v>
      </c>
      <c r="G25" s="341">
        <f t="shared" si="13"/>
        <v>0</v>
      </c>
      <c r="H25" s="341">
        <f t="shared" si="13"/>
        <v>0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196</v>
      </c>
      <c r="C26" s="341">
        <f t="shared" ref="C26:M26" si="14">SUM(C59,C90,C121,C152,C169,C199,C216)</f>
        <v>140</v>
      </c>
      <c r="D26" s="341">
        <f t="shared" si="14"/>
        <v>0</v>
      </c>
      <c r="E26" s="341">
        <f t="shared" si="14"/>
        <v>0</v>
      </c>
      <c r="F26" s="341">
        <f t="shared" si="14"/>
        <v>0</v>
      </c>
      <c r="G26" s="341">
        <f t="shared" si="14"/>
        <v>0</v>
      </c>
      <c r="H26" s="341">
        <f t="shared" si="14"/>
        <v>0</v>
      </c>
      <c r="I26" s="341">
        <f t="shared" si="14"/>
        <v>0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0</v>
      </c>
      <c r="E27" s="341">
        <f t="shared" si="15"/>
        <v>0</v>
      </c>
      <c r="F27" s="341">
        <f t="shared" si="15"/>
        <v>0</v>
      </c>
      <c r="G27" s="341">
        <f t="shared" si="15"/>
        <v>0</v>
      </c>
      <c r="H27" s="341">
        <f t="shared" si="15"/>
        <v>0</v>
      </c>
      <c r="I27" s="341">
        <f t="shared" si="15"/>
        <v>0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483</v>
      </c>
      <c r="C28" s="341">
        <f t="shared" ref="C28:M28" si="16">SUM(C61,C92,C123,C154,C171,C201,C218)</f>
        <v>479</v>
      </c>
      <c r="D28" s="341">
        <f t="shared" si="16"/>
        <v>0</v>
      </c>
      <c r="E28" s="341">
        <f t="shared" si="16"/>
        <v>0</v>
      </c>
      <c r="F28" s="341">
        <f t="shared" si="16"/>
        <v>0</v>
      </c>
      <c r="G28" s="341">
        <f t="shared" si="16"/>
        <v>0</v>
      </c>
      <c r="H28" s="341">
        <f t="shared" si="16"/>
        <v>0</v>
      </c>
      <c r="I28" s="341">
        <f t="shared" si="16"/>
        <v>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56</v>
      </c>
      <c r="C29" s="341">
        <f t="shared" ref="C29:M29" si="17">SUM(C62,C93,C124,C155,C172,C202,C219)</f>
        <v>43</v>
      </c>
      <c r="D29" s="341">
        <f t="shared" si="17"/>
        <v>0</v>
      </c>
      <c r="E29" s="341">
        <f t="shared" si="17"/>
        <v>0</v>
      </c>
      <c r="F29" s="341">
        <f t="shared" si="17"/>
        <v>0</v>
      </c>
      <c r="G29" s="341">
        <f t="shared" si="17"/>
        <v>0</v>
      </c>
      <c r="H29" s="341">
        <f t="shared" si="17"/>
        <v>0</v>
      </c>
      <c r="I29" s="341">
        <f t="shared" si="17"/>
        <v>0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59</v>
      </c>
      <c r="C30" s="341">
        <f t="shared" ref="C30:M30" si="18">SUM(C63,C94,C125,C156,C173,C203,C220)</f>
        <v>72</v>
      </c>
      <c r="D30" s="341">
        <f t="shared" si="18"/>
        <v>0</v>
      </c>
      <c r="E30" s="341">
        <f t="shared" si="18"/>
        <v>0</v>
      </c>
      <c r="F30" s="341">
        <f t="shared" si="18"/>
        <v>0</v>
      </c>
      <c r="G30" s="341">
        <f t="shared" si="18"/>
        <v>0</v>
      </c>
      <c r="H30" s="341">
        <f t="shared" si="18"/>
        <v>0</v>
      </c>
      <c r="I30" s="341">
        <f t="shared" si="18"/>
        <v>0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9</v>
      </c>
      <c r="D31" s="341">
        <f t="shared" si="19"/>
        <v>0</v>
      </c>
      <c r="E31" s="341">
        <f t="shared" si="19"/>
        <v>0</v>
      </c>
      <c r="F31" s="341">
        <f t="shared" si="19"/>
        <v>0</v>
      </c>
      <c r="G31" s="341">
        <f t="shared" si="19"/>
        <v>0</v>
      </c>
      <c r="H31" s="341">
        <f t="shared" si="19"/>
        <v>0</v>
      </c>
      <c r="I31" s="341">
        <f t="shared" si="19"/>
        <v>0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197</v>
      </c>
      <c r="C32" s="341">
        <f t="shared" ref="C32:M32" si="20">SUM(C65,C96,C127,C158,C175,C205,C222)</f>
        <v>147</v>
      </c>
      <c r="D32" s="341">
        <f t="shared" si="20"/>
        <v>0</v>
      </c>
      <c r="E32" s="341">
        <f t="shared" si="20"/>
        <v>0</v>
      </c>
      <c r="F32" s="341">
        <f t="shared" si="20"/>
        <v>0</v>
      </c>
      <c r="G32" s="341">
        <f t="shared" si="20"/>
        <v>0</v>
      </c>
      <c r="H32" s="341">
        <f t="shared" si="20"/>
        <v>0</v>
      </c>
      <c r="I32" s="341">
        <f t="shared" si="20"/>
        <v>0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1054</v>
      </c>
      <c r="C33" s="363">
        <f t="shared" ref="C33:M33" si="21">SUM(C24:C32)</f>
        <v>958</v>
      </c>
      <c r="D33" s="363">
        <f t="shared" si="21"/>
        <v>0</v>
      </c>
      <c r="E33" s="363">
        <f t="shared" si="21"/>
        <v>0</v>
      </c>
      <c r="F33" s="363">
        <f t="shared" si="21"/>
        <v>0</v>
      </c>
      <c r="G33" s="363">
        <f t="shared" si="21"/>
        <v>0</v>
      </c>
      <c r="H33" s="363">
        <f t="shared" si="21"/>
        <v>0</v>
      </c>
      <c r="I33" s="363">
        <f t="shared" si="21"/>
        <v>0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1089</v>
      </c>
      <c r="C35" s="361">
        <f t="shared" si="22"/>
        <v>960</v>
      </c>
      <c r="D35" s="361">
        <f t="shared" si="22"/>
        <v>0</v>
      </c>
      <c r="E35" s="361">
        <f t="shared" si="22"/>
        <v>1</v>
      </c>
      <c r="F35" s="361">
        <f t="shared" si="22"/>
        <v>0</v>
      </c>
      <c r="G35" s="361">
        <f t="shared" si="22"/>
        <v>0</v>
      </c>
      <c r="H35" s="361">
        <f t="shared" si="22"/>
        <v>0</v>
      </c>
      <c r="I35" s="361">
        <f t="shared" si="22"/>
        <v>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6</v>
      </c>
      <c r="C49" s="341">
        <v>0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6</v>
      </c>
      <c r="C52" s="348">
        <f t="shared" ref="C52:M52" si="23">SUM(C43:C51)</f>
        <v>0</v>
      </c>
      <c r="D52" s="348">
        <f t="shared" si="23"/>
        <v>0</v>
      </c>
      <c r="E52" s="348">
        <f t="shared" si="23"/>
        <v>0</v>
      </c>
      <c r="F52" s="348">
        <f t="shared" si="23"/>
        <v>0</v>
      </c>
      <c r="G52" s="348">
        <f t="shared" si="23"/>
        <v>0</v>
      </c>
      <c r="H52" s="348">
        <f t="shared" si="23"/>
        <v>0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61</v>
      </c>
      <c r="C59" s="341">
        <v>32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18</v>
      </c>
      <c r="C63" s="341">
        <v>19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26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221</v>
      </c>
      <c r="C66" s="357">
        <f t="shared" ref="C66:M66" si="24">SUM(C57:C65)</f>
        <v>160</v>
      </c>
      <c r="D66" s="357">
        <f t="shared" si="24"/>
        <v>0</v>
      </c>
      <c r="E66" s="357">
        <f t="shared" si="24"/>
        <v>0</v>
      </c>
      <c r="F66" s="357">
        <f t="shared" si="24"/>
        <v>0</v>
      </c>
      <c r="G66" s="357">
        <f t="shared" si="24"/>
        <v>0</v>
      </c>
      <c r="H66" s="357">
        <f t="shared" si="24"/>
        <v>0</v>
      </c>
      <c r="I66" s="357">
        <f t="shared" si="24"/>
        <v>0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227</v>
      </c>
      <c r="C67" s="359">
        <f t="shared" ref="C67:M67" si="25">SUM(C52,C66)</f>
        <v>160</v>
      </c>
      <c r="D67" s="359">
        <f t="shared" si="25"/>
        <v>0</v>
      </c>
      <c r="E67" s="359">
        <f t="shared" si="25"/>
        <v>0</v>
      </c>
      <c r="F67" s="359">
        <f t="shared" si="25"/>
        <v>0</v>
      </c>
      <c r="G67" s="359">
        <f t="shared" si="25"/>
        <v>0</v>
      </c>
      <c r="H67" s="359">
        <f t="shared" si="25"/>
        <v>0</v>
      </c>
      <c r="I67" s="359">
        <f t="shared" si="25"/>
        <v>0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23</v>
      </c>
      <c r="C80" s="341">
        <v>0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24</v>
      </c>
      <c r="C83" s="348">
        <f t="shared" ref="C83:M83" si="26">SUM(C74:C82)</f>
        <v>2</v>
      </c>
      <c r="D83" s="348">
        <f t="shared" si="26"/>
        <v>0</v>
      </c>
      <c r="E83" s="348">
        <f t="shared" si="26"/>
        <v>1</v>
      </c>
      <c r="F83" s="348">
        <f t="shared" si="26"/>
        <v>0</v>
      </c>
      <c r="G83" s="348">
        <f t="shared" si="26"/>
        <v>0</v>
      </c>
      <c r="H83" s="348">
        <f t="shared" si="26"/>
        <v>0</v>
      </c>
      <c r="I83" s="348">
        <f t="shared" si="26"/>
        <v>0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31</v>
      </c>
      <c r="C88" s="341">
        <v>34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2</v>
      </c>
      <c r="C89" s="341">
        <v>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64</v>
      </c>
      <c r="C90" s="341">
        <v>46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239</v>
      </c>
      <c r="C92" s="341">
        <v>266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26</v>
      </c>
      <c r="C93" s="341">
        <v>24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23</v>
      </c>
      <c r="C94" s="341">
        <v>29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91</v>
      </c>
      <c r="C96" s="341">
        <v>65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481</v>
      </c>
      <c r="C97" s="348">
        <f t="shared" ref="C97:M97" si="27">SUM(C88:C96)</f>
        <v>470</v>
      </c>
      <c r="D97" s="348">
        <f t="shared" si="27"/>
        <v>0</v>
      </c>
      <c r="E97" s="348">
        <f t="shared" si="27"/>
        <v>0</v>
      </c>
      <c r="F97" s="348">
        <f t="shared" si="27"/>
        <v>0</v>
      </c>
      <c r="G97" s="348">
        <f t="shared" si="27"/>
        <v>0</v>
      </c>
      <c r="H97" s="348">
        <f t="shared" si="27"/>
        <v>0</v>
      </c>
      <c r="I97" s="348">
        <f t="shared" si="27"/>
        <v>0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505</v>
      </c>
      <c r="C98" s="361">
        <f t="shared" ref="C98:M98" si="28">SUM(C83,C97)</f>
        <v>472</v>
      </c>
      <c r="D98" s="361">
        <f t="shared" si="28"/>
        <v>0</v>
      </c>
      <c r="E98" s="361">
        <f t="shared" si="28"/>
        <v>1</v>
      </c>
      <c r="F98" s="361">
        <f t="shared" si="28"/>
        <v>0</v>
      </c>
      <c r="G98" s="361">
        <f t="shared" si="28"/>
        <v>0</v>
      </c>
      <c r="H98" s="361">
        <f t="shared" si="28"/>
        <v>0</v>
      </c>
      <c r="I98" s="361">
        <f t="shared" si="28"/>
        <v>0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5</v>
      </c>
      <c r="C111" s="341">
        <v>0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5</v>
      </c>
      <c r="C114" s="348">
        <f t="shared" ref="C114:M114" si="29">SUM(C105:C113)</f>
        <v>0</v>
      </c>
      <c r="D114" s="348">
        <f t="shared" si="29"/>
        <v>0</v>
      </c>
      <c r="E114" s="348">
        <f t="shared" si="29"/>
        <v>0</v>
      </c>
      <c r="F114" s="348">
        <f t="shared" si="29"/>
        <v>0</v>
      </c>
      <c r="G114" s="348">
        <f t="shared" si="29"/>
        <v>0</v>
      </c>
      <c r="H114" s="348">
        <f t="shared" si="29"/>
        <v>0</v>
      </c>
      <c r="I114" s="348">
        <f t="shared" si="29"/>
        <v>0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31</v>
      </c>
      <c r="C121" s="341">
        <v>25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66</v>
      </c>
      <c r="C123" s="341">
        <v>62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33</v>
      </c>
      <c r="C127" s="341">
        <v>30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160</v>
      </c>
      <c r="C128" s="348">
        <f t="shared" si="30"/>
        <v>143</v>
      </c>
      <c r="D128" s="348">
        <f t="shared" si="30"/>
        <v>0</v>
      </c>
      <c r="E128" s="348">
        <f t="shared" si="30"/>
        <v>0</v>
      </c>
      <c r="F128" s="348">
        <f t="shared" si="30"/>
        <v>0</v>
      </c>
      <c r="G128" s="348">
        <f t="shared" si="30"/>
        <v>0</v>
      </c>
      <c r="H128" s="348">
        <f t="shared" si="30"/>
        <v>0</v>
      </c>
      <c r="I128" s="348">
        <f t="shared" si="30"/>
        <v>0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165</v>
      </c>
      <c r="C129" s="361">
        <f t="shared" ref="C129:M129" si="31">SUM(C114,C128)</f>
        <v>143</v>
      </c>
      <c r="D129" s="361">
        <f t="shared" si="31"/>
        <v>0</v>
      </c>
      <c r="E129" s="361">
        <f t="shared" si="31"/>
        <v>0</v>
      </c>
      <c r="F129" s="361">
        <f t="shared" si="31"/>
        <v>0</v>
      </c>
      <c r="G129" s="361">
        <f t="shared" si="31"/>
        <v>0</v>
      </c>
      <c r="H129" s="361">
        <f t="shared" si="31"/>
        <v>0</v>
      </c>
      <c r="I129" s="361">
        <f t="shared" si="31"/>
        <v>0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8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13</v>
      </c>
      <c r="D159" s="348">
        <f t="shared" si="33"/>
        <v>0</v>
      </c>
      <c r="E159" s="348">
        <f t="shared" si="33"/>
        <v>0</v>
      </c>
      <c r="F159" s="348">
        <f t="shared" si="33"/>
        <v>0</v>
      </c>
      <c r="G159" s="348">
        <f t="shared" si="33"/>
        <v>0</v>
      </c>
      <c r="H159" s="348">
        <f t="shared" si="33"/>
        <v>0</v>
      </c>
      <c r="I159" s="348">
        <f t="shared" si="33"/>
        <v>0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13</v>
      </c>
      <c r="D160" s="361">
        <f t="shared" si="34"/>
        <v>0</v>
      </c>
      <c r="E160" s="361">
        <f t="shared" si="34"/>
        <v>0</v>
      </c>
      <c r="F160" s="361">
        <f t="shared" si="34"/>
        <v>0</v>
      </c>
      <c r="G160" s="361">
        <f t="shared" si="34"/>
        <v>0</v>
      </c>
      <c r="H160" s="361">
        <f t="shared" si="34"/>
        <v>0</v>
      </c>
      <c r="I160" s="361">
        <f t="shared" si="34"/>
        <v>0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4</v>
      </c>
      <c r="C167" s="341">
        <v>12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37</v>
      </c>
      <c r="C169" s="341">
        <v>37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71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13</v>
      </c>
      <c r="C173" s="341">
        <v>13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21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157</v>
      </c>
      <c r="C176" s="363">
        <f t="shared" ref="C176:M176" si="35">SUM(C167:C175)</f>
        <v>164</v>
      </c>
      <c r="D176" s="363">
        <f t="shared" si="35"/>
        <v>0</v>
      </c>
      <c r="E176" s="363">
        <f t="shared" si="35"/>
        <v>0</v>
      </c>
      <c r="F176" s="363">
        <f t="shared" si="35"/>
        <v>0</v>
      </c>
      <c r="G176" s="363">
        <f t="shared" si="35"/>
        <v>0</v>
      </c>
      <c r="H176" s="363">
        <f t="shared" si="35"/>
        <v>0</v>
      </c>
      <c r="I176" s="363">
        <f t="shared" si="35"/>
        <v>0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8</v>
      </c>
      <c r="D206" s="348">
        <f t="shared" si="37"/>
        <v>0</v>
      </c>
      <c r="E206" s="348">
        <f t="shared" si="37"/>
        <v>0</v>
      </c>
      <c r="F206" s="348">
        <f t="shared" si="37"/>
        <v>0</v>
      </c>
      <c r="G206" s="348">
        <f t="shared" si="37"/>
        <v>0</v>
      </c>
      <c r="H206" s="348">
        <f t="shared" si="37"/>
        <v>0</v>
      </c>
      <c r="I206" s="348">
        <f t="shared" si="37"/>
        <v>0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8</v>
      </c>
      <c r="D207" s="361">
        <f t="shared" si="38"/>
        <v>0</v>
      </c>
      <c r="E207" s="361">
        <f t="shared" si="38"/>
        <v>0</v>
      </c>
      <c r="F207" s="361">
        <f t="shared" si="38"/>
        <v>0</v>
      </c>
      <c r="G207" s="361">
        <f t="shared" si="38"/>
        <v>0</v>
      </c>
      <c r="H207" s="361">
        <f t="shared" si="38"/>
        <v>0</v>
      </c>
      <c r="I207" s="361">
        <f t="shared" si="38"/>
        <v>0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9/4/2020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September 4,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2020</v>
      </c>
      <c r="C7" s="209" t="str">
        <f>Summary!C6</f>
        <v>Winter 2019</v>
      </c>
      <c r="D7" s="379" t="s">
        <v>24</v>
      </c>
      <c r="E7" s="381" t="s">
        <v>25</v>
      </c>
      <c r="F7" s="43" t="str">
        <f>B7</f>
        <v>Winter 2020</v>
      </c>
      <c r="G7" s="45" t="str">
        <f>C7</f>
        <v>Winter 2019</v>
      </c>
      <c r="H7" s="383" t="s">
        <v>24</v>
      </c>
      <c r="I7" s="385" t="s">
        <v>25</v>
      </c>
      <c r="J7" s="47" t="str">
        <f>B7</f>
        <v>Winter 2020</v>
      </c>
      <c r="K7" s="49" t="str">
        <f>G7</f>
        <v>Winter 2019</v>
      </c>
      <c r="L7" s="395" t="s">
        <v>24</v>
      </c>
      <c r="M7" s="397" t="s">
        <v>25</v>
      </c>
      <c r="N7" s="51" t="str">
        <f>B7</f>
        <v>Winter 2020</v>
      </c>
      <c r="O7" s="53" t="str">
        <f>B7</f>
        <v>Winter 2020</v>
      </c>
      <c r="P7" s="413" t="s">
        <v>24</v>
      </c>
      <c r="Q7" s="415" t="s">
        <v>25</v>
      </c>
      <c r="R7" s="131" t="str">
        <f>B7</f>
        <v>Winter 2020</v>
      </c>
      <c r="S7" s="132" t="str">
        <f>C7</f>
        <v>Winter 2019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9/4/20</v>
      </c>
      <c r="C8" s="42" t="str">
        <f>Summary!C7</f>
        <v>as of 9/4/19</v>
      </c>
      <c r="D8" s="380"/>
      <c r="E8" s="382"/>
      <c r="F8" s="44" t="str">
        <f>B8</f>
        <v>as of 9/4/20</v>
      </c>
      <c r="G8" s="46" t="str">
        <f>C8</f>
        <v>as of 9/4/19</v>
      </c>
      <c r="H8" s="384"/>
      <c r="I8" s="386"/>
      <c r="J8" s="48" t="str">
        <f>F8</f>
        <v>as of 9/4/20</v>
      </c>
      <c r="K8" s="50" t="str">
        <f>G8</f>
        <v>as of 9/4/19</v>
      </c>
      <c r="L8" s="396"/>
      <c r="M8" s="398"/>
      <c r="N8" s="52" t="str">
        <f>J8</f>
        <v>as of 9/4/20</v>
      </c>
      <c r="O8" s="54" t="str">
        <f>K8</f>
        <v>as of 9/4/19</v>
      </c>
      <c r="P8" s="414"/>
      <c r="Q8" s="416"/>
      <c r="R8" s="133" t="str">
        <f>N8</f>
        <v>as of 9/4/20</v>
      </c>
      <c r="S8" s="134" t="str">
        <f>O8</f>
        <v>as of 9/4/19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1089</v>
      </c>
      <c r="C9" s="55">
        <f>C26+C74+C42+C10+C58+C83+C99</f>
        <v>960</v>
      </c>
      <c r="D9" s="55">
        <f t="shared" ref="D9" si="0">IF(ISERROR(B9-C9),"n/a",B9-C9)</f>
        <v>129</v>
      </c>
      <c r="E9" s="56">
        <f t="shared" ref="E9" si="1">IF(ISERROR(D9/C9),"n/a",(D9/C9))</f>
        <v>0.13437499999999999</v>
      </c>
      <c r="F9" s="59">
        <f>F26+F74+F42+F10+F58+F83+F99</f>
        <v>0</v>
      </c>
      <c r="G9" s="59">
        <f>G26+G74+G42+G10+G58+G83+G99</f>
        <v>1</v>
      </c>
      <c r="H9" s="373">
        <f>IF(ISERROR(F9-G9),"n/a",F9-G9)</f>
        <v>-1</v>
      </c>
      <c r="I9" s="60">
        <f t="shared" ref="I9" si="2">IF(ISERROR(H9/G9),"n/a",(H9/G9))</f>
        <v>-1</v>
      </c>
      <c r="J9" s="57">
        <f>J26+J74+J42+J10+J58+J83+J99</f>
        <v>0</v>
      </c>
      <c r="K9" s="57">
        <f>K26+K74+K42+K10+K58+K83+K99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227</v>
      </c>
      <c r="C10" s="65">
        <f>C11+C18</f>
        <v>160</v>
      </c>
      <c r="D10" s="66">
        <f t="shared" ref="D10:D25" si="9">IF(ISERROR(B10-C10),"n/a",B10-C10)</f>
        <v>67</v>
      </c>
      <c r="E10" s="67">
        <f t="shared" ref="E10:E25" si="10">IF(ISERROR(D10/C10),"n/a",(D10/C10))</f>
        <v>0.41875000000000001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0</v>
      </c>
      <c r="D11" s="66">
        <f t="shared" si="9"/>
        <v>6</v>
      </c>
      <c r="E11" s="67" t="str">
        <f t="shared" si="10"/>
        <v>n/a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6</v>
      </c>
      <c r="C14" s="107">
        <f>C15</f>
        <v>0</v>
      </c>
      <c r="D14" s="108">
        <f t="shared" si="19"/>
        <v>6</v>
      </c>
      <c r="E14" s="109" t="str">
        <f t="shared" si="20"/>
        <v>n/a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6</v>
      </c>
      <c r="C15" s="119">
        <v>0</v>
      </c>
      <c r="D15" s="120">
        <f t="shared" si="19"/>
        <v>6</v>
      </c>
      <c r="E15" s="121" t="str">
        <f t="shared" si="20"/>
        <v>n/a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221</v>
      </c>
      <c r="C18" s="65">
        <f>C19+C22+C24</f>
        <v>160</v>
      </c>
      <c r="D18" s="66">
        <f t="shared" si="9"/>
        <v>61</v>
      </c>
      <c r="E18" s="67">
        <f t="shared" si="10"/>
        <v>0.38124999999999998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198</v>
      </c>
      <c r="C19" s="258">
        <f>SUM(C20:C21)</f>
        <v>140</v>
      </c>
      <c r="D19" s="247">
        <f t="shared" si="9"/>
        <v>58</v>
      </c>
      <c r="E19" s="248">
        <f t="shared" si="10"/>
        <v>0.41428571428571431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198</v>
      </c>
      <c r="C20" s="119">
        <v>140</v>
      </c>
      <c r="D20" s="202">
        <f t="shared" si="9"/>
        <v>58</v>
      </c>
      <c r="E20" s="267">
        <f t="shared" si="10"/>
        <v>0.41428571428571431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18</v>
      </c>
      <c r="C22" s="107">
        <f>C23</f>
        <v>19</v>
      </c>
      <c r="D22" s="108">
        <f>IF(ISERROR(B22-C22),"n/a",B22-C22)</f>
        <v>-1</v>
      </c>
      <c r="E22" s="109">
        <f>IF(ISERROR(D22/C22),"n/a",(D22/C22))</f>
        <v>-5.2631578947368418E-2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18</v>
      </c>
      <c r="C23" s="119">
        <v>19</v>
      </c>
      <c r="D23" s="108">
        <f>IF(ISERROR(B23-C23),"n/a",B23-C23)</f>
        <v>-1</v>
      </c>
      <c r="E23" s="121">
        <f>IF(ISERROR(D23/C23),"n/a",(D23/C23))</f>
        <v>-5.2631578947368418E-2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505</v>
      </c>
      <c r="C26" s="65">
        <f>C27+C34</f>
        <v>472</v>
      </c>
      <c r="D26" s="66">
        <f t="shared" ref="D26:D33" si="33">IF(ISERROR(B26-C26),"n/a",B26-C26)</f>
        <v>33</v>
      </c>
      <c r="E26" s="67">
        <f t="shared" ref="E26:E33" si="34">IF(ISERROR(D26/C26),"n/a",(D26/C26))</f>
        <v>6.991525423728813E-2</v>
      </c>
      <c r="F26" s="68">
        <f>F27+F34</f>
        <v>0</v>
      </c>
      <c r="G26" s="69">
        <f>G27+G34</f>
        <v>1</v>
      </c>
      <c r="H26" s="70">
        <f t="shared" ref="H26:H33" si="35">IF(ISERROR(F26-G26),"n/a",F26-G26)</f>
        <v>-1</v>
      </c>
      <c r="I26" s="71">
        <f t="shared" ref="I26:I33" si="36">IF(ISERROR(H26/G26),"n/a",(H26/G26))</f>
        <v>-1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</v>
      </c>
      <c r="C27" s="65">
        <f>C28+C32+C30</f>
        <v>2</v>
      </c>
      <c r="D27" s="66">
        <f t="shared" si="33"/>
        <v>22</v>
      </c>
      <c r="E27" s="67">
        <f t="shared" si="34"/>
        <v>11</v>
      </c>
      <c r="F27" s="68">
        <f>F28+F32+F30</f>
        <v>0</v>
      </c>
      <c r="G27" s="69">
        <f>G28+G32+G30</f>
        <v>1</v>
      </c>
      <c r="H27" s="70">
        <f t="shared" si="35"/>
        <v>-1</v>
      </c>
      <c r="I27" s="71">
        <f t="shared" si="36"/>
        <v>-1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1</v>
      </c>
      <c r="C28" s="107">
        <f>C29</f>
        <v>2</v>
      </c>
      <c r="D28" s="108">
        <f t="shared" ref="D28" si="43">IF(ISERROR(B28-C28),"n/a",B28-C28)</f>
        <v>-1</v>
      </c>
      <c r="E28" s="109">
        <f t="shared" ref="E28" si="44">IF(ISERROR(D28/C28),"n/a",(D28/C28))</f>
        <v>-0.5</v>
      </c>
      <c r="F28" s="194">
        <f>F29</f>
        <v>0</v>
      </c>
      <c r="G28" s="195">
        <f>G29</f>
        <v>1</v>
      </c>
      <c r="H28" s="110">
        <f t="shared" ref="H28" si="45">IF(ISERROR(F28-G28),"n/a",F28-G28)</f>
        <v>-1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1</v>
      </c>
      <c r="C29" s="269">
        <v>2</v>
      </c>
      <c r="D29" s="270">
        <f t="shared" ref="D29" si="53">IF(ISERROR(B29-C29),"n/a",B29-C29)</f>
        <v>-1</v>
      </c>
      <c r="E29" s="271">
        <f t="shared" ref="E29" si="54">IF(ISERROR(D29/C29),"n/a",(D29/C29))</f>
        <v>-0.5</v>
      </c>
      <c r="F29" s="272">
        <v>0</v>
      </c>
      <c r="G29" s="273">
        <v>1</v>
      </c>
      <c r="H29" s="274">
        <f t="shared" ref="H29" si="55">IF(ISERROR(F29-G29),"n/a",F29-G29)</f>
        <v>-1</v>
      </c>
      <c r="I29" s="275">
        <f t="shared" ref="I29" si="56">IF(ISERROR(H29/G29),"n/a",(H29/G29))</f>
        <v>-1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23</v>
      </c>
      <c r="C30" s="107">
        <f>C31</f>
        <v>0</v>
      </c>
      <c r="D30" s="108">
        <f t="shared" si="33"/>
        <v>23</v>
      </c>
      <c r="E30" s="109" t="str">
        <f t="shared" si="34"/>
        <v>n/a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23</v>
      </c>
      <c r="C31" s="119">
        <v>0</v>
      </c>
      <c r="D31" s="120">
        <f t="shared" si="33"/>
        <v>23</v>
      </c>
      <c r="E31" s="121" t="str">
        <f t="shared" si="34"/>
        <v>n/a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481</v>
      </c>
      <c r="C34" s="65">
        <f>C35+C40+C38</f>
        <v>470</v>
      </c>
      <c r="D34" s="66">
        <f t="shared" ref="D34" si="63">IF(ISERROR(B34-C34),"n/a",B34-C34)</f>
        <v>11</v>
      </c>
      <c r="E34" s="67">
        <f t="shared" ref="E34" si="64">IF(ISERROR(D34/C34),"n/a",(D34/C34))</f>
        <v>2.3404255319148935E-2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452</v>
      </c>
      <c r="C35" s="246">
        <f>SUM(C36:C37)</f>
        <v>440</v>
      </c>
      <c r="D35" s="247">
        <f t="shared" ref="D35:D41" si="73">IF(ISERROR(B35-C35),"n/a",B35-C35)</f>
        <v>12</v>
      </c>
      <c r="E35" s="248">
        <f t="shared" ref="E35:E41" si="74">IF(ISERROR(D35/C35),"n/a",(D35/C35))</f>
        <v>2.7272727272727271E-2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452</v>
      </c>
      <c r="C36" s="269">
        <v>440</v>
      </c>
      <c r="D36" s="202">
        <f t="shared" si="73"/>
        <v>12</v>
      </c>
      <c r="E36" s="267">
        <f t="shared" si="74"/>
        <v>2.7272727272727271E-2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23</v>
      </c>
      <c r="C38" s="107">
        <f>C39</f>
        <v>28</v>
      </c>
      <c r="D38" s="108">
        <f>IF(ISERROR(B38-C38),"n/a",B38-C38)</f>
        <v>-5</v>
      </c>
      <c r="E38" s="109">
        <f>IF(ISERROR(D38/C38),"n/a",(D38/C38))</f>
        <v>-0.17857142857142858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23</v>
      </c>
      <c r="C39" s="119">
        <v>28</v>
      </c>
      <c r="D39" s="120">
        <f>IF(ISERROR(B39-C39),"n/a",B39-C39)</f>
        <v>-5</v>
      </c>
      <c r="E39" s="121">
        <f>IF(ISERROR(D39/C39),"n/a",(D39/C39))</f>
        <v>-0.17857142857142858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2</v>
      </c>
      <c r="D40" s="108">
        <f t="shared" si="73"/>
        <v>4</v>
      </c>
      <c r="E40" s="109">
        <f t="shared" si="74"/>
        <v>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2</v>
      </c>
      <c r="D41" s="120">
        <f t="shared" si="73"/>
        <v>4</v>
      </c>
      <c r="E41" s="121">
        <f t="shared" si="74"/>
        <v>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165</v>
      </c>
      <c r="C42" s="65">
        <f>C43+C50</f>
        <v>143</v>
      </c>
      <c r="D42" s="66">
        <f t="shared" ref="D42:D57" si="87">IF(ISERROR(B42-C42),"n/a",B42-C42)</f>
        <v>22</v>
      </c>
      <c r="E42" s="67">
        <f t="shared" ref="E42:E57" si="88">IF(ISERROR(D42/C42),"n/a",(D42/C42))</f>
        <v>0.15384615384615385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5</v>
      </c>
      <c r="C43" s="65">
        <f>C44+C48+C46</f>
        <v>0</v>
      </c>
      <c r="D43" s="66">
        <f t="shared" si="87"/>
        <v>5</v>
      </c>
      <c r="E43" s="67" t="str">
        <f t="shared" si="88"/>
        <v>n/a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5</v>
      </c>
      <c r="C46" s="107">
        <f>C47</f>
        <v>0</v>
      </c>
      <c r="D46" s="108">
        <f>IF(ISERROR(B46-C46),"n/a",B46-C46)</f>
        <v>5</v>
      </c>
      <c r="E46" s="109" t="str">
        <f>IF(ISERROR(D46/C46),"n/a",(D46/C46))</f>
        <v>n/a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5</v>
      </c>
      <c r="C47" s="119">
        <v>0</v>
      </c>
      <c r="D47" s="120">
        <f>IF(ISERROR(B47-C47),"n/a",B47-C47)</f>
        <v>5</v>
      </c>
      <c r="E47" s="121" t="str">
        <f>IF(ISERROR(D47/C47),"n/a",(D47/C47))</f>
        <v>n/a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160</v>
      </c>
      <c r="C50" s="65">
        <f>C51+C56+C54</f>
        <v>143</v>
      </c>
      <c r="D50" s="66">
        <f t="shared" si="87"/>
        <v>17</v>
      </c>
      <c r="E50" s="67">
        <f t="shared" si="88"/>
        <v>0.11888111888111888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152</v>
      </c>
      <c r="C51" s="92">
        <f>SUM(C52:C53)</f>
        <v>129</v>
      </c>
      <c r="D51" s="93">
        <f t="shared" si="87"/>
        <v>23</v>
      </c>
      <c r="E51" s="94">
        <f t="shared" si="88"/>
        <v>0.17829457364341086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152</v>
      </c>
      <c r="C52" s="269">
        <v>129</v>
      </c>
      <c r="D52" s="270">
        <f>IF(ISERROR(B52-C52),"n/a",B52-C52)</f>
        <v>23</v>
      </c>
      <c r="E52" s="271">
        <f>IF(ISERROR(D52/C52),"n/a",(D52/C52))</f>
        <v>0.17829457364341086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13</v>
      </c>
      <c r="D58" s="66">
        <f t="shared" ref="D58:D61" si="111">IF(ISERROR(B58-C58),"n/a",B58-C58)</f>
        <v>11</v>
      </c>
      <c r="E58" s="67">
        <f t="shared" ref="E58:E61" si="112">IF(ISERROR(D58/C58),"n/a",(D58/C58))</f>
        <v>0.84615384615384615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13</v>
      </c>
      <c r="D66" s="66">
        <f t="shared" si="121"/>
        <v>11</v>
      </c>
      <c r="E66" s="67">
        <f t="shared" si="122"/>
        <v>0.84615384615384615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13</v>
      </c>
      <c r="D67" s="93">
        <f t="shared" si="121"/>
        <v>11</v>
      </c>
      <c r="E67" s="94">
        <f t="shared" si="122"/>
        <v>0.84615384615384615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13</v>
      </c>
      <c r="D68" s="270">
        <f>IF(ISERROR(B68-C68),"n/a",B68-C68)</f>
        <v>11</v>
      </c>
      <c r="E68" s="271">
        <f>IF(ISERROR(D68/C68),"n/a",(D68/C68))</f>
        <v>0.84615384615384615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157</v>
      </c>
      <c r="C74" s="65">
        <f>SUM(C75:C75)</f>
        <v>164</v>
      </c>
      <c r="D74" s="66">
        <f>IF(ISERROR(B74-C74),"n/a",B74-C74)</f>
        <v>-7</v>
      </c>
      <c r="E74" s="67">
        <f>IF(ISERROR(D74/C74),"n/a",(D74/C74))</f>
        <v>-4.2682926829268296E-2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157</v>
      </c>
      <c r="C75" s="65">
        <f>C76+C81+C79</f>
        <v>164</v>
      </c>
      <c r="D75" s="66">
        <f t="shared" ref="D75:D86" si="141">IF(ISERROR(B75-C75),"n/a",B75-C75)</f>
        <v>-7</v>
      </c>
      <c r="E75" s="67">
        <f t="shared" ref="E75:E86" si="142">IF(ISERROR(D75/C75),"n/a",(D75/C75))</f>
        <v>-4.2682926829268296E-2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142</v>
      </c>
      <c r="C76" s="92">
        <f>SUM(C77:C78)</f>
        <v>150</v>
      </c>
      <c r="D76" s="93">
        <f t="shared" si="141"/>
        <v>-8</v>
      </c>
      <c r="E76" s="94">
        <f t="shared" si="142"/>
        <v>-5.3333333333333337E-2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142</v>
      </c>
      <c r="C77" s="269">
        <v>150</v>
      </c>
      <c r="D77" s="270">
        <f>IF(ISERROR(B77-C77),"n/a",B77-C77)</f>
        <v>-8</v>
      </c>
      <c r="E77" s="271">
        <f>IF(ISERROR(D77/C77),"n/a",(D77/C77))</f>
        <v>-5.3333333333333337E-2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13</v>
      </c>
      <c r="C79" s="107">
        <f>C80</f>
        <v>12</v>
      </c>
      <c r="D79" s="108">
        <f>IF(ISERROR(B79-C79),"n/a",B79-C79)</f>
        <v>1</v>
      </c>
      <c r="E79" s="109">
        <f>IF(ISERROR(D79/C79),"n/a",(D79/C79))</f>
        <v>8.3333333333333329E-2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13</v>
      </c>
      <c r="C80" s="119">
        <v>12</v>
      </c>
      <c r="D80" s="120">
        <f>IF(ISERROR(B80-C80),"n/a",B80-C80)</f>
        <v>1</v>
      </c>
      <c r="E80" s="121">
        <f>IF(ISERROR(D80/C80),"n/a",(D80/C80))</f>
        <v>8.3333333333333329E-2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2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2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8</v>
      </c>
      <c r="D83" s="66">
        <f t="shared" si="141"/>
        <v>3</v>
      </c>
      <c r="E83" s="67">
        <f t="shared" si="142"/>
        <v>0.375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8</v>
      </c>
      <c r="D91" s="66">
        <f t="shared" si="155"/>
        <v>3</v>
      </c>
      <c r="E91" s="67">
        <f t="shared" si="156"/>
        <v>0.375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8</v>
      </c>
      <c r="D92" s="93">
        <f t="shared" si="155"/>
        <v>3</v>
      </c>
      <c r="E92" s="94">
        <f t="shared" si="156"/>
        <v>0.375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8</v>
      </c>
      <c r="D93" s="270">
        <f>IF(ISERROR(B93-C93),"n/a",B93-C93)</f>
        <v>3</v>
      </c>
      <c r="E93" s="271">
        <f>IF(ISERROR(D93/C93),"n/a",(D93/C93))</f>
        <v>0.375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9/4/2020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September 4,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2020</v>
      </c>
      <c r="C7" s="366" t="str">
        <f>Summary!C6</f>
        <v>Winter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9/4/20</v>
      </c>
      <c r="C8" s="353" t="str">
        <f>Summary!C7</f>
        <v>as of 9/4/19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0.5</v>
      </c>
      <c r="D10" s="12">
        <f>IF(ISERROR(B10-C10),"n/a",B10-C10)</f>
        <v>-0.5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>
        <f>IF(ISERROR(Summary!C67/Summary!C48),"n/a",Summary!C67/Summary!C48)</f>
        <v>0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>
        <f>IF(ISERROR(Summary!C110/Summary!C48),"n/a",Summary!C110/Summary!C48)</f>
        <v>0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0.5</v>
      </c>
      <c r="D28" s="12">
        <f>IF(ISERROR(B28-C28),"n/a",B28-C28)</f>
        <v>-0.5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>
        <f>IF(ISERROR(Summary!C66/Summary!C47),"n/a",Summary!C66/Summary!C47)</f>
        <v>0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>
        <f>IF(ISERROR(Summary!C109/Summary!C47),"n/a",Summary!C109/Summary!C47)</f>
        <v>0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2020</v>
      </c>
      <c r="C35" s="367" t="str">
        <f>(Summary!C6)</f>
        <v>Winter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9/4/20</v>
      </c>
      <c r="C36" s="353" t="str">
        <f>Summary!C7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9/4/2020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September 4,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2020</v>
      </c>
      <c r="C8" s="354" t="str">
        <f>Summary!C6</f>
        <v>Winter 2019</v>
      </c>
      <c r="D8" s="417" t="s">
        <v>1</v>
      </c>
    </row>
    <row r="9" spans="1:5" ht="15.75" customHeight="1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2020</v>
      </c>
      <c r="C35" s="352" t="str">
        <f>(Summary!C6)</f>
        <v>Winter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September 4,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2020</v>
      </c>
      <c r="C8" s="354" t="str">
        <f>Summary!C6</f>
        <v>Winter 2019</v>
      </c>
      <c r="D8" s="417" t="s">
        <v>1</v>
      </c>
    </row>
    <row r="9" spans="1:19" ht="15.75" customHeight="1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</v>
      </c>
      <c r="C11" s="10">
        <f>IF(ISERROR(College!G29/College!C29),"n/a",College!G29/College!C29)</f>
        <v>0.5</v>
      </c>
      <c r="D11" s="12">
        <f>IF(ISERROR(B11-C11),"n/a",B11-C11)</f>
        <v>-0.5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0.5</v>
      </c>
      <c r="D29" s="12">
        <f>IF(ISERROR(B29-C29),"n/a",B29-C29)</f>
        <v>-0.5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>
        <f>IF(ISERROR(College!K27/College!G27),"n/a",College!K27/College!G27)</f>
        <v>0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>
        <f>IF(ISERROR(College!O27/College!G27),"n/a",College!O27/College!G27)</f>
        <v>0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2020</v>
      </c>
      <c r="C35" s="352" t="str">
        <f>(Summary!C6)</f>
        <v>Winter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2020</v>
      </c>
      <c r="B3" s="377"/>
      <c r="C3" s="377"/>
      <c r="D3" s="377"/>
    </row>
    <row r="4" spans="1:4" ht="15.75" x14ac:dyDescent="0.25">
      <c r="A4" s="378" t="str">
        <f>Summary!A4</f>
        <v>as of Friday, September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2020</v>
      </c>
      <c r="C8" s="354" t="str">
        <f>Summary!C6</f>
        <v>Winter 2019</v>
      </c>
      <c r="D8" s="417" t="s">
        <v>1</v>
      </c>
    </row>
    <row r="9" spans="1:4" ht="15.75" customHeight="1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 t="str">
        <f>IF(ISERROR(College!G43/College!C43),"n/a",College!G43/College!C43)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2020</v>
      </c>
      <c r="C35" s="352" t="str">
        <f>(Summary!C6)</f>
        <v>Winter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2020</v>
      </c>
      <c r="B3" s="377"/>
      <c r="C3" s="377"/>
      <c r="D3" s="377"/>
    </row>
    <row r="4" spans="1:4" ht="15.75" x14ac:dyDescent="0.25">
      <c r="A4" s="378" t="str">
        <f>Summary!A4</f>
        <v>as of Friday, September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2020</v>
      </c>
      <c r="C8" s="354" t="str">
        <f>Summary!C6</f>
        <v>Winter 2019</v>
      </c>
      <c r="D8" s="417" t="s">
        <v>1</v>
      </c>
    </row>
    <row r="9" spans="1:4" ht="15.75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2020</v>
      </c>
      <c r="C35" s="352" t="str">
        <f>(Summary!C6)</f>
        <v>Winter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2020</v>
      </c>
      <c r="B3" s="377"/>
      <c r="C3" s="377"/>
      <c r="D3" s="377"/>
    </row>
    <row r="4" spans="1:4" ht="15.75" x14ac:dyDescent="0.25">
      <c r="A4" s="378" t="str">
        <f>Summary!A4</f>
        <v>as of Friday, September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2020</v>
      </c>
      <c r="C8" s="352" t="str">
        <f>(Summary!C6)</f>
        <v>Winter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9/4/20</v>
      </c>
      <c r="C9" s="353" t="str">
        <f>(Summary!C7)</f>
        <v>as of 9/4/19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2020</v>
      </c>
      <c r="B3" s="377"/>
      <c r="C3" s="377"/>
      <c r="D3" s="377"/>
    </row>
    <row r="4" spans="1:4" ht="15.75" x14ac:dyDescent="0.25">
      <c r="A4" s="378" t="str">
        <f>Summary!A4</f>
        <v>as of Friday, September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2020</v>
      </c>
      <c r="C8" s="354" t="str">
        <f>Summary!C6</f>
        <v>Winter 2019</v>
      </c>
      <c r="D8" s="417" t="s">
        <v>1</v>
      </c>
    </row>
    <row r="9" spans="1:4" ht="15.75" x14ac:dyDescent="0.2">
      <c r="A9" s="420"/>
      <c r="B9" s="353" t="str">
        <f>(Summary!B7)</f>
        <v>as of 9/4/20</v>
      </c>
      <c r="C9" s="355" t="str">
        <f>Summary!C7</f>
        <v>as of 9/4/19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2020</v>
      </c>
      <c r="C35" s="352" t="str">
        <f>(Summary!C6)</f>
        <v>Winter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9/4/20</v>
      </c>
      <c r="C36" s="353" t="str">
        <f>(Summary!C7)</f>
        <v>as of 9/4/19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9/4/2020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7b0d7e73-53c3-49f5-853f-2cb02a030650"/>
    <ds:schemaRef ds:uri="http://schemas.microsoft.com/office/infopath/2007/PartnerControls"/>
    <ds:schemaRef ds:uri="ca7bfdcf-1463-48ab-aff7-245b8ac76c1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2020-09-04T15:28:40Z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