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C207" i="10" s="1"/>
  <c r="B192" i="10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D104" i="6"/>
  <c r="E104" i="6" s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<sst xmlns="http://schemas.openxmlformats.org/spreadsheetml/2006/main" count="948" uniqueCount="91">
  <si>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</si>
  <si>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</si>
  <si>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</si>
  <si>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</si>
  <si>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</si>
  <si>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</si>
  <si>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</si>
  <si>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</si>
  <si>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</si>
  <si>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</si>
  <si>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</si>
  <si>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</si>
  <si>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</si>
  <si>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</si>
  <si>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</si>
  <si>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</si>
  <si>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</si>
  <si>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</si>
  <si>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</si>
  <si>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</si>
  <si>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</si>
  <si>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</si>
  <si>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</si>
  <si>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</si>
  <si>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</si>
  <si>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</si>
  <si>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</si>
  <si>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</si>
  <si>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</si>
  <si>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</si>
  <si>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</si>
  <si>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</si>
  <si>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</si>
  <si>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</si>
  <si>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</si>
  <si>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</si>
  <si>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</si>
  <si>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</si>
  <si>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</si>
  <si>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</si>
  <si>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</si>
  <si>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</si>
  <si>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</si>
  <si>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</si>
  <si>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</si>
  <si>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</si>
  <si>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</si>
  <si>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</si>
  <si>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</si>
  <si>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</si>
  <si>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</si>
  <si>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</si>
  <si>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</si>
  <si>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</si>
  <si>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</si>
  <si>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</si>
  <si>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</si>
  <si>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</si>
  <si>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</si>
  <si>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</si>
  <si>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</si>
  <si>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</si>
  <si>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</si>
  <si>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</si>
  <si>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</si>
  <si>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</si>
  <si>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</si>
  <si>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</si>
  <si>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</si>
  <si>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</si>
  <si>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</si>
  <si>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</si>
  <si>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</si>
  <si>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</si>
  <si>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</si>
  <si>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</si>
  <si>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</si>
  <si>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</si>
  <si>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</si>
  <si>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</si>
  <si>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</si>
  <si>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</si>
  <si>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</si>
  <si>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</si>
  <si>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</si>
  <si>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</si>
  <si>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</si>
  <si>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August 28, 2020</t>
  </si>
  <si>
    <t>Fall 2019</t>
  </si>
  <si>
    <t>as of 8/28/20</t>
  </si>
  <si>
    <t>as of 8/28/19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</si>
</sst>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49515</v>
      </c>
      <c r="D9" s="84">
        <f>IF(ISERROR(B9-C9),"n/a",B9-C9)</f>
        <v>-81</v>
      </c>
      <c r="E9" s="156">
        <f>IF(ISERROR(D9/C9),"n/a",(D9/C9))</f>
        <v>-1.635867918812481E-3</v>
      </c>
    </row>
    <row r="10" spans="1:7" x14ac:dyDescent="0.2">
      <c r="A10" s="157" t="s">
        <v>31</v>
      </c>
      <c r="B10" s="210">
        <f>B11</f>
        <v>43319</v>
      </c>
      <c r="C10" s="210">
        <f>C11</f>
        <v>43254</v>
      </c>
      <c r="D10" s="7">
        <f t="shared" ref="D10:D16" si="0">IF(ISERROR(B10-C10),"n/a",B10-C10)</f>
        <v>65</v>
      </c>
      <c r="E10" s="158">
        <f t="shared" ref="E10:E16" si="1">IF(ISERROR(D10/C10),"n/a",(D10/C10))</f>
        <v>1.5027511906413279E-3</v>
      </c>
    </row>
    <row r="11" spans="1:7" x14ac:dyDescent="0.2">
      <c r="A11" s="159" t="s">
        <v>32</v>
      </c>
      <c r="B11" s="280">
        <v>43319</v>
      </c>
      <c r="C11" s="280">
        <v>43254</v>
      </c>
      <c r="D11" s="282">
        <f t="shared" ref="D11" si="2">IF(ISERROR(B11-C11),"n/a",B11-C11)</f>
        <v>65</v>
      </c>
      <c r="E11" s="283">
        <f t="shared" ref="E11" si="3">IF(ISERROR(D11/C11),"n/a",(D11/C11))</f>
        <v>1.5027511906413279E-3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1514</v>
      </c>
      <c r="C14" s="28">
        <f>C15</f>
        <v>1428</v>
      </c>
      <c r="D14" s="7">
        <f t="shared" si="0"/>
        <v>86</v>
      </c>
      <c r="E14" s="158">
        <f t="shared" si="1"/>
        <v>6.0224089635854343E-2</v>
      </c>
    </row>
    <row r="15" spans="1:7" x14ac:dyDescent="0.2">
      <c r="A15" s="159" t="s">
        <v>32</v>
      </c>
      <c r="B15" s="211">
        <v>1514</v>
      </c>
      <c r="C15" s="211">
        <v>1428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62087</v>
      </c>
      <c r="D25" s="84">
        <f>IF(ISERROR(B25-C25),"n/a",B25-C25)</f>
        <v>1396</v>
      </c>
      <c r="E25" s="156">
        <f>IF(ISERROR(D25/C25),"n/a",(D25/C25))</f>
        <v>2.2484578092032147E-2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1</v>
      </c>
      <c r="D44" s="84">
        <f t="shared" si="6"/>
        <v>-1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28277</v>
      </c>
      <c r="D47" s="84">
        <f t="shared" ref="D47:D53" si="10">IF(ISERROR(B47-C47),"n/a",B47-C47)</f>
        <v>4560</v>
      </c>
      <c r="E47" s="156">
        <f t="shared" ref="E47:E53" si="11">IF(ISERROR(D47/C47),"n/a",(D47/C47))</f>
        <v>0.16126180287866465</v>
      </c>
    </row>
    <row r="48" spans="1:5" x14ac:dyDescent="0.2">
      <c r="A48" s="157" t="s">
        <v>31</v>
      </c>
      <c r="B48" s="210">
        <f>B49</f>
        <v>28413</v>
      </c>
      <c r="C48" s="210">
        <f>C49</f>
        <v>24487</v>
      </c>
      <c r="D48" s="7">
        <f t="shared" si="10"/>
        <v>3926</v>
      </c>
      <c r="E48" s="158">
        <f t="shared" si="11"/>
        <v>0.16032997100502308</v>
      </c>
    </row>
    <row r="49" spans="1:5" x14ac:dyDescent="0.2">
      <c r="A49" s="159" t="s">
        <v>32</v>
      </c>
      <c r="B49" s="280">
        <v>28413</v>
      </c>
      <c r="C49" s="280">
        <v>24487</v>
      </c>
      <c r="D49" s="282">
        <f t="shared" ref="D49" si="12">IF(ISERROR(B49-C49),"n/a",B49-C49)</f>
        <v>3926</v>
      </c>
      <c r="E49" s="283">
        <f t="shared" ref="E49" si="13">IF(ISERROR(D49/C49),"n/a",(D49/C49))</f>
        <v>0.16032997100502308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1158</v>
      </c>
      <c r="C52" s="28">
        <f>C53</f>
        <v>987</v>
      </c>
      <c r="D52" s="7">
        <f t="shared" si="10"/>
        <v>171</v>
      </c>
      <c r="E52" s="158">
        <f t="shared" si="11"/>
        <v>0.17325227963525835</v>
      </c>
    </row>
    <row r="53" spans="1:5" x14ac:dyDescent="0.2">
      <c r="A53" s="159" t="s">
        <v>32</v>
      </c>
      <c r="B53" s="211">
        <v>1158</v>
      </c>
      <c r="C53" s="211">
        <v>987</v>
      </c>
      <c r="D53" s="6">
        <f t="shared" si="10"/>
        <v>171</v>
      </c>
      <c r="E53" s="160">
        <f t="shared" si="11"/>
        <v>0.17325227963525835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8688</v>
      </c>
      <c r="D54" s="84">
        <f t="shared" ref="D54:D63" si="14">IF(ISERROR(B54-C54),"n/a",B54-C54)</f>
        <v>594</v>
      </c>
      <c r="E54" s="156">
        <f t="shared" ref="E54:E63" si="15">IF(ISERROR(D54/C54),"n/a",(D54/C54))</f>
        <v>6.8370165745856359E-2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7327</v>
      </c>
      <c r="D55" s="7">
        <f t="shared" si="14"/>
        <v>758</v>
      </c>
      <c r="E55" s="158">
        <f t="shared" si="15"/>
        <v>0.10345298212092262</v>
      </c>
    </row>
    <row r="56" spans="1:5" x14ac:dyDescent="0.2">
      <c r="A56" s="159" t="s">
        <v>32</v>
      </c>
      <c r="B56" s="280">
        <v>7917</v>
      </c>
      <c r="C56" s="280">
        <v>7182</v>
      </c>
      <c r="D56" s="282">
        <f t="shared" si="14"/>
        <v>735</v>
      </c>
      <c r="E56" s="283">
        <f t="shared" si="15"/>
        <v>0.1023391812865497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42119</v>
      </c>
      <c r="C63" s="84">
        <f>(C47+C54)</f>
        <v>36965</v>
      </c>
      <c r="D63" s="84">
        <f t="shared" si="14"/>
        <v>5154</v>
      </c>
      <c r="E63" s="156">
        <f t="shared" si="15"/>
        <v>0.13942918977411065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5974</v>
      </c>
      <c r="D66" s="84">
        <f t="shared" ref="D66:D82" si="16">IF(ISERROR(B66-C66),"n/a",B66-C66)</f>
        <v>721</v>
      </c>
      <c r="E66" s="156">
        <f t="shared" ref="E66:E82" si="17">IF(ISERROR(D66/C66),"n/a",(D66/C66))</f>
        <v>0.1206896551724138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5646</v>
      </c>
      <c r="D67" s="7">
        <f t="shared" si="16"/>
        <v>717</v>
      </c>
      <c r="E67" s="158">
        <f t="shared" si="17"/>
        <v>0.12699256110520724</v>
      </c>
    </row>
    <row r="68" spans="1:5" ht="14.25" customHeight="1" x14ac:dyDescent="0.2">
      <c r="A68" s="159" t="s">
        <v>32</v>
      </c>
      <c r="B68" s="280">
        <v>6363</v>
      </c>
      <c r="C68" s="280">
        <v>5646</v>
      </c>
      <c r="D68" s="282">
        <f t="shared" ref="D68" si="18">IF(ISERROR(B68-C68),"n/a",B68-C68)</f>
        <v>717</v>
      </c>
      <c r="E68" s="283">
        <f t="shared" ref="E68" si="19">IF(ISERROR(D68/C68),"n/a",(D68/C68))</f>
        <v>0.12699256110520724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2713</v>
      </c>
      <c r="C73" s="84">
        <f>(C74+C80+C77)</f>
        <v>2719</v>
      </c>
      <c r="D73" s="84">
        <f t="shared" si="16"/>
        <v>-6</v>
      </c>
      <c r="E73" s="156">
        <f t="shared" si="17"/>
        <v>-2.206693637366679E-3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2381</v>
      </c>
      <c r="D74" s="7">
        <f t="shared" si="16"/>
        <v>99</v>
      </c>
      <c r="E74" s="158">
        <f t="shared" si="17"/>
        <v>4.1579168416631666E-2</v>
      </c>
    </row>
    <row r="75" spans="1:5" x14ac:dyDescent="0.2">
      <c r="A75" s="159" t="s">
        <v>32</v>
      </c>
      <c r="B75" s="280">
        <v>2435</v>
      </c>
      <c r="C75" s="280">
        <v>2336</v>
      </c>
      <c r="D75" s="282">
        <f t="shared" si="16"/>
        <v>99</v>
      </c>
      <c r="E75" s="283">
        <f t="shared" si="17"/>
        <v>4.2380136986301373E-2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221</v>
      </c>
      <c r="C77" s="28">
        <f>C78+C79</f>
        <v>330</v>
      </c>
      <c r="D77" s="7">
        <f>IF(ISERROR(B77-C77),"n/a",B77-C77)</f>
        <v>-109</v>
      </c>
      <c r="E77" s="158">
        <f>IF(ISERROR(D77/C77),"n/a",(D77/C77))</f>
        <v>-0.33030303030303032</v>
      </c>
    </row>
    <row r="78" spans="1:5" ht="12" customHeight="1" x14ac:dyDescent="0.2">
      <c r="A78" s="159" t="s">
        <v>32</v>
      </c>
      <c r="B78" s="211">
        <v>221</v>
      </c>
      <c r="C78" s="211">
        <v>330</v>
      </c>
      <c r="D78" s="6">
        <f>IF(ISERROR(B78-C78),"n/a",B78-C78)</f>
        <v>-109</v>
      </c>
      <c r="E78" s="160">
        <f>IF(ISERROR(D78/C78),"n/a",(D78/C78))</f>
        <v>-0.33030303030303032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9408</v>
      </c>
      <c r="C82" s="84">
        <f>(C66+C73)</f>
        <v>8693</v>
      </c>
      <c r="D82" s="84">
        <f t="shared" si="16"/>
        <v>715</v>
      </c>
      <c r="E82" s="156">
        <f t="shared" si="17"/>
        <v>8.2250086276314277E-2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5077</v>
      </c>
      <c r="C85" s="84">
        <f>(C86+C90+C88)</f>
        <v>5001</v>
      </c>
      <c r="D85" s="84">
        <f t="shared" ref="D85:D101" si="20">IF(ISERROR(B85-C85),"n/a",B85-C85)</f>
        <v>76</v>
      </c>
      <c r="E85" s="156">
        <f t="shared" ref="E85:E101" si="21">IF(ISERROR(D85/C85),"n/a",(D85/C85))</f>
        <v>1.5196960607878424E-2</v>
      </c>
    </row>
    <row r="86" spans="1:5" ht="14.25" customHeight="1" x14ac:dyDescent="0.2">
      <c r="A86" s="157" t="s">
        <v>31</v>
      </c>
      <c r="B86" s="210">
        <f>B87</f>
        <v>4900</v>
      </c>
      <c r="C86" s="210">
        <f>C87</f>
        <v>4774</v>
      </c>
      <c r="D86" s="7">
        <f t="shared" si="20"/>
        <v>126</v>
      </c>
      <c r="E86" s="158">
        <f t="shared" si="21"/>
        <v>2.6392961876832845E-2</v>
      </c>
    </row>
    <row r="87" spans="1:5" ht="14.25" customHeight="1" x14ac:dyDescent="0.2">
      <c r="A87" s="159" t="s">
        <v>32</v>
      </c>
      <c r="B87" s="280">
        <v>4900</v>
      </c>
      <c r="C87" s="280">
        <v>4774</v>
      </c>
      <c r="D87" s="282">
        <f t="shared" ref="D87" si="22">IF(ISERROR(B87-C87),"n/a",B87-C87)</f>
        <v>126</v>
      </c>
      <c r="E87" s="283">
        <f t="shared" ref="E87" si="23">IF(ISERROR(D87/C87),"n/a",(D87/C87))</f>
        <v>2.6392961876832845E-2</v>
      </c>
    </row>
    <row r="88" spans="1:5" ht="14.25" customHeight="1" x14ac:dyDescent="0.2">
      <c r="A88" s="157" t="s">
        <v>30</v>
      </c>
      <c r="B88" s="28">
        <f>B89</f>
        <v>140</v>
      </c>
      <c r="C88" s="28">
        <f>C89</f>
        <v>190</v>
      </c>
      <c r="D88" s="7">
        <f>IF(ISERROR(B88-C88),"n/a",B88-C88)</f>
        <v>-50</v>
      </c>
      <c r="E88" s="158">
        <f>IF(ISERROR(D88/C88),"n/a",(D88/C88))</f>
        <v>-0.26315789473684209</v>
      </c>
    </row>
    <row r="89" spans="1:5" ht="14.25" customHeight="1" x14ac:dyDescent="0.2">
      <c r="A89" s="159" t="s">
        <v>32</v>
      </c>
      <c r="B89" s="211">
        <v>140</v>
      </c>
      <c r="C89" s="211">
        <v>190</v>
      </c>
      <c r="D89" s="6">
        <f>IF(ISERROR(B89-C89),"n/a",B89-C89)</f>
        <v>-50</v>
      </c>
      <c r="E89" s="160">
        <f>IF(ISERROR(D89/C89),"n/a",(D89/C89))</f>
        <v>-0.26315789473684209</v>
      </c>
    </row>
    <row r="90" spans="1:5" ht="14.25" customHeight="1" x14ac:dyDescent="0.2">
      <c r="A90" s="157" t="s">
        <v>33</v>
      </c>
      <c r="B90" s="28">
        <f>B91</f>
        <v>37</v>
      </c>
      <c r="C90" s="28">
        <f>C91</f>
        <v>37</v>
      </c>
      <c r="D90" s="7">
        <f t="shared" si="20"/>
        <v>0</v>
      </c>
      <c r="E90" s="158">
        <f t="shared" si="21"/>
        <v>0</v>
      </c>
    </row>
    <row r="91" spans="1:5" ht="14.25" customHeight="1" x14ac:dyDescent="0.2">
      <c r="A91" s="159" t="s">
        <v>32</v>
      </c>
      <c r="B91" s="211">
        <v>37</v>
      </c>
      <c r="C91" s="211">
        <v>37</v>
      </c>
      <c r="D91" s="6">
        <f t="shared" si="20"/>
        <v>0</v>
      </c>
      <c r="E91" s="160">
        <f t="shared" si="21"/>
        <v>0</v>
      </c>
    </row>
    <row r="92" spans="1:5" ht="14.25" customHeight="1" x14ac:dyDescent="0.2">
      <c r="A92" s="155" t="s">
        <v>8</v>
      </c>
      <c r="B92" s="84">
        <f>(B93+B99+B96)</f>
        <v>2369</v>
      </c>
      <c r="C92" s="84">
        <f>(C93+C99+C96)</f>
        <v>2307</v>
      </c>
      <c r="D92" s="84">
        <f t="shared" si="20"/>
        <v>62</v>
      </c>
      <c r="E92" s="156">
        <f t="shared" si="21"/>
        <v>2.6874729085392284E-2</v>
      </c>
    </row>
    <row r="93" spans="1:5" x14ac:dyDescent="0.2">
      <c r="A93" s="157" t="s">
        <v>31</v>
      </c>
      <c r="B93" s="28">
        <f>SUM(B94:B95)</f>
        <v>2184</v>
      </c>
      <c r="C93" s="28">
        <f>SUM(C94:C95)</f>
        <v>2044</v>
      </c>
      <c r="D93" s="7">
        <f t="shared" si="20"/>
        <v>140</v>
      </c>
      <c r="E93" s="158">
        <f t="shared" si="21"/>
        <v>6.8493150684931503E-2</v>
      </c>
    </row>
    <row r="94" spans="1:5" x14ac:dyDescent="0.2">
      <c r="A94" s="159" t="s">
        <v>32</v>
      </c>
      <c r="B94" s="281">
        <v>2148</v>
      </c>
      <c r="C94" s="280">
        <v>2003</v>
      </c>
      <c r="D94" s="282">
        <f t="shared" si="20"/>
        <v>145</v>
      </c>
      <c r="E94" s="283">
        <f t="shared" si="21"/>
        <v>7.2391412880678976E-2</v>
      </c>
    </row>
    <row r="95" spans="1:5" x14ac:dyDescent="0.2">
      <c r="A95" s="159" t="s">
        <v>23</v>
      </c>
      <c r="B95" s="281">
        <v>36</v>
      </c>
      <c r="C95" s="280">
        <v>41</v>
      </c>
      <c r="D95" s="282">
        <f t="shared" si="20"/>
        <v>-5</v>
      </c>
      <c r="E95" s="283">
        <f t="shared" si="21"/>
        <v>-0.12195121951219512</v>
      </c>
    </row>
    <row r="96" spans="1:5" x14ac:dyDescent="0.2">
      <c r="A96" s="157" t="s">
        <v>30</v>
      </c>
      <c r="B96" s="28">
        <f>B97+B98</f>
        <v>173</v>
      </c>
      <c r="C96" s="28">
        <f>C97+C98</f>
        <v>256</v>
      </c>
      <c r="D96" s="7">
        <f>IF(ISERROR(B96-C96),"n/a",B96-C96)</f>
        <v>-83</v>
      </c>
      <c r="E96" s="158">
        <f>IF(ISERROR(D96/C96),"n/a",(D96/C96))</f>
        <v>-0.32421875</v>
      </c>
    </row>
    <row r="97" spans="1:6" x14ac:dyDescent="0.2">
      <c r="A97" s="159" t="s">
        <v>32</v>
      </c>
      <c r="B97" s="211">
        <v>173</v>
      </c>
      <c r="C97" s="211">
        <v>256</v>
      </c>
      <c r="D97" s="6">
        <f>IF(ISERROR(B97-C97),"n/a",B97-C97)</f>
        <v>-83</v>
      </c>
      <c r="E97" s="160">
        <f>IF(ISERROR(D97/C97),"n/a",(D97/C97))</f>
        <v>-0.32421875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7446</v>
      </c>
      <c r="C101" s="339">
        <f>(C85+C92)</f>
        <v>7308</v>
      </c>
      <c r="D101" s="339">
        <f t="shared" si="20"/>
        <v>138</v>
      </c>
      <c r="E101" s="340">
        <f t="shared" si="21"/>
        <v>1.8883415435139574E-2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3898</v>
      </c>
      <c r="C104" s="29">
        <v>4856</v>
      </c>
      <c r="D104" s="6">
        <f>IF(ISERROR(B104-C104),"n/a",B104-C104)</f>
        <v>-958</v>
      </c>
      <c r="E104" s="177">
        <f>IF(ISERROR(D104/C104),"n/a",(D104/C104))</f>
        <v>-0.19728171334431632</v>
      </c>
    </row>
    <row r="105" spans="1:6" x14ac:dyDescent="0.2">
      <c r="A105" s="178" t="s">
        <v>8</v>
      </c>
      <c r="B105" s="29">
        <v>782</v>
      </c>
      <c r="C105" s="29">
        <v>1470</v>
      </c>
      <c r="D105" s="6">
        <f>IF(ISERROR(B105-C105),"n/a",B105-C105)</f>
        <v>-688</v>
      </c>
      <c r="E105" s="177">
        <f>IF(ISERROR(D105/C105),"n/a",(D105/C105))</f>
        <v>-0.46802721088435373</v>
      </c>
    </row>
    <row r="106" spans="1:6" x14ac:dyDescent="0.2">
      <c r="A106" s="179" t="s">
        <v>5</v>
      </c>
      <c r="B106" s="28">
        <f>SUM(B104:B105)</f>
        <v>4680</v>
      </c>
      <c r="C106" s="28">
        <f>SUM(C104:C105)</f>
        <v>6326</v>
      </c>
      <c r="D106" s="7">
        <f>IF(ISERROR(B106-C106),"n/a",B106-C106)</f>
        <v>-1646</v>
      </c>
      <c r="E106" s="180">
        <f>IF(ISERROR(D106/C106),"n/a",(D106/C106))</f>
        <v>-0.26019601644008855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4933</v>
      </c>
      <c r="C109" s="84">
        <f>(C110+C114+C112)</f>
        <v>4874</v>
      </c>
      <c r="D109" s="84">
        <f t="shared" ref="D109:D125" si="24">IF(ISERROR(B109-C109),"n/a",B109-C109)</f>
        <v>59</v>
      </c>
      <c r="E109" s="156">
        <f t="shared" ref="E109:E125" si="25">IF(ISERROR(D109/C109),"n/a",(D109/C109))</f>
        <v>1.2105047189167009E-2</v>
      </c>
      <c r="F109" s="164"/>
    </row>
    <row r="110" spans="1:6" s="85" customFormat="1" x14ac:dyDescent="0.2">
      <c r="A110" s="157" t="s">
        <v>31</v>
      </c>
      <c r="B110" s="28">
        <f>B111</f>
        <v>4798</v>
      </c>
      <c r="C110" s="28">
        <f>C111</f>
        <v>4692</v>
      </c>
      <c r="D110" s="7">
        <f t="shared" si="24"/>
        <v>106</v>
      </c>
      <c r="E110" s="158">
        <f t="shared" si="25"/>
        <v>2.2591645353793693E-2</v>
      </c>
      <c r="F110" s="165"/>
    </row>
    <row r="111" spans="1:6" s="85" customFormat="1" x14ac:dyDescent="0.2">
      <c r="A111" s="159" t="s">
        <v>32</v>
      </c>
      <c r="B111" s="281">
        <v>4798</v>
      </c>
      <c r="C111" s="281">
        <v>4692</v>
      </c>
      <c r="D111" s="282">
        <f t="shared" ref="D111" si="26">IF(ISERROR(B111-C111),"n/a",B111-C111)</f>
        <v>106</v>
      </c>
      <c r="E111" s="283">
        <f t="shared" ref="E111" si="27">IF(ISERROR(D111/C111),"n/a",(D111/C111))</f>
        <v>2.2591645353793693E-2</v>
      </c>
      <c r="F111" s="165"/>
    </row>
    <row r="112" spans="1:6" x14ac:dyDescent="0.2">
      <c r="A112" s="157" t="s">
        <v>30</v>
      </c>
      <c r="B112" s="28">
        <f>B113</f>
        <v>102</v>
      </c>
      <c r="C112" s="28">
        <f>C113</f>
        <v>150</v>
      </c>
      <c r="D112" s="7">
        <f>IF(ISERROR(B112-C112),"n/a",B112-C112)</f>
        <v>-48</v>
      </c>
      <c r="E112" s="158">
        <f>IF(ISERROR(D112/C112),"n/a",(D112/C112))</f>
        <v>-0.32</v>
      </c>
      <c r="F112" s="164"/>
    </row>
    <row r="113" spans="1:6" x14ac:dyDescent="0.2">
      <c r="A113" s="159" t="s">
        <v>32</v>
      </c>
      <c r="B113" s="29">
        <v>102</v>
      </c>
      <c r="C113" s="29">
        <v>150</v>
      </c>
      <c r="D113" s="6">
        <f>IF(ISERROR(B113-C113),"n/a",B113-C113)</f>
        <v>-48</v>
      </c>
      <c r="E113" s="160">
        <f>IF(ISERROR(D113/C113),"n/a",(D113/C113))</f>
        <v>-0.32</v>
      </c>
      <c r="F113" s="164"/>
    </row>
    <row r="114" spans="1:6" x14ac:dyDescent="0.2">
      <c r="A114" s="157" t="s">
        <v>33</v>
      </c>
      <c r="B114" s="28">
        <f>B115</f>
        <v>33</v>
      </c>
      <c r="C114" s="28">
        <f>C115</f>
        <v>32</v>
      </c>
      <c r="D114" s="7">
        <f t="shared" si="24"/>
        <v>1</v>
      </c>
      <c r="E114" s="158">
        <f t="shared" si="25"/>
        <v>3.125E-2</v>
      </c>
      <c r="F114" s="164"/>
    </row>
    <row r="115" spans="1:6" x14ac:dyDescent="0.2">
      <c r="A115" s="159" t="s">
        <v>32</v>
      </c>
      <c r="B115" s="29">
        <v>33</v>
      </c>
      <c r="C115" s="29">
        <v>32</v>
      </c>
      <c r="D115" s="6">
        <f t="shared" si="24"/>
        <v>1</v>
      </c>
      <c r="E115" s="160">
        <f t="shared" si="25"/>
        <v>3.125E-2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11</v>
      </c>
      <c r="D116" s="84">
        <f t="shared" si="24"/>
        <v>-11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3</v>
      </c>
      <c r="D117" s="7">
        <f t="shared" si="24"/>
        <v>-3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3</v>
      </c>
      <c r="D118" s="282">
        <f t="shared" ref="D118:D119" si="28">IF(ISERROR(B118-C118),"n/a",B118-C118)</f>
        <v>-3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8</v>
      </c>
      <c r="D120" s="7">
        <f>IF(ISERROR(B120-C120),"n/a",B120-C120)</f>
        <v>-8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8</v>
      </c>
      <c r="D121" s="6">
        <f>IF(ISERROR(B121-C121),"n/a",B121-C121)</f>
        <v>-8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4933</v>
      </c>
      <c r="C125" s="84">
        <f>(C109+C116)</f>
        <v>4885</v>
      </c>
      <c r="D125" s="84">
        <f t="shared" si="24"/>
        <v>48</v>
      </c>
      <c r="E125" s="156">
        <f t="shared" si="25"/>
        <v>9.8259979529170937E-3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2284</v>
      </c>
      <c r="C128" s="84">
        <f>(C129+C133+C131)</f>
        <v>2391</v>
      </c>
      <c r="D128" s="84">
        <f t="shared" ref="D128:D144" si="32">IF(ISERROR(B128-C128),"n/a",B128-C128)</f>
        <v>-107</v>
      </c>
      <c r="E128" s="156">
        <f t="shared" ref="E128:E144" si="33">IF(ISERROR(D128/C128),"n/a",(D128/C128))</f>
        <v>-4.4751150146382264E-2</v>
      </c>
      <c r="F128" s="164"/>
    </row>
    <row r="129" spans="1:6" ht="12.75" customHeight="1" x14ac:dyDescent="0.2">
      <c r="A129" s="157" t="s">
        <v>31</v>
      </c>
      <c r="B129" s="28">
        <f>B130</f>
        <v>2256</v>
      </c>
      <c r="C129" s="28">
        <f>C130</f>
        <v>2364</v>
      </c>
      <c r="D129" s="7">
        <f t="shared" si="32"/>
        <v>-108</v>
      </c>
      <c r="E129" s="158">
        <f t="shared" si="33"/>
        <v>-4.5685279187817257E-2</v>
      </c>
      <c r="F129" s="164"/>
    </row>
    <row r="130" spans="1:6" ht="12.75" customHeight="1" x14ac:dyDescent="0.2">
      <c r="A130" s="159" t="s">
        <v>32</v>
      </c>
      <c r="B130" s="281">
        <v>2256</v>
      </c>
      <c r="C130" s="281">
        <v>2364</v>
      </c>
      <c r="D130" s="282">
        <f t="shared" ref="D130" si="34">IF(ISERROR(B130-C130),"n/a",B130-C130)</f>
        <v>-108</v>
      </c>
      <c r="E130" s="283">
        <f t="shared" ref="E130" si="35">IF(ISERROR(D130/C130),"n/a",(D130/C130))</f>
        <v>-4.5685279187817257E-2</v>
      </c>
      <c r="F130" s="164"/>
    </row>
    <row r="131" spans="1:6" ht="12.75" customHeight="1" x14ac:dyDescent="0.2">
      <c r="A131" s="157" t="s">
        <v>30</v>
      </c>
      <c r="B131" s="28">
        <f>B132</f>
        <v>22</v>
      </c>
      <c r="C131" s="28">
        <f>C132</f>
        <v>18</v>
      </c>
      <c r="D131" s="7">
        <f>IF(ISERROR(B131-C131),"n/a",B131-C131)</f>
        <v>4</v>
      </c>
      <c r="E131" s="158">
        <f>IF(ISERROR(D131/C131),"n/a",(D131/C131))</f>
        <v>0.22222222222222221</v>
      </c>
      <c r="F131" s="164"/>
    </row>
    <row r="132" spans="1:6" ht="12.75" customHeight="1" x14ac:dyDescent="0.2">
      <c r="A132" s="159" t="s">
        <v>32</v>
      </c>
      <c r="B132" s="29">
        <v>22</v>
      </c>
      <c r="C132" s="29">
        <v>18</v>
      </c>
      <c r="D132" s="6">
        <f>IF(ISERROR(B132-C132),"n/a",B132-C132)</f>
        <v>4</v>
      </c>
      <c r="E132" s="160">
        <f>IF(ISERROR(D132/C132),"n/a",(D132/C132))</f>
        <v>0.22222222222222221</v>
      </c>
      <c r="F132" s="164"/>
    </row>
    <row r="133" spans="1:6" ht="12.75" customHeight="1" x14ac:dyDescent="0.2">
      <c r="A133" s="157" t="s">
        <v>33</v>
      </c>
      <c r="B133" s="28">
        <f>B134</f>
        <v>6</v>
      </c>
      <c r="C133" s="28">
        <f>C134</f>
        <v>9</v>
      </c>
      <c r="D133" s="7">
        <f t="shared" si="32"/>
        <v>-3</v>
      </c>
      <c r="E133" s="158">
        <f t="shared" si="33"/>
        <v>-0.33333333333333331</v>
      </c>
      <c r="F133" s="164"/>
    </row>
    <row r="134" spans="1:6" ht="12.75" customHeight="1" x14ac:dyDescent="0.2">
      <c r="A134" s="159" t="s">
        <v>32</v>
      </c>
      <c r="B134" s="29">
        <v>6</v>
      </c>
      <c r="C134" s="29">
        <v>9</v>
      </c>
      <c r="D134" s="6">
        <f t="shared" si="32"/>
        <v>-3</v>
      </c>
      <c r="E134" s="160">
        <f t="shared" si="33"/>
        <v>-0.33333333333333331</v>
      </c>
      <c r="F134" s="164"/>
    </row>
    <row r="135" spans="1:6" ht="12.75" customHeight="1" x14ac:dyDescent="0.2">
      <c r="A135" s="155" t="s">
        <v>8</v>
      </c>
      <c r="B135" s="84">
        <f>(B136+B142+B139)</f>
        <v>0</v>
      </c>
      <c r="C135" s="84">
        <f>(C136+C142+C139)</f>
        <v>1</v>
      </c>
      <c r="D135" s="84">
        <f t="shared" si="32"/>
        <v>-1</v>
      </c>
      <c r="E135" s="156">
        <f t="shared" si="33"/>
        <v>-1</v>
      </c>
      <c r="F135" s="164"/>
    </row>
    <row r="136" spans="1:6" ht="12.75" customHeight="1" x14ac:dyDescent="0.2">
      <c r="A136" s="157" t="s">
        <v>31</v>
      </c>
      <c r="B136" s="28">
        <f>SUM(B137:B138)</f>
        <v>0</v>
      </c>
      <c r="C136" s="28">
        <f>SUM(C137:C138)</f>
        <v>1</v>
      </c>
      <c r="D136" s="7">
        <f t="shared" si="32"/>
        <v>-1</v>
      </c>
      <c r="E136" s="158">
        <f t="shared" si="33"/>
        <v>-1</v>
      </c>
      <c r="F136" s="164"/>
    </row>
    <row r="137" spans="1:6" ht="12.75" customHeight="1" x14ac:dyDescent="0.2">
      <c r="A137" s="159" t="s">
        <v>32</v>
      </c>
      <c r="B137" s="281">
        <v>0</v>
      </c>
      <c r="C137" s="281">
        <v>1</v>
      </c>
      <c r="D137" s="282">
        <f t="shared" ref="D137:D138" si="36">IF(ISERROR(B137-C137),"n/a",B137-C137)</f>
        <v>-1</v>
      </c>
      <c r="E137" s="283">
        <f t="shared" ref="E137:E138" si="37">IF(ISERROR(D137/C137),"n/a",(D137/C137))</f>
        <v>-1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2284</v>
      </c>
      <c r="C144" s="84">
        <f>(C128+C135)</f>
        <v>2392</v>
      </c>
      <c r="D144" s="84">
        <f t="shared" si="32"/>
        <v>-108</v>
      </c>
      <c r="E144" s="156">
        <f t="shared" si="33"/>
        <v>-4.51505016722408E-2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28,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1869</v>
      </c>
      <c r="D10" s="341">
        <f t="shared" ref="D10:M10" si="0">SUM(D43,D74,D105,D136,D183)</f>
        <v>804</v>
      </c>
      <c r="E10" s="341">
        <f t="shared" si="0"/>
        <v>666</v>
      </c>
      <c r="F10" s="341">
        <f t="shared" si="0"/>
        <v>180</v>
      </c>
      <c r="G10" s="341">
        <f t="shared" si="0"/>
        <v>137</v>
      </c>
      <c r="H10" s="341">
        <f t="shared" si="0"/>
        <v>146</v>
      </c>
      <c r="I10" s="341">
        <f t="shared" si="0"/>
        <v>114</v>
      </c>
      <c r="J10" s="341">
        <f t="shared" si="0"/>
        <v>142</v>
      </c>
      <c r="K10" s="341">
        <f t="shared" si="0"/>
        <v>111</v>
      </c>
      <c r="L10" s="341">
        <f t="shared" si="0"/>
        <v>75</v>
      </c>
      <c r="M10" s="341">
        <f t="shared" si="0"/>
        <v>66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1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1759</v>
      </c>
      <c r="I12" s="341">
        <f t="shared" si="2"/>
        <v>2011</v>
      </c>
      <c r="J12" s="341">
        <f t="shared" si="2"/>
        <v>1730</v>
      </c>
      <c r="K12" s="341">
        <f t="shared" si="2"/>
        <v>1980</v>
      </c>
      <c r="L12" s="341">
        <f t="shared" si="2"/>
        <v>719</v>
      </c>
      <c r="M12" s="341">
        <f t="shared" si="2"/>
        <v>915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6</v>
      </c>
      <c r="M13" s="341">
        <f t="shared" si="3"/>
        <v>2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21332</v>
      </c>
      <c r="D14" s="341">
        <f t="shared" si="4"/>
        <v>11248</v>
      </c>
      <c r="E14" s="341">
        <f t="shared" si="4"/>
        <v>9139</v>
      </c>
      <c r="F14" s="341">
        <f t="shared" si="4"/>
        <v>2612</v>
      </c>
      <c r="G14" s="341">
        <f t="shared" si="4"/>
        <v>2147</v>
      </c>
      <c r="H14" s="341">
        <f t="shared" si="4"/>
        <v>2220</v>
      </c>
      <c r="I14" s="341">
        <f t="shared" si="4"/>
        <v>1860</v>
      </c>
      <c r="J14" s="341">
        <f t="shared" si="4"/>
        <v>2177</v>
      </c>
      <c r="K14" s="341">
        <f t="shared" si="4"/>
        <v>1824</v>
      </c>
      <c r="L14" s="341">
        <f t="shared" si="4"/>
        <v>1159</v>
      </c>
      <c r="M14" s="341">
        <f t="shared" si="4"/>
        <v>1024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297</v>
      </c>
      <c r="I15" s="341">
        <f t="shared" si="5"/>
        <v>280</v>
      </c>
      <c r="J15" s="341">
        <f t="shared" si="5"/>
        <v>289</v>
      </c>
      <c r="K15" s="341">
        <f t="shared" si="5"/>
        <v>275</v>
      </c>
      <c r="L15" s="341">
        <f t="shared" si="5"/>
        <v>106</v>
      </c>
      <c r="M15" s="341">
        <f t="shared" si="5"/>
        <v>120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137</v>
      </c>
      <c r="I16" s="341">
        <f t="shared" si="6"/>
        <v>187</v>
      </c>
      <c r="J16" s="341">
        <f t="shared" si="6"/>
        <v>99</v>
      </c>
      <c r="K16" s="341">
        <f t="shared" si="6"/>
        <v>146</v>
      </c>
      <c r="L16" s="341">
        <f t="shared" si="6"/>
        <v>21</v>
      </c>
      <c r="M16" s="341">
        <f t="shared" si="6"/>
        <v>14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56</v>
      </c>
      <c r="J17" s="341">
        <f t="shared" si="7"/>
        <v>40</v>
      </c>
      <c r="K17" s="341">
        <f t="shared" si="7"/>
        <v>56</v>
      </c>
      <c r="L17" s="341">
        <f t="shared" si="7"/>
        <v>14</v>
      </c>
      <c r="M17" s="341">
        <f t="shared" si="7"/>
        <v>25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464</v>
      </c>
      <c r="I18" s="341">
        <f t="shared" si="8"/>
        <v>487</v>
      </c>
      <c r="J18" s="341">
        <f t="shared" si="8"/>
        <v>445</v>
      </c>
      <c r="K18" s="341">
        <f t="shared" si="8"/>
        <v>477</v>
      </c>
      <c r="L18" s="341">
        <f t="shared" si="8"/>
        <v>183</v>
      </c>
      <c r="M18" s="341">
        <f t="shared" si="8"/>
        <v>225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49515</v>
      </c>
      <c r="D19" s="363">
        <f t="shared" ref="D19:M19" si="10">SUM(D10:D18)</f>
        <v>32837</v>
      </c>
      <c r="E19" s="363">
        <f t="shared" si="10"/>
        <v>28277</v>
      </c>
      <c r="F19" s="363">
        <f t="shared" si="10"/>
        <v>6695</v>
      </c>
      <c r="G19" s="363">
        <f t="shared" si="10"/>
        <v>5974</v>
      </c>
      <c r="H19" s="363">
        <f t="shared" si="10"/>
        <v>5077</v>
      </c>
      <c r="I19" s="363">
        <f t="shared" si="10"/>
        <v>5001</v>
      </c>
      <c r="J19" s="363">
        <f t="shared" si="10"/>
        <v>4933</v>
      </c>
      <c r="K19" s="363">
        <f t="shared" si="10"/>
        <v>4874</v>
      </c>
      <c r="L19" s="363">
        <f t="shared" si="10"/>
        <v>2284</v>
      </c>
      <c r="M19" s="364">
        <f t="shared" si="10"/>
        <v>2391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117</v>
      </c>
      <c r="I24" s="341">
        <f t="shared" si="12"/>
        <v>99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4</v>
      </c>
      <c r="I25" s="341">
        <f t="shared" si="13"/>
        <v>5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479</v>
      </c>
      <c r="H26" s="341">
        <f t="shared" si="14"/>
        <v>456</v>
      </c>
      <c r="I26" s="341">
        <f t="shared" si="14"/>
        <v>393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1222</v>
      </c>
      <c r="H28" s="341">
        <f t="shared" si="16"/>
        <v>1107</v>
      </c>
      <c r="I28" s="341">
        <f t="shared" si="16"/>
        <v>1068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462</v>
      </c>
      <c r="F29" s="341">
        <f t="shared" si="17"/>
        <v>156</v>
      </c>
      <c r="G29" s="341">
        <f t="shared" si="17"/>
        <v>118</v>
      </c>
      <c r="H29" s="341">
        <f t="shared" si="17"/>
        <v>135</v>
      </c>
      <c r="I29" s="341">
        <f t="shared" si="17"/>
        <v>105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224</v>
      </c>
      <c r="G30" s="341">
        <f t="shared" si="18"/>
        <v>330</v>
      </c>
      <c r="H30" s="341">
        <f t="shared" si="18"/>
        <v>176</v>
      </c>
      <c r="I30" s="341">
        <f t="shared" si="18"/>
        <v>256</v>
      </c>
      <c r="J30" s="341">
        <f t="shared" si="18"/>
        <v>0</v>
      </c>
      <c r="K30" s="341">
        <f t="shared" si="18"/>
        <v>8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432</v>
      </c>
      <c r="H32" s="341">
        <f t="shared" si="20"/>
        <v>352</v>
      </c>
      <c r="I32" s="341">
        <f t="shared" si="20"/>
        <v>369</v>
      </c>
      <c r="J32" s="341">
        <f t="shared" si="20"/>
        <v>0</v>
      </c>
      <c r="K32" s="341">
        <f t="shared" si="20"/>
        <v>2</v>
      </c>
      <c r="L32" s="341">
        <f t="shared" si="20"/>
        <v>0</v>
      </c>
      <c r="M32" s="341">
        <f t="shared" si="20"/>
        <v>1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8688</v>
      </c>
      <c r="F33" s="363">
        <f t="shared" si="21"/>
        <v>2713</v>
      </c>
      <c r="G33" s="363">
        <f t="shared" si="21"/>
        <v>2719</v>
      </c>
      <c r="H33" s="363">
        <f t="shared" si="21"/>
        <v>2369</v>
      </c>
      <c r="I33" s="363">
        <f t="shared" si="21"/>
        <v>2307</v>
      </c>
      <c r="J33" s="363">
        <f t="shared" si="21"/>
        <v>0</v>
      </c>
      <c r="K33" s="363">
        <f t="shared" si="21"/>
        <v>11</v>
      </c>
      <c r="L33" s="363">
        <f t="shared" si="21"/>
        <v>0</v>
      </c>
      <c r="M33" s="364">
        <f t="shared" si="21"/>
        <v>1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62087</v>
      </c>
      <c r="D35" s="361">
        <f t="shared" si="22"/>
        <v>42119</v>
      </c>
      <c r="E35" s="361">
        <f t="shared" si="22"/>
        <v>36965</v>
      </c>
      <c r="F35" s="361">
        <f t="shared" si="22"/>
        <v>9408</v>
      </c>
      <c r="G35" s="361">
        <f t="shared" si="22"/>
        <v>8693</v>
      </c>
      <c r="H35" s="361">
        <f t="shared" si="22"/>
        <v>7446</v>
      </c>
      <c r="I35" s="361">
        <f t="shared" si="22"/>
        <v>7308</v>
      </c>
      <c r="J35" s="361">
        <f t="shared" si="22"/>
        <v>4933</v>
      </c>
      <c r="K35" s="361">
        <f t="shared" si="22"/>
        <v>4885</v>
      </c>
      <c r="L35" s="361">
        <f t="shared" si="22"/>
        <v>2284</v>
      </c>
      <c r="M35" s="361">
        <f t="shared" si="22"/>
        <v>2392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8</v>
      </c>
      <c r="M43" s="341">
        <v>3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2276</v>
      </c>
      <c r="F45" s="341">
        <v>467</v>
      </c>
      <c r="G45" s="341">
        <v>473</v>
      </c>
      <c r="H45" s="341">
        <v>304</v>
      </c>
      <c r="I45" s="341">
        <v>388</v>
      </c>
      <c r="J45" s="341">
        <v>297</v>
      </c>
      <c r="K45" s="341">
        <v>383</v>
      </c>
      <c r="L45" s="341">
        <v>121</v>
      </c>
      <c r="M45" s="341">
        <v>158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828</v>
      </c>
      <c r="F47" s="341">
        <v>260</v>
      </c>
      <c r="G47" s="341">
        <v>228</v>
      </c>
      <c r="H47" s="341">
        <v>227</v>
      </c>
      <c r="I47" s="341">
        <v>200</v>
      </c>
      <c r="J47" s="341">
        <v>224</v>
      </c>
      <c r="K47" s="341">
        <v>195</v>
      </c>
      <c r="L47" s="341">
        <v>127</v>
      </c>
      <c r="M47" s="341">
        <v>106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40</v>
      </c>
      <c r="J48" s="341">
        <v>32</v>
      </c>
      <c r="K48" s="341">
        <v>39</v>
      </c>
      <c r="L48" s="341">
        <v>14</v>
      </c>
      <c r="M48" s="341">
        <v>16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610</v>
      </c>
      <c r="E49" s="341">
        <v>282</v>
      </c>
      <c r="F49" s="341">
        <v>53</v>
      </c>
      <c r="G49" s="341">
        <v>20</v>
      </c>
      <c r="H49" s="341">
        <v>34</v>
      </c>
      <c r="I49" s="341">
        <v>13</v>
      </c>
      <c r="J49" s="341">
        <v>25</v>
      </c>
      <c r="K49" s="341">
        <v>2</v>
      </c>
      <c r="L49" s="341">
        <v>3</v>
      </c>
      <c r="M49" s="341">
        <v>0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9</v>
      </c>
      <c r="J50" s="341">
        <v>7</v>
      </c>
      <c r="K50" s="341">
        <v>9</v>
      </c>
      <c r="L50" s="341">
        <v>3</v>
      </c>
      <c r="M50" s="341">
        <v>1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76</v>
      </c>
      <c r="I51" s="341">
        <v>78</v>
      </c>
      <c r="J51" s="341">
        <v>73</v>
      </c>
      <c r="K51" s="341">
        <v>77</v>
      </c>
      <c r="L51" s="341">
        <v>33</v>
      </c>
      <c r="M51" s="341">
        <v>32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5538</v>
      </c>
      <c r="E52" s="348">
        <f t="shared" si="23"/>
        <v>4357</v>
      </c>
      <c r="F52" s="348">
        <f t="shared" si="23"/>
        <v>970</v>
      </c>
      <c r="G52" s="348">
        <f t="shared" si="23"/>
        <v>882</v>
      </c>
      <c r="H52" s="348">
        <f t="shared" si="23"/>
        <v>700</v>
      </c>
      <c r="I52" s="348">
        <f t="shared" si="23"/>
        <v>735</v>
      </c>
      <c r="J52" s="348">
        <f t="shared" si="23"/>
        <v>675</v>
      </c>
      <c r="K52" s="348">
        <f t="shared" si="23"/>
        <v>712</v>
      </c>
      <c r="L52" s="348">
        <f t="shared" si="23"/>
        <v>309</v>
      </c>
      <c r="M52" s="348">
        <f t="shared" si="23"/>
        <v>316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72</v>
      </c>
      <c r="H59" s="341">
        <v>83</v>
      </c>
      <c r="I59" s="341">
        <v>58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261</v>
      </c>
      <c r="F61" s="341">
        <v>109</v>
      </c>
      <c r="G61" s="341">
        <v>115</v>
      </c>
      <c r="H61" s="341">
        <v>102</v>
      </c>
      <c r="I61" s="341">
        <v>99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26</v>
      </c>
      <c r="I63" s="341">
        <v>42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327</v>
      </c>
      <c r="H66" s="357">
        <f t="shared" si="24"/>
        <v>306</v>
      </c>
      <c r="I66" s="357">
        <f t="shared" si="24"/>
        <v>281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6640</v>
      </c>
      <c r="E67" s="359">
        <f t="shared" si="25"/>
        <v>5348</v>
      </c>
      <c r="F67" s="359">
        <f t="shared" si="25"/>
        <v>1311</v>
      </c>
      <c r="G67" s="359">
        <f t="shared" si="25"/>
        <v>1209</v>
      </c>
      <c r="H67" s="359">
        <f t="shared" si="25"/>
        <v>1006</v>
      </c>
      <c r="I67" s="359">
        <f t="shared" si="25"/>
        <v>1016</v>
      </c>
      <c r="J67" s="359">
        <f t="shared" si="25"/>
        <v>675</v>
      </c>
      <c r="K67" s="359">
        <f t="shared" si="25"/>
        <v>712</v>
      </c>
      <c r="L67" s="359">
        <f t="shared" si="25"/>
        <v>309</v>
      </c>
      <c r="M67" s="360">
        <f t="shared" si="25"/>
        <v>316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1013</v>
      </c>
      <c r="D74" s="341">
        <v>437</v>
      </c>
      <c r="E74" s="341">
        <v>404</v>
      </c>
      <c r="F74" s="341">
        <v>87</v>
      </c>
      <c r="G74" s="341">
        <v>85</v>
      </c>
      <c r="H74" s="341">
        <v>67</v>
      </c>
      <c r="I74" s="341">
        <v>71</v>
      </c>
      <c r="J74" s="341">
        <v>66</v>
      </c>
      <c r="K74" s="341">
        <v>71</v>
      </c>
      <c r="L74" s="341">
        <v>35</v>
      </c>
      <c r="M74" s="341">
        <v>41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1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4594</v>
      </c>
      <c r="E76" s="341">
        <v>4075</v>
      </c>
      <c r="F76" s="341">
        <v>1074</v>
      </c>
      <c r="G76" s="341">
        <v>991</v>
      </c>
      <c r="H76" s="341">
        <v>768</v>
      </c>
      <c r="I76" s="341">
        <v>818</v>
      </c>
      <c r="J76" s="341">
        <v>755</v>
      </c>
      <c r="K76" s="341">
        <v>806</v>
      </c>
      <c r="L76" s="341">
        <v>313</v>
      </c>
      <c r="M76" s="341">
        <v>382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3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6119</v>
      </c>
      <c r="E78" s="341">
        <v>5062</v>
      </c>
      <c r="F78" s="341">
        <v>1347</v>
      </c>
      <c r="G78" s="341">
        <v>1157</v>
      </c>
      <c r="H78" s="341">
        <v>1114</v>
      </c>
      <c r="I78" s="341">
        <v>999</v>
      </c>
      <c r="J78" s="341">
        <v>1092</v>
      </c>
      <c r="K78" s="341">
        <v>979</v>
      </c>
      <c r="L78" s="341">
        <v>579</v>
      </c>
      <c r="M78" s="341">
        <v>552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783</v>
      </c>
      <c r="E79" s="341">
        <v>739</v>
      </c>
      <c r="F79" s="341">
        <v>184</v>
      </c>
      <c r="G79" s="341">
        <v>148</v>
      </c>
      <c r="H79" s="341">
        <v>137</v>
      </c>
      <c r="I79" s="341">
        <v>127</v>
      </c>
      <c r="J79" s="341">
        <v>132</v>
      </c>
      <c r="K79" s="341">
        <v>125</v>
      </c>
      <c r="L79" s="341">
        <v>43</v>
      </c>
      <c r="M79" s="341">
        <v>50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81</v>
      </c>
      <c r="I80" s="341">
        <v>145</v>
      </c>
      <c r="J80" s="341">
        <v>56</v>
      </c>
      <c r="K80" s="341">
        <v>138</v>
      </c>
      <c r="L80" s="341">
        <v>13</v>
      </c>
      <c r="M80" s="341">
        <v>13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5</v>
      </c>
      <c r="M81" s="341">
        <v>20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1793</v>
      </c>
      <c r="E82" s="341">
        <v>1579</v>
      </c>
      <c r="F82" s="341">
        <v>277</v>
      </c>
      <c r="G82" s="341">
        <v>252</v>
      </c>
      <c r="H82" s="341">
        <v>213</v>
      </c>
      <c r="I82" s="341">
        <v>202</v>
      </c>
      <c r="J82" s="341">
        <v>204</v>
      </c>
      <c r="K82" s="341">
        <v>198</v>
      </c>
      <c r="L82" s="341">
        <v>81</v>
      </c>
      <c r="M82" s="341">
        <v>112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23064</v>
      </c>
      <c r="D83" s="348">
        <f t="shared" si="26"/>
        <v>15832</v>
      </c>
      <c r="E83" s="348">
        <f t="shared" si="26"/>
        <v>13885</v>
      </c>
      <c r="F83" s="348">
        <f t="shared" si="26"/>
        <v>3154</v>
      </c>
      <c r="G83" s="348">
        <f t="shared" si="26"/>
        <v>2872</v>
      </c>
      <c r="H83" s="348">
        <f t="shared" si="26"/>
        <v>2405</v>
      </c>
      <c r="I83" s="348">
        <f t="shared" si="26"/>
        <v>2398</v>
      </c>
      <c r="J83" s="348">
        <f t="shared" si="26"/>
        <v>2329</v>
      </c>
      <c r="K83" s="348">
        <f t="shared" si="26"/>
        <v>2352</v>
      </c>
      <c r="L83" s="348">
        <f t="shared" si="26"/>
        <v>1073</v>
      </c>
      <c r="M83" s="348">
        <f t="shared" si="26"/>
        <v>1171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195</v>
      </c>
      <c r="F88" s="341">
        <v>82</v>
      </c>
      <c r="G88" s="341">
        <v>75</v>
      </c>
      <c r="H88" s="341">
        <v>76</v>
      </c>
      <c r="I88" s="341">
        <v>65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997</v>
      </c>
      <c r="E90" s="341">
        <v>921</v>
      </c>
      <c r="F90" s="341">
        <v>210</v>
      </c>
      <c r="G90" s="341">
        <v>197</v>
      </c>
      <c r="H90" s="341">
        <v>177</v>
      </c>
      <c r="I90" s="341">
        <v>161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1873</v>
      </c>
      <c r="F92" s="341">
        <v>731</v>
      </c>
      <c r="G92" s="341">
        <v>721</v>
      </c>
      <c r="H92" s="341">
        <v>645</v>
      </c>
      <c r="I92" s="341">
        <v>626</v>
      </c>
      <c r="J92" s="341">
        <v>0</v>
      </c>
      <c r="K92" s="341">
        <v>1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75</v>
      </c>
      <c r="I93" s="341">
        <v>56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820</v>
      </c>
      <c r="C94" s="341">
        <v>887</v>
      </c>
      <c r="D94" s="341">
        <v>817</v>
      </c>
      <c r="E94" s="341">
        <v>919</v>
      </c>
      <c r="F94" s="341">
        <v>152</v>
      </c>
      <c r="G94" s="341">
        <v>217</v>
      </c>
      <c r="H94" s="341">
        <v>120</v>
      </c>
      <c r="I94" s="341">
        <v>172</v>
      </c>
      <c r="J94" s="341">
        <v>0</v>
      </c>
      <c r="K94" s="341">
        <v>8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10</v>
      </c>
      <c r="I95" s="341">
        <v>4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889</v>
      </c>
      <c r="E96" s="341">
        <v>859</v>
      </c>
      <c r="F96" s="341">
        <v>193</v>
      </c>
      <c r="G96" s="341">
        <v>217</v>
      </c>
      <c r="H96" s="341">
        <v>163</v>
      </c>
      <c r="I96" s="341">
        <v>186</v>
      </c>
      <c r="J96" s="341">
        <v>0</v>
      </c>
      <c r="K96" s="341">
        <v>2</v>
      </c>
      <c r="L96" s="341">
        <v>0</v>
      </c>
      <c r="M96" s="341">
        <v>1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5463</v>
      </c>
      <c r="E97" s="348">
        <f t="shared" si="27"/>
        <v>5082</v>
      </c>
      <c r="F97" s="348">
        <f t="shared" si="27"/>
        <v>1472</v>
      </c>
      <c r="G97" s="348">
        <f t="shared" si="27"/>
        <v>1498</v>
      </c>
      <c r="H97" s="348">
        <f t="shared" si="27"/>
        <v>1273</v>
      </c>
      <c r="I97" s="348">
        <f t="shared" si="27"/>
        <v>1273</v>
      </c>
      <c r="J97" s="348">
        <f t="shared" si="27"/>
        <v>0</v>
      </c>
      <c r="K97" s="348">
        <f t="shared" si="27"/>
        <v>11</v>
      </c>
      <c r="L97" s="348">
        <f t="shared" si="27"/>
        <v>0</v>
      </c>
      <c r="M97" s="348">
        <f t="shared" si="27"/>
        <v>1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29059</v>
      </c>
      <c r="D98" s="361">
        <f t="shared" si="28"/>
        <v>21295</v>
      </c>
      <c r="E98" s="361">
        <f t="shared" si="28"/>
        <v>18967</v>
      </c>
      <c r="F98" s="361">
        <f t="shared" si="28"/>
        <v>4626</v>
      </c>
      <c r="G98" s="361">
        <f t="shared" si="28"/>
        <v>4370</v>
      </c>
      <c r="H98" s="361">
        <f t="shared" si="28"/>
        <v>3678</v>
      </c>
      <c r="I98" s="361">
        <f t="shared" si="28"/>
        <v>3671</v>
      </c>
      <c r="J98" s="361">
        <f t="shared" si="28"/>
        <v>2329</v>
      </c>
      <c r="K98" s="361">
        <f t="shared" si="28"/>
        <v>2363</v>
      </c>
      <c r="L98" s="361">
        <f t="shared" si="28"/>
        <v>1073</v>
      </c>
      <c r="M98" s="361">
        <f t="shared" si="28"/>
        <v>1172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53</v>
      </c>
      <c r="I105" s="341">
        <v>36</v>
      </c>
      <c r="J105" s="341">
        <v>51</v>
      </c>
      <c r="K105" s="341">
        <v>33</v>
      </c>
      <c r="L105" s="341">
        <v>28</v>
      </c>
      <c r="M105" s="341">
        <v>21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4056</v>
      </c>
      <c r="E107" s="341">
        <v>3805</v>
      </c>
      <c r="F107" s="341">
        <v>933</v>
      </c>
      <c r="G107" s="341">
        <v>915</v>
      </c>
      <c r="H107" s="341">
        <v>649</v>
      </c>
      <c r="I107" s="341">
        <v>773</v>
      </c>
      <c r="J107" s="341">
        <v>640</v>
      </c>
      <c r="K107" s="341">
        <v>759</v>
      </c>
      <c r="L107" s="341">
        <v>270</v>
      </c>
      <c r="M107" s="341">
        <v>354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3597</v>
      </c>
      <c r="E109" s="341">
        <v>2913</v>
      </c>
      <c r="F109" s="341">
        <v>923</v>
      </c>
      <c r="G109" s="341">
        <v>689</v>
      </c>
      <c r="H109" s="341">
        <v>806</v>
      </c>
      <c r="I109" s="341">
        <v>597</v>
      </c>
      <c r="J109" s="341">
        <v>789</v>
      </c>
      <c r="K109" s="341">
        <v>586</v>
      </c>
      <c r="L109" s="341">
        <v>407</v>
      </c>
      <c r="M109" s="341">
        <v>327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637</v>
      </c>
      <c r="E110" s="341">
        <v>502</v>
      </c>
      <c r="F110" s="341">
        <v>158</v>
      </c>
      <c r="G110" s="341">
        <v>124</v>
      </c>
      <c r="H110" s="341">
        <v>121</v>
      </c>
      <c r="I110" s="341">
        <v>105</v>
      </c>
      <c r="J110" s="341">
        <v>118</v>
      </c>
      <c r="K110" s="341">
        <v>103</v>
      </c>
      <c r="L110" s="341">
        <v>44</v>
      </c>
      <c r="M110" s="341">
        <v>50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735</v>
      </c>
      <c r="E111" s="341">
        <v>646</v>
      </c>
      <c r="F111" s="341">
        <v>51</v>
      </c>
      <c r="G111" s="341">
        <v>44</v>
      </c>
      <c r="H111" s="341">
        <v>19</v>
      </c>
      <c r="I111" s="341">
        <v>27</v>
      </c>
      <c r="J111" s="341">
        <v>15</v>
      </c>
      <c r="K111" s="341">
        <v>6</v>
      </c>
      <c r="L111" s="341">
        <v>5</v>
      </c>
      <c r="M111" s="341">
        <v>1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6</v>
      </c>
      <c r="M112" s="341">
        <v>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166</v>
      </c>
      <c r="I113" s="341">
        <v>195</v>
      </c>
      <c r="J113" s="341">
        <v>159</v>
      </c>
      <c r="K113" s="341">
        <v>190</v>
      </c>
      <c r="L113" s="341">
        <v>66</v>
      </c>
      <c r="M113" s="341">
        <v>77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10672</v>
      </c>
      <c r="E114" s="348">
        <f t="shared" si="29"/>
        <v>9397</v>
      </c>
      <c r="F114" s="348">
        <f t="shared" si="29"/>
        <v>2404</v>
      </c>
      <c r="G114" s="348">
        <f t="shared" si="29"/>
        <v>2081</v>
      </c>
      <c r="H114" s="348">
        <f t="shared" si="29"/>
        <v>1834</v>
      </c>
      <c r="I114" s="348">
        <f t="shared" si="29"/>
        <v>1749</v>
      </c>
      <c r="J114" s="348">
        <f t="shared" si="29"/>
        <v>1792</v>
      </c>
      <c r="K114" s="348">
        <f t="shared" si="29"/>
        <v>1693</v>
      </c>
      <c r="L114" s="348">
        <f t="shared" si="29"/>
        <v>829</v>
      </c>
      <c r="M114" s="348">
        <f t="shared" si="29"/>
        <v>835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104</v>
      </c>
      <c r="I121" s="341">
        <v>70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560</v>
      </c>
      <c r="E123" s="341">
        <v>598</v>
      </c>
      <c r="F123" s="341">
        <v>231</v>
      </c>
      <c r="G123" s="341">
        <v>248</v>
      </c>
      <c r="H123" s="341">
        <v>205</v>
      </c>
      <c r="I123" s="341">
        <v>223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22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82</v>
      </c>
      <c r="I127" s="341">
        <v>93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1657</v>
      </c>
      <c r="E128" s="348">
        <f t="shared" si="30"/>
        <v>1726</v>
      </c>
      <c r="F128" s="348">
        <f t="shared" si="30"/>
        <v>522</v>
      </c>
      <c r="G128" s="348">
        <f t="shared" si="30"/>
        <v>525</v>
      </c>
      <c r="H128" s="348">
        <f t="shared" si="30"/>
        <v>450</v>
      </c>
      <c r="I128" s="348">
        <f t="shared" si="30"/>
        <v>439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12329</v>
      </c>
      <c r="E129" s="361">
        <f t="shared" si="31"/>
        <v>11123</v>
      </c>
      <c r="F129" s="361">
        <f t="shared" si="31"/>
        <v>2926</v>
      </c>
      <c r="G129" s="361">
        <f t="shared" si="31"/>
        <v>2606</v>
      </c>
      <c r="H129" s="361">
        <f t="shared" si="31"/>
        <v>2284</v>
      </c>
      <c r="I129" s="361">
        <f t="shared" si="31"/>
        <v>2188</v>
      </c>
      <c r="J129" s="361">
        <f t="shared" si="31"/>
        <v>1792</v>
      </c>
      <c r="K129" s="361">
        <f t="shared" si="31"/>
        <v>1693</v>
      </c>
      <c r="L129" s="361">
        <f t="shared" si="31"/>
        <v>829</v>
      </c>
      <c r="M129" s="361">
        <f t="shared" si="31"/>
        <v>835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2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26</v>
      </c>
      <c r="I138" s="341">
        <v>23</v>
      </c>
      <c r="J138" s="341">
        <v>26</v>
      </c>
      <c r="K138" s="341">
        <v>23</v>
      </c>
      <c r="L138" s="341">
        <v>11</v>
      </c>
      <c r="M138" s="341">
        <v>15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267</v>
      </c>
      <c r="F140" s="341">
        <v>67</v>
      </c>
      <c r="G140" s="341">
        <v>60</v>
      </c>
      <c r="H140" s="341">
        <v>59</v>
      </c>
      <c r="I140" s="341">
        <v>53</v>
      </c>
      <c r="J140" s="341">
        <v>58</v>
      </c>
      <c r="K140" s="341">
        <v>53</v>
      </c>
      <c r="L140" s="341">
        <v>36</v>
      </c>
      <c r="M140" s="341">
        <v>33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2</v>
      </c>
      <c r="M141" s="341">
        <v>3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1</v>
      </c>
      <c r="M144" s="341">
        <v>1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598</v>
      </c>
      <c r="E145" s="348">
        <f t="shared" si="32"/>
        <v>463</v>
      </c>
      <c r="F145" s="348">
        <f t="shared" si="32"/>
        <v>116</v>
      </c>
      <c r="G145" s="348">
        <f t="shared" si="32"/>
        <v>102</v>
      </c>
      <c r="H145" s="348">
        <f t="shared" si="32"/>
        <v>98</v>
      </c>
      <c r="I145" s="348">
        <f t="shared" si="32"/>
        <v>88</v>
      </c>
      <c r="J145" s="348">
        <f t="shared" si="32"/>
        <v>97</v>
      </c>
      <c r="K145" s="348">
        <f t="shared" si="32"/>
        <v>86</v>
      </c>
      <c r="L145" s="348">
        <f t="shared" si="32"/>
        <v>52</v>
      </c>
      <c r="M145" s="348">
        <f t="shared" si="32"/>
        <v>53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29</v>
      </c>
      <c r="I154" s="341">
        <v>17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137</v>
      </c>
      <c r="E159" s="348">
        <f t="shared" si="33"/>
        <v>76</v>
      </c>
      <c r="F159" s="348">
        <f t="shared" si="33"/>
        <v>53</v>
      </c>
      <c r="G159" s="348">
        <f t="shared" si="33"/>
        <v>31</v>
      </c>
      <c r="H159" s="348">
        <f t="shared" si="33"/>
        <v>49</v>
      </c>
      <c r="I159" s="348">
        <f t="shared" si="33"/>
        <v>26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735</v>
      </c>
      <c r="E160" s="361">
        <f t="shared" si="34"/>
        <v>539</v>
      </c>
      <c r="F160" s="361">
        <f t="shared" si="34"/>
        <v>169</v>
      </c>
      <c r="G160" s="361">
        <f t="shared" si="34"/>
        <v>133</v>
      </c>
      <c r="H160" s="361">
        <f t="shared" si="34"/>
        <v>147</v>
      </c>
      <c r="I160" s="361">
        <f t="shared" si="34"/>
        <v>114</v>
      </c>
      <c r="J160" s="361">
        <f t="shared" si="34"/>
        <v>97</v>
      </c>
      <c r="K160" s="361">
        <f t="shared" si="34"/>
        <v>86</v>
      </c>
      <c r="L160" s="361">
        <f t="shared" si="34"/>
        <v>52</v>
      </c>
      <c r="M160" s="361">
        <f t="shared" si="34"/>
        <v>53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20</v>
      </c>
      <c r="F167" s="341">
        <v>9</v>
      </c>
      <c r="G167" s="341">
        <v>14</v>
      </c>
      <c r="H167" s="341">
        <v>9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295</v>
      </c>
      <c r="E169" s="341">
        <v>278</v>
      </c>
      <c r="F169" s="341">
        <v>102</v>
      </c>
      <c r="G169" s="341">
        <v>112</v>
      </c>
      <c r="H169" s="341">
        <v>89</v>
      </c>
      <c r="I169" s="341">
        <v>98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256</v>
      </c>
      <c r="E171" s="341">
        <v>207</v>
      </c>
      <c r="F171" s="341">
        <v>121</v>
      </c>
      <c r="G171" s="341">
        <v>105</v>
      </c>
      <c r="H171" s="341">
        <v>114</v>
      </c>
      <c r="I171" s="341">
        <v>91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29</v>
      </c>
      <c r="F172" s="341">
        <v>16</v>
      </c>
      <c r="G172" s="341">
        <v>16</v>
      </c>
      <c r="H172" s="341">
        <v>14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106</v>
      </c>
      <c r="E173" s="341">
        <v>104</v>
      </c>
      <c r="F173" s="341">
        <v>21</v>
      </c>
      <c r="G173" s="341">
        <v>30</v>
      </c>
      <c r="H173" s="341">
        <v>15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101</v>
      </c>
      <c r="E175" s="341">
        <v>100</v>
      </c>
      <c r="F175" s="341">
        <v>31</v>
      </c>
      <c r="G175" s="341">
        <v>32</v>
      </c>
      <c r="H175" s="341">
        <v>31</v>
      </c>
      <c r="I175" s="341">
        <v>28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833</v>
      </c>
      <c r="E176" s="363">
        <f t="shared" si="35"/>
        <v>744</v>
      </c>
      <c r="F176" s="363">
        <f t="shared" si="35"/>
        <v>303</v>
      </c>
      <c r="G176" s="363">
        <f t="shared" si="35"/>
        <v>314</v>
      </c>
      <c r="H176" s="363">
        <f t="shared" si="35"/>
        <v>274</v>
      </c>
      <c r="I176" s="363">
        <f t="shared" si="35"/>
        <v>265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2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4</v>
      </c>
      <c r="M185" s="341">
        <v>6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10</v>
      </c>
      <c r="M187" s="341">
        <v>6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1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2</v>
      </c>
      <c r="M191" s="341">
        <v>3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21</v>
      </c>
      <c r="M192" s="348">
        <f t="shared" si="36"/>
        <v>16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11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16</v>
      </c>
      <c r="I206" s="348">
        <f t="shared" si="37"/>
        <v>23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56</v>
      </c>
      <c r="I207" s="361">
        <f t="shared" si="38"/>
        <v>54</v>
      </c>
      <c r="J207" s="361">
        <f t="shared" si="38"/>
        <v>40</v>
      </c>
      <c r="K207" s="361">
        <f t="shared" si="38"/>
        <v>31</v>
      </c>
      <c r="L207" s="361">
        <f t="shared" si="38"/>
        <v>21</v>
      </c>
      <c r="M207" s="361">
        <f t="shared" si="38"/>
        <v>16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1</v>
      </c>
      <c r="E218" s="341">
        <v>0</v>
      </c>
      <c r="F218" s="341">
        <v>1</v>
      </c>
      <c r="G218" s="341">
        <v>0</v>
      </c>
      <c r="H218" s="341">
        <v>1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1</v>
      </c>
      <c r="E223" s="363">
        <f t="shared" si="39"/>
        <v>0</v>
      </c>
      <c r="F223" s="363">
        <f t="shared" si="39"/>
        <v>1</v>
      </c>
      <c r="G223" s="363">
        <f t="shared" si="39"/>
        <v>0</v>
      </c>
      <c r="H223" s="363">
        <f t="shared" si="39"/>
        <v>1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August 28,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8/28/20</v>
      </c>
      <c r="C8" s="42" t="str">
        <f>Summary!C7</f>
        <v>as of 8/28/19</v>
      </c>
      <c r="D8" s="380"/>
      <c r="E8" s="382"/>
      <c r="F8" s="44" t="str">
        <f>B8</f>
        <v>as of 8/28/20</v>
      </c>
      <c r="G8" s="46" t="str">
        <f>C8</f>
        <v>as of 8/28/19</v>
      </c>
      <c r="H8" s="384"/>
      <c r="I8" s="386"/>
      <c r="J8" s="48" t="str">
        <f>F8</f>
        <v>as of 8/28/20</v>
      </c>
      <c r="K8" s="50" t="str">
        <f>G8</f>
        <v>as of 8/28/19</v>
      </c>
      <c r="L8" s="396"/>
      <c r="M8" s="398"/>
      <c r="N8" s="52" t="str">
        <f>J8</f>
        <v>as of 8/28/20</v>
      </c>
      <c r="O8" s="54" t="str">
        <f>K8</f>
        <v>as of 8/28/19</v>
      </c>
      <c r="P8" s="414"/>
      <c r="Q8" s="416"/>
      <c r="R8" s="133" t="str">
        <f>N8</f>
        <v>as of 8/28/20</v>
      </c>
      <c r="S8" s="134" t="str">
        <f>O8</f>
        <v>as of 8/28/19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62087</v>
      </c>
      <c r="D9" s="55">
        <f t="shared" ref="D9" si="0">IF(ISERROR(B9-C9),"n/a",B9-C9)</f>
        <v>1396</v>
      </c>
      <c r="E9" s="56">
        <f t="shared" ref="E9" si="1">IF(ISERROR(D9/C9),"n/a",(D9/C9))</f>
        <v>2.2484578092032147E-2</v>
      </c>
      <c r="F9" s="59">
        <f>F26+F74+F42+F10+F58+F83+F99</f>
        <v>42119</v>
      </c>
      <c r="G9" s="59">
        <f>G26+G74+G42+G10+G58+G83+G99</f>
        <v>36965</v>
      </c>
      <c r="H9" s="373">
        <f>IF(ISERROR(F9-G9),"n/a",F9-G9)</f>
        <v>5154</v>
      </c>
      <c r="I9" s="60">
        <f t="shared" ref="I9" si="2">IF(ISERROR(H9/G9),"n/a",(H9/G9))</f>
        <v>0.13942918977411065</v>
      </c>
      <c r="J9" s="57">
        <f>J26+J74+J42+J10+J58+J83+J99</f>
        <v>7446</v>
      </c>
      <c r="K9" s="57">
        <f>K26+K74+K42+K10+K58+K83+K99</f>
        <v>7308</v>
      </c>
      <c r="L9" s="58">
        <f t="shared" ref="L9" si="3">IF(ISERROR(J9-K9),"n/a",J9-K9)</f>
        <v>138</v>
      </c>
      <c r="M9" s="61">
        <f t="shared" ref="M9" si="4">IF(ISERROR(L9/K9),"n/a",(L9/K9))</f>
        <v>1.8883415435139574E-2</v>
      </c>
      <c r="N9" s="62">
        <f>N26+N74+N42+N10+N58+N83+N99</f>
        <v>4933</v>
      </c>
      <c r="O9" s="62">
        <f>O26+O74+O42+O10+O58+O83+O99</f>
        <v>4885</v>
      </c>
      <c r="P9" s="374">
        <f t="shared" ref="P9" si="5">IF(ISERROR(N9-O9),"n/a",N9-O9)</f>
        <v>48</v>
      </c>
      <c r="Q9" s="291">
        <f t="shared" ref="Q9" si="6">IF(ISERROR(P9/O9),"n/a",(P9/O9))</f>
        <v>9.8259979529170937E-3</v>
      </c>
      <c r="R9" s="135">
        <f>R26+R74+R42+R10+R58+R83+R99</f>
        <v>2284</v>
      </c>
      <c r="S9" s="135">
        <f>S26+S74+S42+S10+S58+S83+S99</f>
        <v>2392</v>
      </c>
      <c r="T9" s="375">
        <f t="shared" ref="T9" si="7">IF(ISERROR(R9-S9),"n/a",R9-S9)</f>
        <v>-108</v>
      </c>
      <c r="U9" s="203">
        <f t="shared" ref="U9" si="8">IF(ISERROR(T9/S9),"n/a",(T9/S9))</f>
        <v>-4.51505016722408E-2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6640</v>
      </c>
      <c r="G10" s="69">
        <f>G11+G18</f>
        <v>5348</v>
      </c>
      <c r="H10" s="70">
        <f t="shared" ref="H10:H24" si="11">IF(ISERROR(F10-G10),"n/a",F10-G10)</f>
        <v>1292</v>
      </c>
      <c r="I10" s="71">
        <f t="shared" ref="I10:I25" si="12">IF(ISERROR(H10/G10),"n/a",(H10/G10))</f>
        <v>0.24158563949139866</v>
      </c>
      <c r="J10" s="72">
        <f>J11+J18</f>
        <v>1006</v>
      </c>
      <c r="K10" s="73">
        <f>K11+K18</f>
        <v>1016</v>
      </c>
      <c r="L10" s="74">
        <f t="shared" ref="L10:L24" si="13">IF(ISERROR(J10-K10),"n/a",J10-K10)</f>
        <v>-10</v>
      </c>
      <c r="M10" s="75">
        <f t="shared" ref="M10:M25" si="14">IF(ISERROR(L10/K10),"n/a",(L10/K10))</f>
        <v>-9.8425196850393699E-3</v>
      </c>
      <c r="N10" s="76">
        <f>N11+N18</f>
        <v>675</v>
      </c>
      <c r="O10" s="77">
        <f>O11+O18</f>
        <v>712</v>
      </c>
      <c r="P10" s="78">
        <f t="shared" ref="P10:P25" si="15">IF(ISERROR(N10-O10),"n/a",N10-O10)</f>
        <v>-37</v>
      </c>
      <c r="Q10" s="292">
        <f t="shared" ref="Q10:Q25" si="16">IF(ISERROR(P10/O10),"n/a",(P10/O10))</f>
        <v>-5.1966292134831463E-2</v>
      </c>
      <c r="R10" s="136">
        <f>R11+R18</f>
        <v>309</v>
      </c>
      <c r="S10" s="138">
        <f>S11+S18</f>
        <v>316</v>
      </c>
      <c r="T10" s="139">
        <f t="shared" ref="T10:T25" si="17">IF(ISERROR(R10-S10),"n/a",R10-S10)</f>
        <v>-7</v>
      </c>
      <c r="U10" s="204">
        <f t="shared" ref="U10:U25" si="18">IF(ISERROR(T10/S10),"n/a",(T10/S10))</f>
        <v>-2.2151898734177215E-2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5538</v>
      </c>
      <c r="G11" s="69">
        <f>G12+G16+G14</f>
        <v>4357</v>
      </c>
      <c r="H11" s="70">
        <f t="shared" si="11"/>
        <v>1181</v>
      </c>
      <c r="I11" s="71">
        <f t="shared" si="12"/>
        <v>0.27105806747762223</v>
      </c>
      <c r="J11" s="72">
        <f>J12+J16+J14</f>
        <v>700</v>
      </c>
      <c r="K11" s="73">
        <f>K12+K16+K14</f>
        <v>735</v>
      </c>
      <c r="L11" s="74">
        <f t="shared" si="13"/>
        <v>-35</v>
      </c>
      <c r="M11" s="75">
        <f t="shared" si="14"/>
        <v>-4.7619047619047616E-2</v>
      </c>
      <c r="N11" s="76">
        <f>N12+N16+N14</f>
        <v>675</v>
      </c>
      <c r="O11" s="77">
        <f>O12+O16+O14</f>
        <v>712</v>
      </c>
      <c r="P11" s="78">
        <f t="shared" si="15"/>
        <v>-37</v>
      </c>
      <c r="Q11" s="292">
        <f t="shared" si="16"/>
        <v>-5.1966292134831463E-2</v>
      </c>
      <c r="R11" s="136">
        <f>R12+R16+R14</f>
        <v>309</v>
      </c>
      <c r="S11" s="138">
        <f>S12+S16+S14</f>
        <v>316</v>
      </c>
      <c r="T11" s="139">
        <f t="shared" si="17"/>
        <v>-7</v>
      </c>
      <c r="U11" s="204">
        <f t="shared" si="18"/>
        <v>-2.2151898734177215E-2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4691</v>
      </c>
      <c r="G12" s="195">
        <f>G13</f>
        <v>3931</v>
      </c>
      <c r="H12" s="110">
        <f t="shared" ref="H12:H15" si="21">IF(ISERROR(F12-G12),"n/a",F12-G12)</f>
        <v>760</v>
      </c>
      <c r="I12" s="111">
        <f t="shared" ref="I12:I15" si="22">IF(ISERROR(H12/G12),"n/a",(H12/G12))</f>
        <v>0.19333502925464258</v>
      </c>
      <c r="J12" s="196">
        <f>J13</f>
        <v>655</v>
      </c>
      <c r="K12" s="197">
        <f>K13</f>
        <v>714</v>
      </c>
      <c r="L12" s="112">
        <f t="shared" ref="L12:L15" si="23">IF(ISERROR(J12-K12),"n/a",J12-K12)</f>
        <v>-59</v>
      </c>
      <c r="M12" s="113">
        <f t="shared" ref="M12:M15" si="24">IF(ISERROR(L12/K12),"n/a",(L12/K12))</f>
        <v>-8.2633053221288513E-2</v>
      </c>
      <c r="N12" s="198">
        <f>N13</f>
        <v>641</v>
      </c>
      <c r="O12" s="199">
        <f>O13</f>
        <v>702</v>
      </c>
      <c r="P12" s="114">
        <f t="shared" ref="P12:P15" si="25">IF(ISERROR(N12-O12),"n/a",N12-O12)</f>
        <v>-61</v>
      </c>
      <c r="Q12" s="294">
        <f t="shared" ref="Q12:Q15" si="26">IF(ISERROR(P12/O12),"n/a",(P12/O12))</f>
        <v>-8.68945868945869E-2</v>
      </c>
      <c r="R12" s="200">
        <f>R13</f>
        <v>305</v>
      </c>
      <c r="S12" s="201">
        <f>S13</f>
        <v>314</v>
      </c>
      <c r="T12" s="142">
        <f t="shared" ref="T12:T15" si="27">IF(ISERROR(R12-S12),"n/a",R12-S12)</f>
        <v>-9</v>
      </c>
      <c r="U12" s="206">
        <f t="shared" ref="U12:U15" si="28">IF(ISERROR(T12/S12),"n/a",(T12/S12))</f>
        <v>-2.8662420382165606E-2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4691</v>
      </c>
      <c r="G13" s="314">
        <v>3931</v>
      </c>
      <c r="H13" s="124">
        <f t="shared" si="21"/>
        <v>760</v>
      </c>
      <c r="I13" s="125">
        <f t="shared" si="22"/>
        <v>0.19333502925464258</v>
      </c>
      <c r="J13" s="315">
        <v>655</v>
      </c>
      <c r="K13" s="316">
        <v>714</v>
      </c>
      <c r="L13" s="128">
        <f t="shared" si="23"/>
        <v>-59</v>
      </c>
      <c r="M13" s="129">
        <f t="shared" si="24"/>
        <v>-8.2633053221288513E-2</v>
      </c>
      <c r="N13" s="317">
        <v>641</v>
      </c>
      <c r="O13" s="318">
        <v>702</v>
      </c>
      <c r="P13" s="145">
        <f t="shared" si="25"/>
        <v>-61</v>
      </c>
      <c r="Q13" s="295">
        <f t="shared" si="26"/>
        <v>-8.68945868945869E-2</v>
      </c>
      <c r="R13" s="319">
        <v>305</v>
      </c>
      <c r="S13" s="320">
        <v>314</v>
      </c>
      <c r="T13" s="148">
        <f t="shared" si="27"/>
        <v>-9</v>
      </c>
      <c r="U13" s="207">
        <f t="shared" si="28"/>
        <v>-2.8662420382165606E-2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611</v>
      </c>
      <c r="G14" s="195">
        <f>G15</f>
        <v>285</v>
      </c>
      <c r="H14" s="110">
        <f t="shared" si="21"/>
        <v>326</v>
      </c>
      <c r="I14" s="111">
        <f t="shared" si="22"/>
        <v>1.143859649122807</v>
      </c>
      <c r="J14" s="196">
        <f>J15</f>
        <v>35</v>
      </c>
      <c r="K14" s="197">
        <f>K15</f>
        <v>15</v>
      </c>
      <c r="L14" s="112">
        <f t="shared" si="23"/>
        <v>20</v>
      </c>
      <c r="M14" s="113">
        <f t="shared" si="24"/>
        <v>1.3333333333333333</v>
      </c>
      <c r="N14" s="198">
        <f>N15</f>
        <v>26</v>
      </c>
      <c r="O14" s="199">
        <f>O15</f>
        <v>4</v>
      </c>
      <c r="P14" s="114">
        <f t="shared" si="25"/>
        <v>22</v>
      </c>
      <c r="Q14" s="294">
        <f t="shared" si="26"/>
        <v>5.5</v>
      </c>
      <c r="R14" s="200">
        <f>R15</f>
        <v>4</v>
      </c>
      <c r="S14" s="201">
        <f>S15</f>
        <v>2</v>
      </c>
      <c r="T14" s="142">
        <f t="shared" si="27"/>
        <v>2</v>
      </c>
      <c r="U14" s="206">
        <f t="shared" si="28"/>
        <v>1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611</v>
      </c>
      <c r="G15" s="123">
        <v>285</v>
      </c>
      <c r="H15" s="124">
        <f t="shared" si="21"/>
        <v>326</v>
      </c>
      <c r="I15" s="125">
        <f t="shared" si="22"/>
        <v>1.143859649122807</v>
      </c>
      <c r="J15" s="126">
        <v>35</v>
      </c>
      <c r="K15" s="127">
        <v>15</v>
      </c>
      <c r="L15" s="128">
        <f t="shared" si="23"/>
        <v>20</v>
      </c>
      <c r="M15" s="129">
        <f t="shared" si="24"/>
        <v>1.3333333333333333</v>
      </c>
      <c r="N15" s="143">
        <v>26</v>
      </c>
      <c r="O15" s="144">
        <v>4</v>
      </c>
      <c r="P15" s="145">
        <f t="shared" si="25"/>
        <v>22</v>
      </c>
      <c r="Q15" s="295">
        <f t="shared" si="26"/>
        <v>5.5</v>
      </c>
      <c r="R15" s="146">
        <v>4</v>
      </c>
      <c r="S15" s="147">
        <v>2</v>
      </c>
      <c r="T15" s="148">
        <f t="shared" si="27"/>
        <v>2</v>
      </c>
      <c r="U15" s="207">
        <f t="shared" si="28"/>
        <v>1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10</v>
      </c>
      <c r="K16" s="197">
        <f>K17</f>
        <v>6</v>
      </c>
      <c r="L16" s="112">
        <f t="shared" si="13"/>
        <v>4</v>
      </c>
      <c r="M16" s="113">
        <f t="shared" si="14"/>
        <v>0.66666666666666663</v>
      </c>
      <c r="N16" s="198">
        <f>N17</f>
        <v>8</v>
      </c>
      <c r="O16" s="199">
        <f>O17</f>
        <v>6</v>
      </c>
      <c r="P16" s="114">
        <f t="shared" si="15"/>
        <v>2</v>
      </c>
      <c r="Q16" s="294">
        <f t="shared" si="16"/>
        <v>0.33333333333333331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10</v>
      </c>
      <c r="K17" s="127">
        <v>6</v>
      </c>
      <c r="L17" s="128">
        <f t="shared" si="13"/>
        <v>4</v>
      </c>
      <c r="M17" s="129">
        <f t="shared" si="14"/>
        <v>0.66666666666666663</v>
      </c>
      <c r="N17" s="143">
        <v>8</v>
      </c>
      <c r="O17" s="144">
        <v>6</v>
      </c>
      <c r="P17" s="145">
        <f t="shared" si="15"/>
        <v>2</v>
      </c>
      <c r="Q17" s="295">
        <f t="shared" si="16"/>
        <v>0.33333333333333331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306</v>
      </c>
      <c r="K18" s="73">
        <f>K19+K24+K22</f>
        <v>281</v>
      </c>
      <c r="L18" s="74">
        <f t="shared" si="13"/>
        <v>25</v>
      </c>
      <c r="M18" s="75">
        <f t="shared" si="14"/>
        <v>8.8967971530249115E-2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278</v>
      </c>
      <c r="K19" s="264">
        <f>SUM(K20:K21)</f>
        <v>237</v>
      </c>
      <c r="L19" s="265">
        <f t="shared" si="13"/>
        <v>41</v>
      </c>
      <c r="M19" s="266">
        <f t="shared" si="14"/>
        <v>0.1729957805907173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273</v>
      </c>
      <c r="K20" s="127">
        <v>231</v>
      </c>
      <c r="L20" s="128">
        <f>IF(ISERROR(J20-K20),"n/a",J20-K20)</f>
        <v>42</v>
      </c>
      <c r="M20" s="129">
        <f>IF(ISERROR(L20/K20),"n/a",(L20/K20))</f>
        <v>0.18181818181818182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6</v>
      </c>
      <c r="L21" s="128">
        <f>IF(ISERROR(J21-K21),"n/a",J21-K21)</f>
        <v>-1</v>
      </c>
      <c r="M21" s="129">
        <f>IF(ISERROR(L21/K21),"n/a",(L21/K21))</f>
        <v>-0.16666666666666666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26</v>
      </c>
      <c r="K22" s="197">
        <f>K23</f>
        <v>42</v>
      </c>
      <c r="L22" s="112">
        <f>IF(ISERROR(J22-K22),"n/a",J22-K22)</f>
        <v>-16</v>
      </c>
      <c r="M22" s="113">
        <f>IF(ISERROR(L22/K22),"n/a",(L22/K22))</f>
        <v>-0.38095238095238093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26</v>
      </c>
      <c r="K23" s="127">
        <v>42</v>
      </c>
      <c r="L23" s="128">
        <f>IF(ISERROR(J23-K23),"n/a",J23-K23)</f>
        <v>-16</v>
      </c>
      <c r="M23" s="129">
        <f>IF(ISERROR(L23/K23),"n/a",(L23/K23))</f>
        <v>-0.38095238095238093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29059</v>
      </c>
      <c r="D26" s="66">
        <f t="shared" ref="D26:D33" si="33">IF(ISERROR(B26-C26),"n/a",B26-C26)</f>
        <v>1952</v>
      </c>
      <c r="E26" s="67">
        <f t="shared" ref="E26:E33" si="34">IF(ISERROR(D26/C26),"n/a",(D26/C26))</f>
        <v>6.7173681131491109E-2</v>
      </c>
      <c r="F26" s="68">
        <f>F27+F34</f>
        <v>21295</v>
      </c>
      <c r="G26" s="69">
        <f>G27+G34</f>
        <v>18967</v>
      </c>
      <c r="H26" s="70">
        <f t="shared" ref="H26:H33" si="35">IF(ISERROR(F26-G26),"n/a",F26-G26)</f>
        <v>2328</v>
      </c>
      <c r="I26" s="71">
        <f t="shared" ref="I26:I33" si="36">IF(ISERROR(H26/G26),"n/a",(H26/G26))</f>
        <v>0.12273949491221596</v>
      </c>
      <c r="J26" s="72">
        <f>J27+J34</f>
        <v>3678</v>
      </c>
      <c r="K26" s="73">
        <f>K27+K34</f>
        <v>3671</v>
      </c>
      <c r="L26" s="74">
        <f t="shared" ref="L26:L33" si="37">IF(ISERROR(J26-K26),"n/a",J26-K26)</f>
        <v>7</v>
      </c>
      <c r="M26" s="75">
        <f t="shared" ref="M26:M33" si="38">IF(ISERROR(L26/K26),"n/a",(L26/K26))</f>
        <v>1.9068373740125306E-3</v>
      </c>
      <c r="N26" s="76">
        <f>N27+N34</f>
        <v>2329</v>
      </c>
      <c r="O26" s="77">
        <f>O27+O34</f>
        <v>2363</v>
      </c>
      <c r="P26" s="78">
        <f t="shared" ref="P26:P33" si="39">IF(ISERROR(N26-O26),"n/a",N26-O26)</f>
        <v>-34</v>
      </c>
      <c r="Q26" s="292">
        <f t="shared" ref="Q26:Q33" si="40">IF(ISERROR(P26/O26),"n/a",(P26/O26))</f>
        <v>-1.4388489208633094E-2</v>
      </c>
      <c r="R26" s="136">
        <f>R27+R34</f>
        <v>1073</v>
      </c>
      <c r="S26" s="138">
        <f>S27+S34</f>
        <v>1172</v>
      </c>
      <c r="T26" s="139">
        <f t="shared" ref="T26:T33" si="41">IF(ISERROR(R26-S26),"n/a",R26-S26)</f>
        <v>-99</v>
      </c>
      <c r="U26" s="204">
        <f t="shared" ref="U26:U33" si="42">IF(ISERROR(T26/S26),"n/a",(T26/S26))</f>
        <v>-8.4470989761092144E-2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23064</v>
      </c>
      <c r="D27" s="66">
        <f t="shared" si="33"/>
        <v>1257</v>
      </c>
      <c r="E27" s="67">
        <f t="shared" si="34"/>
        <v>5.4500520291363166E-2</v>
      </c>
      <c r="F27" s="68">
        <f>F28+F32+F30</f>
        <v>15832</v>
      </c>
      <c r="G27" s="69">
        <f>G28+G32+G30</f>
        <v>13885</v>
      </c>
      <c r="H27" s="70">
        <f t="shared" si="35"/>
        <v>1947</v>
      </c>
      <c r="I27" s="71">
        <f t="shared" si="36"/>
        <v>0.14022326251350378</v>
      </c>
      <c r="J27" s="72">
        <f>J28+J32+J30</f>
        <v>2405</v>
      </c>
      <c r="K27" s="73">
        <f>K28+K32+K30</f>
        <v>2398</v>
      </c>
      <c r="L27" s="74">
        <f t="shared" si="37"/>
        <v>7</v>
      </c>
      <c r="M27" s="75">
        <f t="shared" si="38"/>
        <v>2.9190992493744786E-3</v>
      </c>
      <c r="N27" s="76">
        <f>N28+N32+N30</f>
        <v>2329</v>
      </c>
      <c r="O27" s="77">
        <f>O28+O32+O30</f>
        <v>2352</v>
      </c>
      <c r="P27" s="78">
        <f t="shared" si="39"/>
        <v>-23</v>
      </c>
      <c r="Q27" s="292">
        <f t="shared" si="40"/>
        <v>-9.7789115646258508E-3</v>
      </c>
      <c r="R27" s="136">
        <f>R28+R32+R30</f>
        <v>1073</v>
      </c>
      <c r="S27" s="138">
        <f>S28+S32+S30</f>
        <v>1171</v>
      </c>
      <c r="T27" s="139">
        <f t="shared" si="41"/>
        <v>-98</v>
      </c>
      <c r="U27" s="204">
        <f t="shared" si="42"/>
        <v>-8.3689154568744664E-2</v>
      </c>
      <c r="V27" s="300"/>
    </row>
    <row r="28" spans="1:22" ht="27.75" customHeight="1" x14ac:dyDescent="0.2">
      <c r="A28" s="192" t="s">
        <v>31</v>
      </c>
      <c r="B28" s="106">
        <f>B29</f>
        <v>20788</v>
      </c>
      <c r="C28" s="107">
        <f>C29</f>
        <v>19645</v>
      </c>
      <c r="D28" s="108">
        <f t="shared" ref="D28" si="43">IF(ISERROR(B28-C28),"n/a",B28-C28)</f>
        <v>1143</v>
      </c>
      <c r="E28" s="109">
        <f t="shared" ref="E28" si="44">IF(ISERROR(D28/C28),"n/a",(D28/C28))</f>
        <v>5.8182743700687198E-2</v>
      </c>
      <c r="F28" s="194">
        <f>F29</f>
        <v>13363</v>
      </c>
      <c r="G28" s="195">
        <f>G29</f>
        <v>11486</v>
      </c>
      <c r="H28" s="110">
        <f t="shared" ref="H28" si="45">IF(ISERROR(F28-G28),"n/a",F28-G28)</f>
        <v>1877</v>
      </c>
      <c r="I28" s="111">
        <f t="shared" ref="I28" si="46">IF(ISERROR(H28/G28),"n/a",(H28/G28))</f>
        <v>0.16341633292704161</v>
      </c>
      <c r="J28" s="196">
        <f>J29</f>
        <v>2311</v>
      </c>
      <c r="K28" s="197">
        <f>K29</f>
        <v>2230</v>
      </c>
      <c r="L28" s="112">
        <f t="shared" ref="L28" si="47">IF(ISERROR(J28-K28),"n/a",J28-K28)</f>
        <v>81</v>
      </c>
      <c r="M28" s="113">
        <f t="shared" ref="M28" si="48">IF(ISERROR(L28/K28),"n/a",(L28/K28))</f>
        <v>3.6322869955156947E-2</v>
      </c>
      <c r="N28" s="198">
        <f>N29</f>
        <v>2261</v>
      </c>
      <c r="O28" s="199">
        <f>O29</f>
        <v>2193</v>
      </c>
      <c r="P28" s="114">
        <f t="shared" ref="P28" si="49">IF(ISERROR(N28-O28),"n/a",N28-O28)</f>
        <v>68</v>
      </c>
      <c r="Q28" s="294">
        <f t="shared" ref="Q28" si="50">IF(ISERROR(P28/O28),"n/a",(P28/O28))</f>
        <v>3.1007751937984496E-2</v>
      </c>
      <c r="R28" s="200">
        <f>R29</f>
        <v>1058</v>
      </c>
      <c r="S28" s="201">
        <f>S29</f>
        <v>1149</v>
      </c>
      <c r="T28" s="142">
        <f t="shared" ref="T28" si="51">IF(ISERROR(R28-S28),"n/a",R28-S28)</f>
        <v>-91</v>
      </c>
      <c r="U28" s="206">
        <f t="shared" ref="U28" si="52">IF(ISERROR(T28/S28),"n/a",(T28/S28))</f>
        <v>-7.919930374238468E-2</v>
      </c>
    </row>
    <row r="29" spans="1:22" ht="12.75" customHeight="1" x14ac:dyDescent="0.2">
      <c r="A29" s="41" t="s">
        <v>20</v>
      </c>
      <c r="B29" s="268">
        <v>20788</v>
      </c>
      <c r="C29" s="269">
        <v>19645</v>
      </c>
      <c r="D29" s="270">
        <f t="shared" ref="D29" si="53">IF(ISERROR(B29-C29),"n/a",B29-C29)</f>
        <v>1143</v>
      </c>
      <c r="E29" s="271">
        <f t="shared" ref="E29" si="54">IF(ISERROR(D29/C29),"n/a",(D29/C29))</f>
        <v>5.8182743700687198E-2</v>
      </c>
      <c r="F29" s="272">
        <v>13363</v>
      </c>
      <c r="G29" s="273">
        <v>11486</v>
      </c>
      <c r="H29" s="274">
        <f t="shared" ref="H29" si="55">IF(ISERROR(F29-G29),"n/a",F29-G29)</f>
        <v>1877</v>
      </c>
      <c r="I29" s="275">
        <f t="shared" ref="I29" si="56">IF(ISERROR(H29/G29),"n/a",(H29/G29))</f>
        <v>0.16341633292704161</v>
      </c>
      <c r="J29" s="276">
        <v>2311</v>
      </c>
      <c r="K29" s="277">
        <v>2230</v>
      </c>
      <c r="L29" s="278">
        <f t="shared" ref="L29" si="57">IF(ISERROR(J29-K29),"n/a",J29-K29)</f>
        <v>81</v>
      </c>
      <c r="M29" s="279">
        <f t="shared" ref="M29" si="58">IF(ISERROR(L29/K29),"n/a",(L29/K29))</f>
        <v>3.6322869955156947E-2</v>
      </c>
      <c r="N29" s="309">
        <v>2261</v>
      </c>
      <c r="O29" s="322">
        <v>2193</v>
      </c>
      <c r="P29" s="323">
        <f t="shared" ref="P29" si="59">IF(ISERROR(N29-O29),"n/a",N29-O29)</f>
        <v>68</v>
      </c>
      <c r="Q29" s="324">
        <f t="shared" ref="Q29" si="60">IF(ISERROR(P29/O29),"n/a",(P29/O29))</f>
        <v>3.1007751937984496E-2</v>
      </c>
      <c r="R29" s="310">
        <v>1058</v>
      </c>
      <c r="S29" s="325">
        <v>1149</v>
      </c>
      <c r="T29" s="326">
        <f t="shared" ref="T29" si="61">IF(ISERROR(R29-S29),"n/a",R29-S29)</f>
        <v>-91</v>
      </c>
      <c r="U29" s="327">
        <f t="shared" ref="U29" si="62">IF(ISERROR(T29/S29),"n/a",(T29/S29))</f>
        <v>-7.919930374238468E-2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80</v>
      </c>
      <c r="K30" s="197">
        <f>K31</f>
        <v>146</v>
      </c>
      <c r="L30" s="112">
        <f t="shared" si="37"/>
        <v>-66</v>
      </c>
      <c r="M30" s="113">
        <f t="shared" si="38"/>
        <v>-0.45205479452054792</v>
      </c>
      <c r="N30" s="198">
        <f>N31</f>
        <v>55</v>
      </c>
      <c r="O30" s="199">
        <f>O31</f>
        <v>140</v>
      </c>
      <c r="P30" s="114">
        <f t="shared" si="39"/>
        <v>-85</v>
      </c>
      <c r="Q30" s="294">
        <f t="shared" si="40"/>
        <v>-0.6071428571428571</v>
      </c>
      <c r="R30" s="200">
        <f>R31</f>
        <v>11</v>
      </c>
      <c r="S30" s="201">
        <f>S31</f>
        <v>15</v>
      </c>
      <c r="T30" s="142">
        <f t="shared" si="41"/>
        <v>-4</v>
      </c>
      <c r="U30" s="206">
        <f t="shared" si="42"/>
        <v>-0.26666666666666666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80</v>
      </c>
      <c r="K31" s="127">
        <v>146</v>
      </c>
      <c r="L31" s="128">
        <f t="shared" si="37"/>
        <v>-66</v>
      </c>
      <c r="M31" s="129">
        <f t="shared" si="38"/>
        <v>-0.45205479452054792</v>
      </c>
      <c r="N31" s="143">
        <v>55</v>
      </c>
      <c r="O31" s="144">
        <v>140</v>
      </c>
      <c r="P31" s="145">
        <f t="shared" si="39"/>
        <v>-85</v>
      </c>
      <c r="Q31" s="295">
        <f t="shared" si="40"/>
        <v>-0.6071428571428571</v>
      </c>
      <c r="R31" s="146">
        <v>11</v>
      </c>
      <c r="S31" s="147">
        <v>15</v>
      </c>
      <c r="T31" s="148">
        <f t="shared" si="41"/>
        <v>-4</v>
      </c>
      <c r="U31" s="207">
        <f t="shared" si="42"/>
        <v>-0.26666666666666666</v>
      </c>
      <c r="V31" s="301"/>
    </row>
    <row r="32" spans="1:22" ht="27.75" customHeight="1" x14ac:dyDescent="0.2">
      <c r="A32" s="193" t="s">
        <v>33</v>
      </c>
      <c r="B32" s="106">
        <f>B33</f>
        <v>822</v>
      </c>
      <c r="C32" s="107">
        <f>C33</f>
        <v>698</v>
      </c>
      <c r="D32" s="108">
        <f t="shared" si="33"/>
        <v>124</v>
      </c>
      <c r="E32" s="109">
        <f t="shared" si="34"/>
        <v>0.17765042979942694</v>
      </c>
      <c r="F32" s="194">
        <f>F33</f>
        <v>602</v>
      </c>
      <c r="G32" s="195">
        <f>G33</f>
        <v>556</v>
      </c>
      <c r="H32" s="110">
        <f t="shared" si="35"/>
        <v>46</v>
      </c>
      <c r="I32" s="111">
        <f t="shared" si="36"/>
        <v>8.2733812949640287E-2</v>
      </c>
      <c r="J32" s="196">
        <f>J33</f>
        <v>14</v>
      </c>
      <c r="K32" s="197">
        <f>K33</f>
        <v>22</v>
      </c>
      <c r="L32" s="112">
        <f t="shared" si="37"/>
        <v>-8</v>
      </c>
      <c r="M32" s="113">
        <f t="shared" si="38"/>
        <v>-0.36363636363636365</v>
      </c>
      <c r="N32" s="198">
        <f>N33</f>
        <v>13</v>
      </c>
      <c r="O32" s="199">
        <f>O33</f>
        <v>19</v>
      </c>
      <c r="P32" s="114">
        <f t="shared" si="39"/>
        <v>-6</v>
      </c>
      <c r="Q32" s="294">
        <f t="shared" si="40"/>
        <v>-0.31578947368421051</v>
      </c>
      <c r="R32" s="200">
        <f>R33</f>
        <v>4</v>
      </c>
      <c r="S32" s="201">
        <f>S33</f>
        <v>7</v>
      </c>
      <c r="T32" s="142">
        <f t="shared" si="41"/>
        <v>-3</v>
      </c>
      <c r="U32" s="206">
        <f t="shared" si="42"/>
        <v>-0.42857142857142855</v>
      </c>
    </row>
    <row r="33" spans="1:22" s="82" customFormat="1" ht="13.5" thickBot="1" x14ac:dyDescent="0.25">
      <c r="A33" s="41" t="s">
        <v>20</v>
      </c>
      <c r="B33" s="118">
        <v>822</v>
      </c>
      <c r="C33" s="119">
        <v>698</v>
      </c>
      <c r="D33" s="120">
        <f t="shared" si="33"/>
        <v>124</v>
      </c>
      <c r="E33" s="121">
        <f t="shared" si="34"/>
        <v>0.17765042979942694</v>
      </c>
      <c r="F33" s="122">
        <v>602</v>
      </c>
      <c r="G33" s="123">
        <v>556</v>
      </c>
      <c r="H33" s="124">
        <f t="shared" si="35"/>
        <v>46</v>
      </c>
      <c r="I33" s="125">
        <f t="shared" si="36"/>
        <v>8.2733812949640287E-2</v>
      </c>
      <c r="J33" s="126">
        <v>14</v>
      </c>
      <c r="K33" s="127">
        <v>22</v>
      </c>
      <c r="L33" s="128">
        <f t="shared" si="37"/>
        <v>-8</v>
      </c>
      <c r="M33" s="129">
        <f t="shared" si="38"/>
        <v>-0.36363636363636365</v>
      </c>
      <c r="N33" s="143">
        <v>13</v>
      </c>
      <c r="O33" s="144">
        <v>19</v>
      </c>
      <c r="P33" s="145">
        <f t="shared" si="39"/>
        <v>-6</v>
      </c>
      <c r="Q33" s="295">
        <f t="shared" si="40"/>
        <v>-0.31578947368421051</v>
      </c>
      <c r="R33" s="146">
        <v>4</v>
      </c>
      <c r="S33" s="147">
        <v>7</v>
      </c>
      <c r="T33" s="148">
        <f t="shared" si="41"/>
        <v>-3</v>
      </c>
      <c r="U33" s="207">
        <f t="shared" si="42"/>
        <v>-0.42857142857142855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5463</v>
      </c>
      <c r="G34" s="69">
        <f>G35+G40+G38</f>
        <v>5082</v>
      </c>
      <c r="H34" s="70">
        <f t="shared" ref="H34" si="65">IF(ISERROR(F34-G34),"n/a",F34-G34)</f>
        <v>381</v>
      </c>
      <c r="I34" s="71">
        <f t="shared" ref="I34" si="66">IF(ISERROR(H34/G34),"n/a",(H34/G34))</f>
        <v>7.4970484061393158E-2</v>
      </c>
      <c r="J34" s="72">
        <f>J35+J40+J38</f>
        <v>1273</v>
      </c>
      <c r="K34" s="73">
        <f>K35+K40+K38</f>
        <v>1273</v>
      </c>
      <c r="L34" s="74">
        <f t="shared" ref="L34" si="67">IF(ISERROR(J34-K34),"n/a",J34-K34)</f>
        <v>0</v>
      </c>
      <c r="M34" s="75">
        <f t="shared" ref="M34" si="68">IF(ISERROR(L34/K34),"n/a",(L34/K34))</f>
        <v>0</v>
      </c>
      <c r="N34" s="76">
        <f>N35+N40+N38</f>
        <v>0</v>
      </c>
      <c r="O34" s="77">
        <f>O35+O40+O38</f>
        <v>11</v>
      </c>
      <c r="P34" s="78">
        <f t="shared" ref="P34" si="69">IF(ISERROR(N34-O34),"n/a",N34-O34)</f>
        <v>-11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1</v>
      </c>
      <c r="T34" s="139">
        <f t="shared" ref="T34" si="71">IF(ISERROR(R34-S34),"n/a",R34-S34)</f>
        <v>-1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4618</v>
      </c>
      <c r="G35" s="250">
        <f>SUM(G36:G37)</f>
        <v>4137</v>
      </c>
      <c r="H35" s="251">
        <f t="shared" ref="H35:H41" si="75">IF(ISERROR(F35-G35),"n/a",F35-G35)</f>
        <v>481</v>
      </c>
      <c r="I35" s="252">
        <f t="shared" ref="I35:I41" si="76">IF(ISERROR(H35/G35),"n/a",(H35/G35))</f>
        <v>0.1162678269277254</v>
      </c>
      <c r="J35" s="253">
        <f>SUM(J36:J37)</f>
        <v>1150</v>
      </c>
      <c r="K35" s="254">
        <f>SUM(K36:K37)</f>
        <v>1097</v>
      </c>
      <c r="L35" s="255">
        <f t="shared" ref="L35:L40" si="77">IF(ISERROR(J35-K35),"n/a",J35-K35)</f>
        <v>53</v>
      </c>
      <c r="M35" s="256">
        <f t="shared" ref="M35:M41" si="78">IF(ISERROR(L35/K35),"n/a",(L35/K35))</f>
        <v>4.831358249772106E-2</v>
      </c>
      <c r="N35" s="103">
        <f>SUM(N36:N37)</f>
        <v>0</v>
      </c>
      <c r="O35" s="104">
        <f>SUM(O36:O37)</f>
        <v>3</v>
      </c>
      <c r="P35" s="105">
        <f t="shared" ref="P35:P41" si="79">IF(ISERROR(N35-O35),"n/a",N35-O35)</f>
        <v>-3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1</v>
      </c>
      <c r="T35" s="141">
        <f t="shared" ref="T35:T41" si="81">IF(ISERROR(R35-S35),"n/a",R35-S35)</f>
        <v>-1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4523</v>
      </c>
      <c r="G36" s="273">
        <v>4043</v>
      </c>
      <c r="H36" s="274">
        <f>IF(ISERROR(F36-G36),"n/a",F36-G36)</f>
        <v>480</v>
      </c>
      <c r="I36" s="275">
        <f>IF(ISERROR(H36/G36),"n/a",(H36/G36))</f>
        <v>0.11872372000989365</v>
      </c>
      <c r="J36" s="276">
        <v>1128</v>
      </c>
      <c r="K36" s="277">
        <v>1073</v>
      </c>
      <c r="L36" s="278">
        <f>IF(ISERROR(J36-K36),"n/a",J36-K36)</f>
        <v>55</v>
      </c>
      <c r="M36" s="279">
        <f>IF(ISERROR(L36/K36),"n/a",(L36/K36))</f>
        <v>5.1258154706430567E-2</v>
      </c>
      <c r="N36" s="284">
        <v>0</v>
      </c>
      <c r="O36" s="285">
        <v>3</v>
      </c>
      <c r="P36" s="286">
        <f t="shared" ref="P36:P37" si="83">IF(ISERROR(N36-O36),"n/a",N36-O36)</f>
        <v>-3</v>
      </c>
      <c r="Q36" s="296">
        <f t="shared" ref="Q36:Q37" si="84">IF(ISERROR(P36/O36),"n/a",(P36/O36))</f>
        <v>-1</v>
      </c>
      <c r="R36" s="287">
        <v>0</v>
      </c>
      <c r="S36" s="288">
        <v>1</v>
      </c>
      <c r="T36" s="289">
        <f t="shared" ref="T36:T37" si="85">IF(ISERROR(R36-S36),"n/a",R36-S36)</f>
        <v>-1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22</v>
      </c>
      <c r="K37" s="127">
        <v>24</v>
      </c>
      <c r="L37" s="128">
        <f>IF(ISERROR(J37-K37),"n/a",J37-K37)</f>
        <v>-2</v>
      </c>
      <c r="M37" s="129">
        <f>IF(ISERROR(L37/K37),"n/a",(L37/K37))</f>
        <v>-8.3333333333333329E-2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910</v>
      </c>
      <c r="H38" s="110">
        <f>IF(ISERROR(F38-G38),"n/a",F38-G38)</f>
        <v>-103</v>
      </c>
      <c r="I38" s="111">
        <f>IF(ISERROR(H38/G38),"n/a",(H38/G38))</f>
        <v>-0.11318681318681319</v>
      </c>
      <c r="J38" s="196">
        <f>J39</f>
        <v>116</v>
      </c>
      <c r="K38" s="197">
        <f>K39</f>
        <v>172</v>
      </c>
      <c r="L38" s="112">
        <f>IF(ISERROR(J38-K38),"n/a",J38-K38)</f>
        <v>-56</v>
      </c>
      <c r="M38" s="113">
        <f>IF(ISERROR(L38/K38),"n/a",(L38/K38))</f>
        <v>-0.32558139534883723</v>
      </c>
      <c r="N38" s="198">
        <f>N39</f>
        <v>0</v>
      </c>
      <c r="O38" s="199">
        <f>O39</f>
        <v>8</v>
      </c>
      <c r="P38" s="114">
        <f>IF(ISERROR(N38-O38),"n/a",N38-O38)</f>
        <v>-8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910</v>
      </c>
      <c r="H39" s="124">
        <f>IF(ISERROR(F39-G39),"n/a",F39-G39)</f>
        <v>-103</v>
      </c>
      <c r="I39" s="125">
        <f>IF(ISERROR(H39/G39),"n/a",(H39/G39))</f>
        <v>-0.11318681318681319</v>
      </c>
      <c r="J39" s="126">
        <v>116</v>
      </c>
      <c r="K39" s="127">
        <v>172</v>
      </c>
      <c r="L39" s="128">
        <f>IF(ISERROR(J39-K39),"n/a",J39-K39)</f>
        <v>-56</v>
      </c>
      <c r="M39" s="129">
        <f>IF(ISERROR(L39/K39),"n/a",(L39/K39))</f>
        <v>-0.32558139534883723</v>
      </c>
      <c r="N39" s="143">
        <v>0</v>
      </c>
      <c r="O39" s="144">
        <v>8</v>
      </c>
      <c r="P39" s="145">
        <f>IF(ISERROR(N39-O39),"n/a",N39-O39)</f>
        <v>-8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38</v>
      </c>
      <c r="G40" s="195">
        <f>G41</f>
        <v>35</v>
      </c>
      <c r="H40" s="110">
        <f t="shared" si="75"/>
        <v>3</v>
      </c>
      <c r="I40" s="111">
        <f t="shared" si="76"/>
        <v>8.5714285714285715E-2</v>
      </c>
      <c r="J40" s="196">
        <f>J41</f>
        <v>7</v>
      </c>
      <c r="K40" s="197">
        <f>K41</f>
        <v>4</v>
      </c>
      <c r="L40" s="112">
        <f t="shared" si="77"/>
        <v>3</v>
      </c>
      <c r="M40" s="113">
        <f t="shared" si="78"/>
        <v>0.75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38</v>
      </c>
      <c r="G41" s="123">
        <v>35</v>
      </c>
      <c r="H41" s="124">
        <f t="shared" si="75"/>
        <v>3</v>
      </c>
      <c r="I41" s="125">
        <f t="shared" si="76"/>
        <v>8.5714285714285715E-2</v>
      </c>
      <c r="J41" s="126">
        <v>7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12329</v>
      </c>
      <c r="G42" s="69">
        <f>G43+G50</f>
        <v>11123</v>
      </c>
      <c r="H42" s="70">
        <f t="shared" ref="H42:H57" si="89">IF(ISERROR(F42-G42),"n/a",F42-G42)</f>
        <v>1206</v>
      </c>
      <c r="I42" s="71">
        <f t="shared" ref="I42:I57" si="90">IF(ISERROR(H42/G42),"n/a",(H42/G42))</f>
        <v>0.10842398633462196</v>
      </c>
      <c r="J42" s="72">
        <f>J43+J50</f>
        <v>2284</v>
      </c>
      <c r="K42" s="73">
        <f>K43+K50</f>
        <v>2188</v>
      </c>
      <c r="L42" s="74">
        <f t="shared" ref="L42:L56" si="91">IF(ISERROR(J42-K42),"n/a",J42-K42)</f>
        <v>96</v>
      </c>
      <c r="M42" s="75">
        <f t="shared" ref="M42:M57" si="92">IF(ISERROR(L42/K42),"n/a",(L42/K42))</f>
        <v>4.3875685557586835E-2</v>
      </c>
      <c r="N42" s="76">
        <f>N43+N50</f>
        <v>1792</v>
      </c>
      <c r="O42" s="77">
        <f>O43+O50</f>
        <v>1693</v>
      </c>
      <c r="P42" s="78">
        <f t="shared" ref="P42:P57" si="93">IF(ISERROR(N42-O42),"n/a",N42-O42)</f>
        <v>99</v>
      </c>
      <c r="Q42" s="292">
        <f t="shared" ref="Q42:Q57" si="94">IF(ISERROR(P42/O42),"n/a",(P42/O42))</f>
        <v>5.8476077968103959E-2</v>
      </c>
      <c r="R42" s="136">
        <f>R43+R50</f>
        <v>829</v>
      </c>
      <c r="S42" s="138">
        <f>S43+S50</f>
        <v>835</v>
      </c>
      <c r="T42" s="139">
        <f t="shared" ref="T42:T57" si="95">IF(ISERROR(R42-S42),"n/a",R42-S42)</f>
        <v>-6</v>
      </c>
      <c r="U42" s="204">
        <f t="shared" ref="U42:U57" si="96">IF(ISERROR(T42/S42),"n/a",(T42/S42))</f>
        <v>-7.18562874251497E-3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10672</v>
      </c>
      <c r="G43" s="69">
        <f>G44+G48+G46</f>
        <v>9397</v>
      </c>
      <c r="H43" s="70">
        <f t="shared" si="89"/>
        <v>1275</v>
      </c>
      <c r="I43" s="71">
        <f t="shared" si="90"/>
        <v>0.13568160051080133</v>
      </c>
      <c r="J43" s="72">
        <f>J44+J48+J46</f>
        <v>1834</v>
      </c>
      <c r="K43" s="73">
        <f>K44+K48+K46</f>
        <v>1749</v>
      </c>
      <c r="L43" s="74">
        <f t="shared" si="91"/>
        <v>85</v>
      </c>
      <c r="M43" s="75">
        <f t="shared" si="92"/>
        <v>4.859919954259577E-2</v>
      </c>
      <c r="N43" s="76">
        <f>N44+N48+N46</f>
        <v>1792</v>
      </c>
      <c r="O43" s="77">
        <f>O44+O48+O46</f>
        <v>1693</v>
      </c>
      <c r="P43" s="78">
        <f t="shared" si="93"/>
        <v>99</v>
      </c>
      <c r="Q43" s="292">
        <f t="shared" si="94"/>
        <v>5.8476077968103959E-2</v>
      </c>
      <c r="R43" s="136">
        <f>R44+R48+R46</f>
        <v>829</v>
      </c>
      <c r="S43" s="138">
        <f>S44+S48+S46</f>
        <v>835</v>
      </c>
      <c r="T43" s="139">
        <f t="shared" si="95"/>
        <v>-6</v>
      </c>
      <c r="U43" s="204">
        <f t="shared" si="96"/>
        <v>-7.18562874251497E-3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14199</v>
      </c>
      <c r="D44" s="93">
        <f t="shared" si="87"/>
        <v>-1072</v>
      </c>
      <c r="E44" s="94">
        <f t="shared" si="88"/>
        <v>-7.54982745263751E-2</v>
      </c>
      <c r="F44" s="95">
        <f>F45</f>
        <v>9631</v>
      </c>
      <c r="G44" s="97">
        <f>G45</f>
        <v>8472</v>
      </c>
      <c r="H44" s="97">
        <f t="shared" si="89"/>
        <v>1159</v>
      </c>
      <c r="I44" s="98">
        <f t="shared" si="90"/>
        <v>0.13680358829084041</v>
      </c>
      <c r="J44" s="99">
        <f>J45</f>
        <v>1800</v>
      </c>
      <c r="K44" s="101">
        <f>K45</f>
        <v>1713</v>
      </c>
      <c r="L44" s="101">
        <f t="shared" si="91"/>
        <v>87</v>
      </c>
      <c r="M44" s="102">
        <f t="shared" si="92"/>
        <v>5.0788091068301226E-2</v>
      </c>
      <c r="N44" s="103">
        <f>N45</f>
        <v>1763</v>
      </c>
      <c r="O44" s="286">
        <f>O45</f>
        <v>1680</v>
      </c>
      <c r="P44" s="105">
        <f t="shared" si="93"/>
        <v>83</v>
      </c>
      <c r="Q44" s="293">
        <f t="shared" si="94"/>
        <v>4.9404761904761903E-2</v>
      </c>
      <c r="R44" s="137">
        <f>R45</f>
        <v>821</v>
      </c>
      <c r="S44" s="141">
        <f>S45</f>
        <v>832</v>
      </c>
      <c r="T44" s="141">
        <f t="shared" si="95"/>
        <v>-11</v>
      </c>
      <c r="U44" s="205">
        <f t="shared" si="96"/>
        <v>-1.3221153846153846E-2</v>
      </c>
    </row>
    <row r="45" spans="1:22" ht="12.75" customHeight="1" x14ac:dyDescent="0.2">
      <c r="A45" s="41" t="s">
        <v>20</v>
      </c>
      <c r="B45" s="268">
        <v>13127</v>
      </c>
      <c r="C45" s="269">
        <v>14199</v>
      </c>
      <c r="D45" s="202">
        <f t="shared" ref="D45" si="97">IF(ISERROR(B45-C45),"n/a",B45-C45)</f>
        <v>-1072</v>
      </c>
      <c r="E45" s="267">
        <f t="shared" ref="E45" si="98">IF(ISERROR(D45/C45),"n/a",(D45/C45))</f>
        <v>-7.54982745263751E-2</v>
      </c>
      <c r="F45" s="308">
        <v>9631</v>
      </c>
      <c r="G45" s="304">
        <v>8472</v>
      </c>
      <c r="H45" s="304">
        <f t="shared" ref="H45" si="99">IF(ISERROR(F45-G45),"n/a",F45-G45)</f>
        <v>1159</v>
      </c>
      <c r="I45" s="305">
        <f t="shared" ref="I45" si="100">IF(ISERROR(H45/G45),"n/a",(H45/G45))</f>
        <v>0.13680358829084041</v>
      </c>
      <c r="J45" s="276">
        <v>1800</v>
      </c>
      <c r="K45" s="306">
        <v>1713</v>
      </c>
      <c r="L45" s="306">
        <f t="shared" ref="L45" si="101">IF(ISERROR(J45-K45),"n/a",J45-K45)</f>
        <v>87</v>
      </c>
      <c r="M45" s="307">
        <f t="shared" ref="M45" si="102">IF(ISERROR(L45/K45),"n/a",(L45/K45))</f>
        <v>5.0788091068301226E-2</v>
      </c>
      <c r="N45" s="309">
        <v>1763</v>
      </c>
      <c r="O45" s="286">
        <v>1680</v>
      </c>
      <c r="P45" s="286">
        <f t="shared" ref="P45" si="103">IF(ISERROR(N45-O45),"n/a",N45-O45)</f>
        <v>83</v>
      </c>
      <c r="Q45" s="296">
        <f t="shared" ref="Q45" si="104">IF(ISERROR(P45/O45),"n/a",(P45/O45))</f>
        <v>4.9404761904761903E-2</v>
      </c>
      <c r="R45" s="310">
        <v>821</v>
      </c>
      <c r="S45" s="289">
        <v>832</v>
      </c>
      <c r="T45" s="289">
        <f t="shared" ref="T45" si="105">IF(ISERROR(R45-S45),"n/a",R45-S45)</f>
        <v>-11</v>
      </c>
      <c r="U45" s="290">
        <f t="shared" ref="U45" si="106">IF(ISERROR(T45/S45),"n/a",(T45/S45))</f>
        <v>-1.3221153846153846E-2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735</v>
      </c>
      <c r="G46" s="195">
        <f>G47</f>
        <v>648</v>
      </c>
      <c r="H46" s="110">
        <f>IF(ISERROR(F46-G46),"n/a",F46-G46)</f>
        <v>87</v>
      </c>
      <c r="I46" s="111">
        <f>IF(ISERROR(H46/G46),"n/a",(H46/G46))</f>
        <v>0.13425925925925927</v>
      </c>
      <c r="J46" s="196">
        <f>J47</f>
        <v>22</v>
      </c>
      <c r="K46" s="197">
        <f>K47</f>
        <v>27</v>
      </c>
      <c r="L46" s="112">
        <f>IF(ISERROR(J46-K46),"n/a",J46-K46)</f>
        <v>-5</v>
      </c>
      <c r="M46" s="113">
        <f>IF(ISERROR(L46/K46),"n/a",(L46/K46))</f>
        <v>-0.18518518518518517</v>
      </c>
      <c r="N46" s="198">
        <f>N47</f>
        <v>18</v>
      </c>
      <c r="O46" s="199">
        <f>O47</f>
        <v>6</v>
      </c>
      <c r="P46" s="114">
        <f>IF(ISERROR(N46-O46),"n/a",N46-O46)</f>
        <v>12</v>
      </c>
      <c r="Q46" s="294">
        <f>IF(ISERROR(P46/O46),"n/a",(P46/O46))</f>
        <v>2</v>
      </c>
      <c r="R46" s="200">
        <f>R47</f>
        <v>7</v>
      </c>
      <c r="S46" s="201">
        <f>S47</f>
        <v>1</v>
      </c>
      <c r="T46" s="142">
        <f>IF(ISERROR(R46-S46),"n/a",R46-S46)</f>
        <v>6</v>
      </c>
      <c r="U46" s="206">
        <f>IF(ISERROR(T46/S46),"n/a",(T46/S46))</f>
        <v>6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735</v>
      </c>
      <c r="G47" s="123">
        <v>648</v>
      </c>
      <c r="H47" s="124">
        <f>IF(ISERROR(F47-G47),"n/a",F47-G47)</f>
        <v>87</v>
      </c>
      <c r="I47" s="125">
        <f>IF(ISERROR(H47/G47),"n/a",(H47/G47))</f>
        <v>0.13425925925925927</v>
      </c>
      <c r="J47" s="126">
        <v>22</v>
      </c>
      <c r="K47" s="127">
        <v>27</v>
      </c>
      <c r="L47" s="128">
        <f>IF(ISERROR(J47-K47),"n/a",J47-K47)</f>
        <v>-5</v>
      </c>
      <c r="M47" s="129">
        <f>IF(ISERROR(L47/K47),"n/a",(L47/K47))</f>
        <v>-0.18518518518518517</v>
      </c>
      <c r="N47" s="143">
        <v>18</v>
      </c>
      <c r="O47" s="144">
        <v>6</v>
      </c>
      <c r="P47" s="145">
        <f>IF(ISERROR(N47-O47),"n/a",N47-O47)</f>
        <v>12</v>
      </c>
      <c r="Q47" s="295">
        <f>IF(ISERROR(P47/O47),"n/a",(P47/O47))</f>
        <v>2</v>
      </c>
      <c r="R47" s="146">
        <v>7</v>
      </c>
      <c r="S47" s="147">
        <v>1</v>
      </c>
      <c r="T47" s="148">
        <f>IF(ISERROR(R47-S47),"n/a",R47-S47)</f>
        <v>6</v>
      </c>
      <c r="U47" s="207">
        <f>IF(ISERROR(T47/S47),"n/a",(T47/S47))</f>
        <v>6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306</v>
      </c>
      <c r="G48" s="195">
        <f>G49</f>
        <v>277</v>
      </c>
      <c r="H48" s="110">
        <f t="shared" si="89"/>
        <v>29</v>
      </c>
      <c r="I48" s="111">
        <f t="shared" si="90"/>
        <v>0.10469314079422383</v>
      </c>
      <c r="J48" s="196">
        <f>J49</f>
        <v>12</v>
      </c>
      <c r="K48" s="197">
        <f>K49</f>
        <v>9</v>
      </c>
      <c r="L48" s="112">
        <f t="shared" si="91"/>
        <v>3</v>
      </c>
      <c r="M48" s="113">
        <f t="shared" si="92"/>
        <v>0.33333333333333331</v>
      </c>
      <c r="N48" s="198">
        <f>N49</f>
        <v>11</v>
      </c>
      <c r="O48" s="199">
        <f>O49</f>
        <v>7</v>
      </c>
      <c r="P48" s="114">
        <f t="shared" si="93"/>
        <v>4</v>
      </c>
      <c r="Q48" s="294">
        <f t="shared" si="94"/>
        <v>0.5714285714285714</v>
      </c>
      <c r="R48" s="200">
        <f>R49</f>
        <v>1</v>
      </c>
      <c r="S48" s="201">
        <f>S49</f>
        <v>2</v>
      </c>
      <c r="T48" s="142">
        <f t="shared" si="95"/>
        <v>-1</v>
      </c>
      <c r="U48" s="206">
        <f t="shared" si="96"/>
        <v>-0.5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306</v>
      </c>
      <c r="G49" s="123">
        <v>277</v>
      </c>
      <c r="H49" s="124">
        <f t="shared" si="89"/>
        <v>29</v>
      </c>
      <c r="I49" s="125">
        <f t="shared" si="90"/>
        <v>0.10469314079422383</v>
      </c>
      <c r="J49" s="126">
        <v>12</v>
      </c>
      <c r="K49" s="127">
        <v>9</v>
      </c>
      <c r="L49" s="128">
        <f t="shared" si="91"/>
        <v>3</v>
      </c>
      <c r="M49" s="129">
        <f t="shared" si="92"/>
        <v>0.33333333333333331</v>
      </c>
      <c r="N49" s="143">
        <v>11</v>
      </c>
      <c r="O49" s="144">
        <v>7</v>
      </c>
      <c r="P49" s="145">
        <f t="shared" si="93"/>
        <v>4</v>
      </c>
      <c r="Q49" s="295">
        <f t="shared" si="94"/>
        <v>0.5714285714285714</v>
      </c>
      <c r="R49" s="146">
        <v>1</v>
      </c>
      <c r="S49" s="147">
        <v>2</v>
      </c>
      <c r="T49" s="148">
        <f t="shared" si="95"/>
        <v>-1</v>
      </c>
      <c r="U49" s="207">
        <f t="shared" si="96"/>
        <v>-0.5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1657</v>
      </c>
      <c r="G50" s="69">
        <f>G51+G56+G54</f>
        <v>1726</v>
      </c>
      <c r="H50" s="70">
        <f t="shared" si="89"/>
        <v>-69</v>
      </c>
      <c r="I50" s="71">
        <f t="shared" si="90"/>
        <v>-3.9976825028968717E-2</v>
      </c>
      <c r="J50" s="72">
        <f>J51+J56+J54</f>
        <v>450</v>
      </c>
      <c r="K50" s="73">
        <f>K51+K56+K54</f>
        <v>439</v>
      </c>
      <c r="L50" s="74">
        <f t="shared" si="91"/>
        <v>11</v>
      </c>
      <c r="M50" s="75">
        <f t="shared" si="92"/>
        <v>2.5056947608200455E-2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1554</v>
      </c>
      <c r="G51" s="96">
        <f>SUM(G52:G53)</f>
        <v>1575</v>
      </c>
      <c r="H51" s="97">
        <f t="shared" si="89"/>
        <v>-21</v>
      </c>
      <c r="I51" s="98">
        <f t="shared" si="90"/>
        <v>-1.3333333333333334E-2</v>
      </c>
      <c r="J51" s="99">
        <f>SUM(J52:J53)</f>
        <v>436</v>
      </c>
      <c r="K51" s="100">
        <f>SUM(K52:K53)</f>
        <v>416</v>
      </c>
      <c r="L51" s="101">
        <f t="shared" si="91"/>
        <v>20</v>
      </c>
      <c r="M51" s="102">
        <f t="shared" si="92"/>
        <v>4.807692307692308E-2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1522</v>
      </c>
      <c r="G52" s="273">
        <v>1547</v>
      </c>
      <c r="H52" s="274">
        <f>IF(ISERROR(F52-G52),"n/a",F52-G52)</f>
        <v>-25</v>
      </c>
      <c r="I52" s="275">
        <f>IF(ISERROR(H52/G52),"n/a",(H52/G52))</f>
        <v>-1.6160310277957338E-2</v>
      </c>
      <c r="J52" s="276">
        <v>430</v>
      </c>
      <c r="K52" s="277">
        <v>408</v>
      </c>
      <c r="L52" s="278">
        <f>IF(ISERROR(J52-K52),"n/a",J52-K52)</f>
        <v>22</v>
      </c>
      <c r="M52" s="279">
        <f>IF(ISERROR(L52/K52),"n/a",(L52/K52))</f>
        <v>5.3921568627450983E-2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22</v>
      </c>
      <c r="L54" s="112">
        <f>IF(ISERROR(J54-K54),"n/a",J54-K54)</f>
        <v>-9</v>
      </c>
      <c r="M54" s="113">
        <f>IF(ISERROR(L54/K54),"n/a",(L54/K54))</f>
        <v>-0.40909090909090912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22</v>
      </c>
      <c r="L55" s="128">
        <f>IF(ISERROR(J55-K55),"n/a",J55-K55)</f>
        <v>-9</v>
      </c>
      <c r="M55" s="129">
        <f>IF(ISERROR(L55/K55),"n/a",(L55/K55))</f>
        <v>-0.40909090909090912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735</v>
      </c>
      <c r="G58" s="69">
        <f>G59+G66</f>
        <v>539</v>
      </c>
      <c r="H58" s="70">
        <f t="shared" ref="H58:H61" si="113">IF(ISERROR(F58-G58),"n/a",F58-G58)</f>
        <v>196</v>
      </c>
      <c r="I58" s="71">
        <f t="shared" ref="I58:I61" si="114">IF(ISERROR(H58/G58),"n/a",(H58/G58))</f>
        <v>0.36363636363636365</v>
      </c>
      <c r="J58" s="72">
        <f>J59+J66</f>
        <v>147</v>
      </c>
      <c r="K58" s="73">
        <f>K59+K66</f>
        <v>114</v>
      </c>
      <c r="L58" s="74">
        <f t="shared" ref="L58:L61" si="115">IF(ISERROR(J58-K58),"n/a",J58-K58)</f>
        <v>33</v>
      </c>
      <c r="M58" s="75">
        <f t="shared" ref="M58:M61" si="116">IF(ISERROR(L58/K58),"n/a",(L58/K58))</f>
        <v>0.28947368421052633</v>
      </c>
      <c r="N58" s="76">
        <f>N59+N66</f>
        <v>97</v>
      </c>
      <c r="O58" s="77">
        <f>O59+O66</f>
        <v>86</v>
      </c>
      <c r="P58" s="78">
        <f t="shared" ref="P58:P61" si="117">IF(ISERROR(N58-O58),"n/a",N58-O58)</f>
        <v>11</v>
      </c>
      <c r="Q58" s="292">
        <f t="shared" ref="Q58:Q61" si="118">IF(ISERROR(P58/O58),"n/a",(P58/O58))</f>
        <v>0.12790697674418605</v>
      </c>
      <c r="R58" s="136">
        <f>R59+R66</f>
        <v>52</v>
      </c>
      <c r="S58" s="138">
        <f>S59+S66</f>
        <v>53</v>
      </c>
      <c r="T58" s="139">
        <f t="shared" ref="T58:T61" si="119">IF(ISERROR(R58-S58),"n/a",R58-S58)</f>
        <v>-1</v>
      </c>
      <c r="U58" s="204">
        <f t="shared" ref="U58:U61" si="120">IF(ISERROR(T58/S58),"n/a",(T58/S58))</f>
        <v>-1.8867924528301886E-2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598</v>
      </c>
      <c r="G59" s="69">
        <f>G60+G64+G62</f>
        <v>463</v>
      </c>
      <c r="H59" s="70">
        <f t="shared" si="113"/>
        <v>135</v>
      </c>
      <c r="I59" s="71">
        <f t="shared" si="114"/>
        <v>0.29157667386609071</v>
      </c>
      <c r="J59" s="72">
        <f>J60+J64+J62</f>
        <v>98</v>
      </c>
      <c r="K59" s="73">
        <f>K60+K64+K62</f>
        <v>88</v>
      </c>
      <c r="L59" s="74">
        <f t="shared" si="115"/>
        <v>10</v>
      </c>
      <c r="M59" s="75">
        <f t="shared" si="116"/>
        <v>0.11363636363636363</v>
      </c>
      <c r="N59" s="76">
        <f>N60+N64+N62</f>
        <v>97</v>
      </c>
      <c r="O59" s="77">
        <f>O60+O64+O62</f>
        <v>86</v>
      </c>
      <c r="P59" s="78">
        <f t="shared" si="117"/>
        <v>11</v>
      </c>
      <c r="Q59" s="292">
        <f t="shared" si="118"/>
        <v>0.12790697674418605</v>
      </c>
      <c r="R59" s="136">
        <f>R60+R64+R62</f>
        <v>52</v>
      </c>
      <c r="S59" s="138">
        <f>S60+S64+S62</f>
        <v>53</v>
      </c>
      <c r="T59" s="139">
        <f t="shared" si="119"/>
        <v>-1</v>
      </c>
      <c r="U59" s="204">
        <f t="shared" si="120"/>
        <v>-1.8867924528301886E-2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541</v>
      </c>
      <c r="G60" s="97">
        <f>G61</f>
        <v>436</v>
      </c>
      <c r="H60" s="97">
        <f t="shared" si="113"/>
        <v>105</v>
      </c>
      <c r="I60" s="98">
        <f t="shared" si="114"/>
        <v>0.24082568807339449</v>
      </c>
      <c r="J60" s="99">
        <f>J61</f>
        <v>94</v>
      </c>
      <c r="K60" s="101">
        <f>K61</f>
        <v>86</v>
      </c>
      <c r="L60" s="101">
        <f t="shared" si="115"/>
        <v>8</v>
      </c>
      <c r="M60" s="102">
        <f t="shared" si="116"/>
        <v>9.3023255813953487E-2</v>
      </c>
      <c r="N60" s="103">
        <f>N61</f>
        <v>93</v>
      </c>
      <c r="O60" s="286">
        <f>O61</f>
        <v>86</v>
      </c>
      <c r="P60" s="105">
        <f t="shared" si="117"/>
        <v>7</v>
      </c>
      <c r="Q60" s="293">
        <f t="shared" si="118"/>
        <v>8.1395348837209308E-2</v>
      </c>
      <c r="R60" s="137">
        <f>R61</f>
        <v>51</v>
      </c>
      <c r="S60" s="141">
        <f>S61</f>
        <v>53</v>
      </c>
      <c r="T60" s="141">
        <f t="shared" si="119"/>
        <v>-2</v>
      </c>
      <c r="U60" s="205">
        <f t="shared" si="120"/>
        <v>-3.7735849056603772E-2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541</v>
      </c>
      <c r="G61" s="304">
        <v>436</v>
      </c>
      <c r="H61" s="304">
        <f t="shared" si="113"/>
        <v>105</v>
      </c>
      <c r="I61" s="305">
        <f t="shared" si="114"/>
        <v>0.24082568807339449</v>
      </c>
      <c r="J61" s="276">
        <v>94</v>
      </c>
      <c r="K61" s="306">
        <v>86</v>
      </c>
      <c r="L61" s="306">
        <f t="shared" si="115"/>
        <v>8</v>
      </c>
      <c r="M61" s="307">
        <f t="shared" si="116"/>
        <v>9.3023255813953487E-2</v>
      </c>
      <c r="N61" s="309">
        <v>93</v>
      </c>
      <c r="O61" s="286">
        <v>86</v>
      </c>
      <c r="P61" s="286">
        <f t="shared" si="117"/>
        <v>7</v>
      </c>
      <c r="Q61" s="296">
        <f t="shared" si="118"/>
        <v>8.1395348837209308E-2</v>
      </c>
      <c r="R61" s="310">
        <v>51</v>
      </c>
      <c r="S61" s="289">
        <v>53</v>
      </c>
      <c r="T61" s="289">
        <f t="shared" si="119"/>
        <v>-2</v>
      </c>
      <c r="U61" s="290">
        <f t="shared" si="120"/>
        <v>-3.7735849056603772E-2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0</v>
      </c>
      <c r="P62" s="114">
        <f>IF(ISERROR(N62-O62),"n/a",N62-O62)</f>
        <v>3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0</v>
      </c>
      <c r="P63" s="145">
        <f>IF(ISERROR(N63-O63),"n/a",N63-O63)</f>
        <v>3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137</v>
      </c>
      <c r="G66" s="69">
        <f>G67+G72+G70</f>
        <v>76</v>
      </c>
      <c r="H66" s="70">
        <f t="shared" si="123"/>
        <v>61</v>
      </c>
      <c r="I66" s="71">
        <f t="shared" si="124"/>
        <v>0.80263157894736847</v>
      </c>
      <c r="J66" s="72">
        <f>J67+J72+J70</f>
        <v>49</v>
      </c>
      <c r="K66" s="73">
        <f>K67+K72+K70</f>
        <v>26</v>
      </c>
      <c r="L66" s="74">
        <f t="shared" si="125"/>
        <v>23</v>
      </c>
      <c r="M66" s="75">
        <f t="shared" si="126"/>
        <v>0.88461538461538458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118</v>
      </c>
      <c r="G67" s="96">
        <f>SUM(G68:G69)</f>
        <v>68</v>
      </c>
      <c r="H67" s="97">
        <f t="shared" si="123"/>
        <v>50</v>
      </c>
      <c r="I67" s="98">
        <f t="shared" si="124"/>
        <v>0.73529411764705888</v>
      </c>
      <c r="J67" s="99">
        <f>SUM(J68:J69)</f>
        <v>46</v>
      </c>
      <c r="K67" s="100">
        <f>SUM(K68:K69)</f>
        <v>26</v>
      </c>
      <c r="L67" s="101">
        <f t="shared" si="125"/>
        <v>20</v>
      </c>
      <c r="M67" s="102">
        <f t="shared" si="126"/>
        <v>0.76923076923076927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115</v>
      </c>
      <c r="G68" s="273">
        <v>66</v>
      </c>
      <c r="H68" s="274">
        <f>IF(ISERROR(F68-G68),"n/a",F68-G68)</f>
        <v>49</v>
      </c>
      <c r="I68" s="275">
        <f>IF(ISERROR(H68/G68),"n/a",(H68/G68))</f>
        <v>0.74242424242424243</v>
      </c>
      <c r="J68" s="276">
        <v>46</v>
      </c>
      <c r="K68" s="277">
        <v>25</v>
      </c>
      <c r="L68" s="278">
        <f>IF(ISERROR(J68-K68),"n/a",J68-K68)</f>
        <v>21</v>
      </c>
      <c r="M68" s="279">
        <f>IF(ISERROR(L68/K68),"n/a",(L68/K68))</f>
        <v>0.84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833</v>
      </c>
      <c r="G74" s="69">
        <f>SUM(G75:G75)</f>
        <v>744</v>
      </c>
      <c r="H74" s="70">
        <f>IF(ISERROR(F74-G74),"n/a",F74-G74)</f>
        <v>89</v>
      </c>
      <c r="I74" s="71">
        <f>IF(ISERROR(H74/G74),"n/a",(H74/G74))</f>
        <v>0.1196236559139785</v>
      </c>
      <c r="J74" s="72">
        <f>SUM(J75:J75)</f>
        <v>274</v>
      </c>
      <c r="K74" s="73">
        <f>SUM(K75:K75)</f>
        <v>265</v>
      </c>
      <c r="L74" s="74">
        <f>IF(ISERROR(J74-K74),"n/a",J74-K74)</f>
        <v>9</v>
      </c>
      <c r="M74" s="75">
        <f>IF(ISERROR(L74/K74),"n/a",(L74/K74))</f>
        <v>3.3962264150943396E-2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833</v>
      </c>
      <c r="G75" s="69">
        <f>G76+G81+G79</f>
        <v>744</v>
      </c>
      <c r="H75" s="70">
        <f t="shared" ref="H75:H86" si="143">IF(ISERROR(F75-G75),"n/a",F75-G75)</f>
        <v>89</v>
      </c>
      <c r="I75" s="71">
        <f t="shared" ref="I75:I86" si="144">IF(ISERROR(H75/G75),"n/a",(H75/G75))</f>
        <v>0.1196236559139785</v>
      </c>
      <c r="J75" s="72">
        <f>J76+J81+J79</f>
        <v>274</v>
      </c>
      <c r="K75" s="73">
        <f>K76+K81+K79</f>
        <v>265</v>
      </c>
      <c r="L75" s="74">
        <f t="shared" ref="L75:L86" si="145">IF(ISERROR(J75-K75),"n/a",J75-K75)</f>
        <v>9</v>
      </c>
      <c r="M75" s="75">
        <f t="shared" ref="M75:M86" si="146">IF(ISERROR(L75/K75),"n/a",(L75/K75))</f>
        <v>3.3962264150943396E-2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723</v>
      </c>
      <c r="G76" s="96">
        <f>SUM(G77:G78)</f>
        <v>636</v>
      </c>
      <c r="H76" s="97">
        <f t="shared" si="143"/>
        <v>87</v>
      </c>
      <c r="I76" s="98">
        <f t="shared" si="144"/>
        <v>0.13679245283018868</v>
      </c>
      <c r="J76" s="99">
        <f>SUM(J77:J78)</f>
        <v>257</v>
      </c>
      <c r="K76" s="100">
        <f>SUM(K77:K78)</f>
        <v>246</v>
      </c>
      <c r="L76" s="101">
        <f t="shared" si="145"/>
        <v>11</v>
      </c>
      <c r="M76" s="102">
        <f t="shared" si="146"/>
        <v>4.4715447154471545E-2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714</v>
      </c>
      <c r="G77" s="273">
        <v>630</v>
      </c>
      <c r="H77" s="274">
        <f>IF(ISERROR(F77-G77),"n/a",F77-G77)</f>
        <v>84</v>
      </c>
      <c r="I77" s="275">
        <f>IF(ISERROR(H77/G77),"n/a",(H77/G77))</f>
        <v>0.13333333333333333</v>
      </c>
      <c r="J77" s="276">
        <v>254</v>
      </c>
      <c r="K77" s="277">
        <v>244</v>
      </c>
      <c r="L77" s="278">
        <f>IF(ISERROR(J77-K77),"n/a",J77-K77)</f>
        <v>10</v>
      </c>
      <c r="M77" s="279">
        <f>IF(ISERROR(L77/K77),"n/a",(L77/K77))</f>
        <v>4.0983606557377046E-2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104</v>
      </c>
      <c r="H79" s="110">
        <f>IF(ISERROR(F79-G79),"n/a",F79-G79)</f>
        <v>0</v>
      </c>
      <c r="I79" s="111">
        <f>IF(ISERROR(H79/G79),"n/a",(H79/G79))</f>
        <v>0</v>
      </c>
      <c r="J79" s="196">
        <f>J80</f>
        <v>16</v>
      </c>
      <c r="K79" s="197">
        <f>K80</f>
        <v>19</v>
      </c>
      <c r="L79" s="112">
        <f>IF(ISERROR(J79-K79),"n/a",J79-K79)</f>
        <v>-3</v>
      </c>
      <c r="M79" s="113">
        <f>IF(ISERROR(L79/K79),"n/a",(L79/K79))</f>
        <v>-0.15789473684210525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104</v>
      </c>
      <c r="H80" s="124">
        <f>IF(ISERROR(F80-G80),"n/a",F80-G80)</f>
        <v>0</v>
      </c>
      <c r="I80" s="125">
        <f>IF(ISERROR(H80/G80),"n/a",(H80/G80))</f>
        <v>0</v>
      </c>
      <c r="J80" s="126">
        <v>16</v>
      </c>
      <c r="K80" s="127">
        <v>19</v>
      </c>
      <c r="L80" s="128">
        <f>IF(ISERROR(J80-K80),"n/a",J80-K80)</f>
        <v>-3</v>
      </c>
      <c r="M80" s="129">
        <f>IF(ISERROR(L80/K80),"n/a",(L80/K80))</f>
        <v>-0.15789473684210525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6</v>
      </c>
      <c r="G81" s="195">
        <f>G82</f>
        <v>4</v>
      </c>
      <c r="H81" s="110">
        <f t="shared" si="143"/>
        <v>2</v>
      </c>
      <c r="I81" s="111">
        <f t="shared" si="144"/>
        <v>0.5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6</v>
      </c>
      <c r="G82" s="219">
        <v>4</v>
      </c>
      <c r="H82" s="220">
        <f t="shared" si="143"/>
        <v>2</v>
      </c>
      <c r="I82" s="221">
        <f t="shared" si="144"/>
        <v>0.5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56</v>
      </c>
      <c r="K83" s="73">
        <f>K84+K91</f>
        <v>54</v>
      </c>
      <c r="L83" s="74">
        <f t="shared" si="145"/>
        <v>2</v>
      </c>
      <c r="M83" s="75">
        <f t="shared" si="146"/>
        <v>3.7037037037037035E-2</v>
      </c>
      <c r="N83" s="76">
        <f>N84+N91</f>
        <v>40</v>
      </c>
      <c r="O83" s="77">
        <f>O84+O91</f>
        <v>31</v>
      </c>
      <c r="P83" s="78">
        <f t="shared" si="147"/>
        <v>9</v>
      </c>
      <c r="Q83" s="292">
        <f t="shared" si="148"/>
        <v>0.29032258064516131</v>
      </c>
      <c r="R83" s="136">
        <f>R84+R91</f>
        <v>21</v>
      </c>
      <c r="S83" s="138">
        <f>S84+S91</f>
        <v>16</v>
      </c>
      <c r="T83" s="139">
        <f t="shared" si="149"/>
        <v>5</v>
      </c>
      <c r="U83" s="204">
        <f t="shared" si="150"/>
        <v>0.3125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21</v>
      </c>
      <c r="S84" s="138">
        <f>S85+S89+S87</f>
        <v>16</v>
      </c>
      <c r="T84" s="139">
        <f t="shared" si="149"/>
        <v>5</v>
      </c>
      <c r="U84" s="204">
        <f t="shared" si="150"/>
        <v>0.3125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21</v>
      </c>
      <c r="S85" s="141">
        <f>S86</f>
        <v>16</v>
      </c>
      <c r="T85" s="141">
        <f t="shared" si="149"/>
        <v>5</v>
      </c>
      <c r="U85" s="205">
        <f t="shared" si="150"/>
        <v>0.3125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21</v>
      </c>
      <c r="S86" s="289">
        <v>16</v>
      </c>
      <c r="T86" s="289">
        <f t="shared" si="149"/>
        <v>5</v>
      </c>
      <c r="U86" s="290">
        <f t="shared" si="150"/>
        <v>0.3125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16</v>
      </c>
      <c r="K91" s="73">
        <f>K92+K97+K95</f>
        <v>23</v>
      </c>
      <c r="L91" s="74">
        <f t="shared" si="159"/>
        <v>-7</v>
      </c>
      <c r="M91" s="75">
        <f t="shared" si="160"/>
        <v>-0.30434782608695654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68</v>
      </c>
      <c r="H92" s="97">
        <f t="shared" si="157"/>
        <v>19</v>
      </c>
      <c r="I92" s="98">
        <f t="shared" si="158"/>
        <v>0.27941176470588236</v>
      </c>
      <c r="J92" s="99">
        <f>SUM(J93:J94)</f>
        <v>16</v>
      </c>
      <c r="K92" s="100">
        <f>SUM(K93:K94)</f>
        <v>22</v>
      </c>
      <c r="L92" s="101">
        <f t="shared" si="159"/>
        <v>-6</v>
      </c>
      <c r="M92" s="102">
        <f t="shared" si="160"/>
        <v>-0.27272727272727271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67</v>
      </c>
      <c r="H93" s="274">
        <v>0</v>
      </c>
      <c r="I93" s="275">
        <f>IF(ISERROR(H93/G93),"n/a",(H93/G93))</f>
        <v>0</v>
      </c>
      <c r="J93" s="276">
        <v>16</v>
      </c>
      <c r="K93" s="277">
        <v>22</v>
      </c>
      <c r="L93" s="278">
        <f>IF(ISERROR(J93-K93),"n/a",J93-K93)</f>
        <v>-6</v>
      </c>
      <c r="M93" s="279">
        <f>IF(ISERROR(L93/K93),"n/a",(L93/K93))</f>
        <v>-0.27272727272727271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1</v>
      </c>
      <c r="G99" s="69">
        <f>SUM(G100:G100)</f>
        <v>0</v>
      </c>
      <c r="H99" s="70">
        <f>IF(ISERROR(F99-G99),"n/a",F99-G99)</f>
        <v>1</v>
      </c>
      <c r="I99" s="71" t="str">
        <f>IF(ISERROR(H99/G99),"n/a",(H99/G99))</f>
        <v>n/a</v>
      </c>
      <c r="J99" s="72">
        <f>SUM(J100:J100)</f>
        <v>1</v>
      </c>
      <c r="K99" s="73">
        <f>SUM(K100:K100)</f>
        <v>0</v>
      </c>
      <c r="L99" s="74">
        <f>IF(ISERROR(J99-K99),"n/a",J99-K99)</f>
        <v>1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1</v>
      </c>
      <c r="G100" s="69">
        <f>G101+G106+G104</f>
        <v>0</v>
      </c>
      <c r="H100" s="70">
        <f t="shared" ref="H100:H101" si="177">IF(ISERROR(F100-G100),"n/a",F100-G100)</f>
        <v>1</v>
      </c>
      <c r="I100" s="71" t="str">
        <f t="shared" ref="I100:I101" si="178">IF(ISERROR(H100/G100),"n/a",(H100/G100))</f>
        <v>n/a</v>
      </c>
      <c r="J100" s="72">
        <f>J101+J106+J104</f>
        <v>1</v>
      </c>
      <c r="K100" s="73">
        <f>K101+K106+K104</f>
        <v>0</v>
      </c>
      <c r="L100" s="74">
        <f t="shared" ref="L100:L101" si="179">IF(ISERROR(J100-K100),"n/a",J100-K100)</f>
        <v>1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1</v>
      </c>
      <c r="G101" s="96">
        <f>SUM(G102:G103)</f>
        <v>0</v>
      </c>
      <c r="H101" s="97">
        <f t="shared" si="177"/>
        <v>1</v>
      </c>
      <c r="I101" s="98" t="str">
        <f t="shared" si="178"/>
        <v>n/a</v>
      </c>
      <c r="J101" s="99">
        <f>SUM(J102:J103)</f>
        <v>1</v>
      </c>
      <c r="K101" s="100">
        <f>SUM(K102:K103)</f>
        <v>0</v>
      </c>
      <c r="L101" s="101">
        <f t="shared" si="179"/>
        <v>1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1</v>
      </c>
      <c r="G102" s="273">
        <v>0</v>
      </c>
      <c r="H102" s="274">
        <f>IF(ISERROR(F102-G102),"n/a",F102-G102)</f>
        <v>1</v>
      </c>
      <c r="I102" s="275" t="str">
        <f>IF(ISERROR(H102/G102),"n/a",(H102/G102))</f>
        <v>n/a</v>
      </c>
      <c r="J102" s="276">
        <v>1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28,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8/28/20</v>
      </c>
      <c r="C8" s="353" t="str">
        <f>Summary!C7</f>
        <v>as of 8/28/19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0.65590156744153838</v>
      </c>
      <c r="C10" s="10">
        <f>IF(ISERROR(Summary!C48/Summary!C10),"n/a",Summary!C48/Summary!C10)</f>
        <v>0.56612105238821842</v>
      </c>
      <c r="D10" s="12">
        <f>IF(ISERROR(B10-C10),"n/a",B10-C10)</f>
        <v>8.9780515053319965E-2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0.22394678492239467</v>
      </c>
      <c r="C11" s="10">
        <f>IF(ISERROR(Summary!C67/Summary!C48),"n/a",Summary!C67/Summary!C48)</f>
        <v>0.23057132355943971</v>
      </c>
      <c r="D11" s="12">
        <f>IF(ISERROR(B11-C11),"n/a",B11-C11)</f>
        <v>-6.624538637045041E-3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0.1688663639883152</v>
      </c>
      <c r="C12" s="10">
        <f>IF(ISERROR(Summary!C110/Summary!C48),"n/a",Summary!C110/Summary!C48)</f>
        <v>0.19161187568914118</v>
      </c>
      <c r="D12" s="12">
        <f>IF(ISERROR(B12-C12),"n/a",B12-C12)</f>
        <v>-2.2745511700825977E-2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0.75404683325475408</v>
      </c>
      <c r="C13" s="10">
        <f>IF(ISERROR(Summary!C110/Summary!C67),"n/a",Summary!C110/Summary!C67)</f>
        <v>0.83103081827842717</v>
      </c>
      <c r="D13" s="12">
        <f>IF(ISERROR(B13-C13),"n/a",B13-C13)</f>
        <v>-7.6983985023673096E-2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0.47019591496456858</v>
      </c>
      <c r="C14" s="10">
        <f>IF(ISERROR(Summary!C129/Summary!C110), "n/a",Summary!C129/Summary!C110)</f>
        <v>0.50383631713554988</v>
      </c>
      <c r="D14" s="12">
        <f>IF(ISERROR(B14-C14),"n/a",B14-C14)</f>
        <v>-3.3640402170981298E-2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0.76486129458388374</v>
      </c>
      <c r="C16" s="10">
        <f>IF(ISERROR(Summary!C53/Summary!C15),"n/a",Summary!C53/Summary!C15)</f>
        <v>0.69117647058823528</v>
      </c>
      <c r="D16" s="12">
        <f>IF(ISERROR(B16-C16),"n/a",B16-C16)</f>
        <v>7.3684823995648463E-2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6.0449050086355788E-2</v>
      </c>
      <c r="C17" s="10">
        <f>IF(ISERROR(Summary!C72/Summary!C53),"n/a",Summary!C72/Summary!C53)</f>
        <v>6.3829787234042548E-2</v>
      </c>
      <c r="D17" s="12">
        <f>IF(ISERROR(B17-C17),"n/a",B17-C17)</f>
        <v>-3.3807371476867604E-3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2.8497409326424871E-2</v>
      </c>
      <c r="C18" s="10">
        <f>IF(ISERROR(Summary!C115/Summary!C53),"n/a",Summary!C115/Summary!C53)</f>
        <v>3.242147922998987E-2</v>
      </c>
      <c r="D18" s="12">
        <f>IF(ISERROR(B18-C18),"n/a",B18-C18)</f>
        <v>-3.9240699035649994E-3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0.47142857142857142</v>
      </c>
      <c r="C19" s="10">
        <f>IF(ISERROR(Summary!C115/Summary!C72),"n/a",Summary!C115/Summary!C72)</f>
        <v>0.50793650793650791</v>
      </c>
      <c r="D19" s="12">
        <f>IF(ISERROR(B19-C19),"n/a",B19-C19)</f>
        <v>-3.6507936507936489E-2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0.18181818181818182</v>
      </c>
      <c r="C20" s="10">
        <f>IF(ISERROR(Summary!C134/Summary!C115), "n/a",Summary!C134/Summary!C115)</f>
        <v>0.28125</v>
      </c>
      <c r="D20" s="12">
        <f>IF(ISERROR(B20-C20),"n/a",B20-C20)</f>
        <v>-9.9431818181818177E-2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3.1230863441518677E-2</v>
      </c>
      <c r="C24" s="10">
        <f>IF(ISERROR(Summary!C113/Summary!C51),"n/a",Summary!C113/Summary!C51)</f>
        <v>5.3514092044238314E-2</v>
      </c>
      <c r="D24" s="12">
        <f>IF(ISERROR(B24-C24),"n/a",B24-C24)</f>
        <v>-2.2283228602719637E-2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0.38931297709923662</v>
      </c>
      <c r="C25" s="10">
        <f>IF(ISERROR(Summary!C113/Summary!C70),"n/a",Summary!C113/Summary!C70)</f>
        <v>0.56603773584905659</v>
      </c>
      <c r="D25" s="12">
        <f>IF(ISERROR(B25-C25),"n/a",B25-C25)</f>
        <v>-0.17672475874981997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0.21568627450980393</v>
      </c>
      <c r="C26" s="10">
        <f>IF(ISERROR(Summary!C132/Summary!C113), "n/a",Summary!C132/Summary!C113)</f>
        <v>0.12</v>
      </c>
      <c r="D26" s="12">
        <f>IF(ISERROR(B26-C26),"n/a",B26-C26)</f>
        <v>9.5686274509803937E-2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0.57107947086741395</v>
      </c>
      <c r="D28" s="12">
        <f>IF(ISERROR(B28-C28),"n/a",B28-C28)</f>
        <v>9.317994572845123E-2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0.20388586046228341</v>
      </c>
      <c r="C29" s="10">
        <f>IF(ISERROR(Summary!C66/Summary!C47),"n/a",Summary!C66/Summary!C47)</f>
        <v>0.21126710754323302</v>
      </c>
      <c r="D29" s="12">
        <f>IF(ISERROR(B29-C29),"n/a",B29-C29)</f>
        <v>-7.3812470809496156E-3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0.15022687821664585</v>
      </c>
      <c r="C30" s="10">
        <f>IF(ISERROR(Summary!C109/Summary!C47),"n/a",Summary!C109/Summary!C47)</f>
        <v>0.17236623404180076</v>
      </c>
      <c r="D30" s="12">
        <f>IF(ISERROR(B30-C30),"n/a",B30-C30)</f>
        <v>-2.2139355825154916E-2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0.73681852128454073</v>
      </c>
      <c r="C31" s="10">
        <f>IF(ISERROR(Summary!C109/Summary!C66),"n/a",Summary!C109/Summary!C66)</f>
        <v>0.8158687646468028</v>
      </c>
      <c r="D31" s="12">
        <f>IF(ISERROR(B31-C31),"n/a",B31-C31)</f>
        <v>-7.9050243362262074E-2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0.46300425704439491</v>
      </c>
      <c r="C32" s="11">
        <f>IF(ISERROR(Summary!C128/Summary!C109), "n/a",Summary!C128/Summary!C109)</f>
        <v>0.49056216659827656</v>
      </c>
      <c r="D32" s="13">
        <f>IF(ISERROR(B32-C32),"n/a",B32-C32)</f>
        <v>-2.7557909553881654E-2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8/28/20</v>
      </c>
      <c r="C36" s="353" t="str">
        <f>Summary!C7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0.6808873720136519</v>
      </c>
      <c r="D39" s="12">
        <f>IF(ISERROR(B39-C39),"n/a",B39-C39)</f>
        <v>-2.4147430080843968E-2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0.32525758841548313</v>
      </c>
      <c r="D40" s="12">
        <f>IF(ISERROR(B40-C40),"n/a",B40-C40)</f>
        <v>-1.7691591194313516E-2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4.1771094402673348E-4</v>
      </c>
      <c r="D41" s="12">
        <f>IF(ISERROR(B41-C41),"n/a",B41-C41)</f>
        <v>-4.1771094402673348E-4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1.2842465753424657E-3</v>
      </c>
      <c r="D42" s="12">
        <f>IF(ISERROR(B42-C42),"n/a",B42-C42)</f>
        <v>-1.2842465753424657E-3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0.33333333333333331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0.19352014010507881</v>
      </c>
      <c r="C58" s="10">
        <f>IF(ISERROR(Summary!C78/Summary!C59),"n/a",Summary!C78/Summary!C59)</f>
        <v>0.25384615384615383</v>
      </c>
      <c r="D58" s="12">
        <f>IF(ISERROR(B58-C58),"n/a",B58-C58)</f>
        <v>-6.0326013741075019E-2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6.1538461538461538E-3</v>
      </c>
      <c r="D59" s="12">
        <f>IF(ISERROR(B59-C59),"n/a",B59-C59)</f>
        <v>-6.1538461538461538E-3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2.4242424242424242E-2</v>
      </c>
      <c r="D60" s="12">
        <f>IF(ISERROR(B60-C60),"n/a",B60-C60)</f>
        <v>-2.4242424242424242E-2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0.69105949729557747</v>
      </c>
      <c r="D63" s="12">
        <f>IF(ISERROR(B63-C63),"n/a",B63-C63)</f>
        <v>-3.0371903872558059E-2</v>
      </c>
    </row>
    <row r="64" spans="1:4" ht="15" x14ac:dyDescent="0.2">
      <c r="A64" s="14" t="s">
        <v>14</v>
      </c>
      <c r="B64" s="10">
        <f>IF(ISERROR(Summary!B73/Summary!B54),"n/a",Summary!B73/Summary!B54)</f>
        <v>0.29228614522732171</v>
      </c>
      <c r="C64" s="10">
        <f>IF(ISERROR(Summary!C73/Summary!C54),"n/a",Summary!C73/Summary!C54)</f>
        <v>0.31296040515653778</v>
      </c>
      <c r="D64" s="12">
        <f>IF(ISERROR(B64-C64),"n/a",B64-C64)</f>
        <v>-2.0674259929216066E-2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1.2661141804788214E-3</v>
      </c>
      <c r="D65" s="12">
        <f>IF(ISERROR(B65-C65),"n/a",B65-C65)</f>
        <v>-1.2661141804788214E-3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4.0456050018389117E-3</v>
      </c>
      <c r="D66" s="12">
        <f>IF(ISERROR(B66-C66),"n/a",B66-C66)</f>
        <v>-4.0456050018389117E-3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9.0909090909090912E-2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8/28/2020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28,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8/28/20</v>
      </c>
      <c r="C9" s="355" t="str">
        <f>Summary!C7</f>
        <v>as of 8/28/19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0.55672917161167812</v>
      </c>
      <c r="C11" s="10">
        <f>IF(ISERROR(College!G13/College!C13),"n/a",College!G13/College!C13)</f>
        <v>0.46853396901072708</v>
      </c>
      <c r="D11" s="12">
        <f>IF(ISERROR(B11-C11),"n/a",B11-C11)</f>
        <v>8.8195202600951039E-2</v>
      </c>
    </row>
    <row r="12" spans="1:5" ht="15" x14ac:dyDescent="0.2">
      <c r="A12" s="14" t="s">
        <v>14</v>
      </c>
      <c r="B12" s="10">
        <f>IF(ISERROR(College!J13/College!F13),"n/a",College!J13/College!F13)</f>
        <v>0.13962907695587295</v>
      </c>
      <c r="C12" s="10">
        <f>IF(ISERROR(College!K13/College!G13),"n/a",College!K13/College!G13)</f>
        <v>0.18163317222080896</v>
      </c>
      <c r="D12" s="12">
        <f>IF(ISERROR(B12-C12),"n/a",B12-C12)</f>
        <v>-4.2004095264936009E-2</v>
      </c>
    </row>
    <row r="13" spans="1:5" ht="15" x14ac:dyDescent="0.2">
      <c r="A13" s="14" t="s">
        <v>15</v>
      </c>
      <c r="B13" s="10">
        <f>IF(ISERROR(College!N13/College!F13),"n/a",College!N13/College!F13)</f>
        <v>0.13664463866979323</v>
      </c>
      <c r="C13" s="10">
        <f>IF(ISERROR(College!O13/College!G13),"n/a",College!O13/College!G13)</f>
        <v>0.17858051386415671</v>
      </c>
      <c r="D13" s="12">
        <f>IF(ISERROR(B13-C13),"n/a",B13-C13)</f>
        <v>-4.1935875194363481E-2</v>
      </c>
    </row>
    <row r="14" spans="1:5" ht="15" x14ac:dyDescent="0.2">
      <c r="A14" s="14" t="s">
        <v>16</v>
      </c>
      <c r="B14" s="10">
        <f>IF(ISERROR(College!N13/College!J13),"n/a",College!N13/College!J13)</f>
        <v>0.97862595419847331</v>
      </c>
      <c r="C14" s="10">
        <f>IF(ISERROR(College!O13/College!K13),"n/a",College!O13/College!K13)</f>
        <v>0.98319327731092432</v>
      </c>
      <c r="D14" s="12">
        <f>IF(ISERROR(B14-C14),"n/a",B14-C14)</f>
        <v>-4.567323112451005E-3</v>
      </c>
    </row>
    <row r="15" spans="1:5" ht="15" x14ac:dyDescent="0.2">
      <c r="A15" s="14" t="s">
        <v>17</v>
      </c>
      <c r="B15" s="10">
        <f>IF(ISERROR(College!R13/College!N13), "n/a",College!R13/College!N13)</f>
        <v>0.47581903276131043</v>
      </c>
      <c r="C15" s="10">
        <f>IF(ISERROR(College!S13/College!O13), "n/a",College!S13/College!O13)</f>
        <v>0.44729344729344728</v>
      </c>
      <c r="D15" s="12">
        <f>IF(ISERROR(B15-C15),"n/a",B15-C15)</f>
        <v>2.8525585467863157E-2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4.2372881355932202E-2</v>
      </c>
      <c r="C18" s="10">
        <f>IF(ISERROR(College!K17/College!G17),"n/a",College!K17/College!G17)</f>
        <v>4.2553191489361701E-2</v>
      </c>
      <c r="D18" s="12">
        <f>IF(ISERROR(B18-C18),"n/a",B18-C18)</f>
        <v>-1.8031013342949959E-4</v>
      </c>
    </row>
    <row r="19" spans="1:4" ht="15" x14ac:dyDescent="0.2">
      <c r="A19" s="14" t="s">
        <v>15</v>
      </c>
      <c r="B19" s="10">
        <f>IF(ISERROR(College!N17/College!F17),"n/a",College!N17/College!F17)</f>
        <v>3.3898305084745763E-2</v>
      </c>
      <c r="C19" s="10">
        <f>IF(ISERROR(College!O17/College!G17),"n/a",College!O17/College!G17)</f>
        <v>4.2553191489361701E-2</v>
      </c>
      <c r="D19" s="12">
        <f>IF(ISERROR(B19-C19),"n/a",B19-C19)</f>
        <v>-8.6548864046159385E-3</v>
      </c>
    </row>
    <row r="20" spans="1:4" ht="15" x14ac:dyDescent="0.2">
      <c r="A20" s="14" t="s">
        <v>16</v>
      </c>
      <c r="B20" s="10">
        <f>IF(ISERROR(College!N17/College!J17),"n/a",College!N17/College!J17)</f>
        <v>0.8</v>
      </c>
      <c r="C20" s="10">
        <f>IF(ISERROR(College!O17/College!K17),"n/a",College!O17/College!K17)</f>
        <v>1</v>
      </c>
      <c r="D20" s="12">
        <f>IF(ISERROR(B20-C20),"n/a",B20-C20)</f>
        <v>-0.19999999999999996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0.76089663760896642</v>
      </c>
      <c r="C23" s="10">
        <f>IF(ISERROR(College!G15/College!C15),"n/a",College!G15/College!C15)</f>
        <v>0.33648170011806378</v>
      </c>
      <c r="D23" s="12">
        <f>IF(ISERROR(B23-C23),"n/a",B23-C23)</f>
        <v>0.42441493749090264</v>
      </c>
    </row>
    <row r="24" spans="1:4" ht="15" x14ac:dyDescent="0.2">
      <c r="A24" s="14" t="s">
        <v>14</v>
      </c>
      <c r="B24" s="10">
        <f>IF(ISERROR(College!J15/College!F15),"n/a",College!J15/College!F15)</f>
        <v>5.7283142389525366E-2</v>
      </c>
      <c r="C24" s="10">
        <f>IF(ISERROR(College!K15/College!G15),"n/a",College!K15/College!G15)</f>
        <v>5.2631578947368418E-2</v>
      </c>
      <c r="D24" s="12">
        <f>IF(ISERROR(B24-C24),"n/a",B24-C24)</f>
        <v>4.6515634421569474E-3</v>
      </c>
    </row>
    <row r="25" spans="1:4" ht="15" x14ac:dyDescent="0.2">
      <c r="A25" s="14" t="s">
        <v>15</v>
      </c>
      <c r="B25" s="10">
        <f>IF(ISERROR(College!N15/College!F15),"n/a",College!N15/College!F15)</f>
        <v>4.2553191489361701E-2</v>
      </c>
      <c r="C25" s="10">
        <f>IF(ISERROR(College!O15/College!G15),"n/a",College!O15/College!G15)</f>
        <v>1.4035087719298246E-2</v>
      </c>
      <c r="D25" s="12">
        <f>IF(ISERROR(B25-C25),"n/a",B25-C25)</f>
        <v>2.8518103770063453E-2</v>
      </c>
    </row>
    <row r="26" spans="1:4" ht="15" x14ac:dyDescent="0.2">
      <c r="A26" s="14" t="s">
        <v>16</v>
      </c>
      <c r="B26" s="10">
        <f>IF(ISERROR(College!N15/College!J15),"n/a",College!N15/College!J15)</f>
        <v>0.74285714285714288</v>
      </c>
      <c r="C26" s="10">
        <f>IF(ISERROR(College!O15/College!K15),"n/a",College!O15/College!K15)</f>
        <v>0.26666666666666666</v>
      </c>
      <c r="D26" s="12">
        <f>IF(ISERROR(B26-C26),"n/a",B26-C26)</f>
        <v>0.47619047619047622</v>
      </c>
    </row>
    <row r="27" spans="1:4" ht="15" x14ac:dyDescent="0.2">
      <c r="A27" s="14" t="s">
        <v>17</v>
      </c>
      <c r="B27" s="10">
        <f>IF(ISERROR(College!R15/College!N15), "n/a",College!R15/College!N15)</f>
        <v>0.15384615384615385</v>
      </c>
      <c r="C27" s="10">
        <f>IF(ISERROR(College!S15/College!O15), "n/a",College!S15/College!O15)</f>
        <v>0.5</v>
      </c>
      <c r="D27" s="12">
        <f>IF(ISERROR(B27-C27),"n/a",B27-C27)</f>
        <v>-0.34615384615384615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0.58172268907563029</v>
      </c>
      <c r="C29" s="10">
        <f>IF(ISERROR(College!G11/College!C11),"n/a",College!G11/College!C11)</f>
        <v>0.4571878279118573</v>
      </c>
      <c r="D29" s="12">
        <f>IF(ISERROR(B29-C29),"n/a",B29-C29)</f>
        <v>0.12453486116377299</v>
      </c>
    </row>
    <row r="30" spans="1:4" ht="15" x14ac:dyDescent="0.2">
      <c r="A30" s="14" t="s">
        <v>14</v>
      </c>
      <c r="B30" s="10">
        <f>IF(ISERROR(College!J11/College!F11),"n/a",College!J11/College!F11)</f>
        <v>0.12639942217407008</v>
      </c>
      <c r="C30" s="10">
        <f>IF(ISERROR(College!K11/College!G11),"n/a",College!K11/College!G11)</f>
        <v>0.16869405554280467</v>
      </c>
      <c r="D30" s="12">
        <f>IF(ISERROR(B30-C30),"n/a",B30-C30)</f>
        <v>-4.2294633368734597E-2</v>
      </c>
    </row>
    <row r="31" spans="1:4" ht="15" x14ac:dyDescent="0.2">
      <c r="A31" s="14" t="s">
        <v>15</v>
      </c>
      <c r="B31" s="10">
        <f>IF(ISERROR(College!N11/College!F11),"n/a",College!N11/College!F11)</f>
        <v>0.1218851570964247</v>
      </c>
      <c r="C31" s="10">
        <f>IF(ISERROR(College!O11/College!G11),"n/a",College!O11/College!G11)</f>
        <v>0.16341519394078494</v>
      </c>
      <c r="D31" s="12">
        <f>IF(ISERROR(B31-C31),"n/a",B31-C31)</f>
        <v>-4.1530036844360241E-2</v>
      </c>
    </row>
    <row r="32" spans="1:4" ht="15" x14ac:dyDescent="0.2">
      <c r="A32" s="14" t="s">
        <v>16</v>
      </c>
      <c r="B32" s="10">
        <f>IF(ISERROR(College!N11/College!J11),"n/a",College!N11/College!J11)</f>
        <v>0.9642857142857143</v>
      </c>
      <c r="C32" s="10">
        <f>IF(ISERROR(College!O11/College!K11),"n/a",College!O11/College!K11)</f>
        <v>0.96870748299319731</v>
      </c>
      <c r="D32" s="12">
        <f>IF(ISERROR(B32-C32),"n/a",B32-C32)</f>
        <v>-4.4217687074830092E-3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0.45777777777777778</v>
      </c>
      <c r="C33" s="11">
        <f>IF(ISERROR(College!S11/College!O11), "n/a",College!S11/College!O11)</f>
        <v>0.4438202247191011</v>
      </c>
      <c r="D33" s="13">
        <f>IF(ISERROR(B33-C33),"n/a",B33-C33)</f>
        <v>1.3957553058676686E-2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8/28/20</v>
      </c>
      <c r="C36" s="353" t="str">
        <f>(Summary!C7)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0.28467153284671531</v>
      </c>
      <c r="C40" s="10">
        <f>IF(ISERROR(College!K20/College!G20),"n/a",College!K20/College!G20)</f>
        <v>0.27864897466827504</v>
      </c>
      <c r="D40" s="12">
        <f>IF(ISERROR(B40-C40),"n/a",B40-C40)</f>
        <v>6.0225581784402737E-3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0.42857142857142855</v>
      </c>
      <c r="D46" s="12">
        <f t="shared" si="0"/>
        <v>-0.22857142857142854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0.23214285714285715</v>
      </c>
      <c r="C58" s="10">
        <f>IF(ISERROR(College!K23/College!G23),"n/a",College!K23/College!G23)</f>
        <v>0.2978723404255319</v>
      </c>
      <c r="D58" s="12">
        <f>IF(ISERROR(B58-C58),"n/a",B58-C58)</f>
        <v>-6.572948328267475E-2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0.27767695099818512</v>
      </c>
      <c r="C64" s="10">
        <f>IF(ISERROR(College!K18/College!G18),"n/a",College!K18/College!G18)</f>
        <v>0.28355196770938446</v>
      </c>
      <c r="D64" s="12">
        <f>IF(ISERROR(B64-C64),"n/a",B64-C64)</f>
        <v>-5.8750167111993323E-3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28,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8/28/20</v>
      </c>
      <c r="C9" s="355" t="str">
        <f>Summary!C7</f>
        <v>as of 8/28/19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0.64282278237444679</v>
      </c>
      <c r="C11" s="10">
        <f>IF(ISERROR(College!G29/College!C29),"n/a",College!G29/College!C29)</f>
        <v>0.58467803512344108</v>
      </c>
      <c r="D11" s="12">
        <f>IF(ISERROR(B11-C11),"n/a",B11-C11)</f>
        <v>5.8144747251005713E-2</v>
      </c>
    </row>
    <row r="12" spans="1:19" ht="15" x14ac:dyDescent="0.2">
      <c r="A12" s="14" t="s">
        <v>14</v>
      </c>
      <c r="B12" s="10">
        <f>IF(ISERROR(College!J29/College!F29),"n/a",College!J29/College!F29)</f>
        <v>0.1729402080371174</v>
      </c>
      <c r="C12" s="10">
        <f>IF(ISERROR(College!K29/College!G29),"n/a",College!K29/College!G29)</f>
        <v>0.19414939926867492</v>
      </c>
      <c r="D12" s="12">
        <f>IF(ISERROR(B12-C12),"n/a",B12-C12)</f>
        <v>-2.1209191231557512E-2</v>
      </c>
    </row>
    <row r="13" spans="1:19" ht="15" x14ac:dyDescent="0.2">
      <c r="A13" s="14" t="s">
        <v>15</v>
      </c>
      <c r="B13" s="10">
        <f>IF(ISERROR(College!N29/College!F29),"n/a",College!N29/College!F29)</f>
        <v>0.16919853326348874</v>
      </c>
      <c r="C13" s="10">
        <f>IF(ISERROR(College!O29/College!G29),"n/a",College!O29/College!G29)</f>
        <v>0.1909280863660108</v>
      </c>
      <c r="D13" s="12">
        <f>IF(ISERROR(B13-C13),"n/a",B13-C13)</f>
        <v>-2.1729553102522059E-2</v>
      </c>
    </row>
    <row r="14" spans="1:19" ht="15" x14ac:dyDescent="0.2">
      <c r="A14" s="14" t="s">
        <v>16</v>
      </c>
      <c r="B14" s="10">
        <f>IF(ISERROR(College!N29/College!J29),"n/a",College!N29/College!J29)</f>
        <v>0.97836434443963649</v>
      </c>
      <c r="C14" s="10">
        <f>IF(ISERROR(College!O29/College!K29),"n/a",College!O29/College!K29)</f>
        <v>0.9834080717488789</v>
      </c>
      <c r="D14" s="12">
        <f>IF(ISERROR(B14-C14),"n/a",B14-C14)</f>
        <v>-5.0437273092424073E-3</v>
      </c>
    </row>
    <row r="15" spans="1:19" ht="15" x14ac:dyDescent="0.2">
      <c r="A15" s="14" t="s">
        <v>17</v>
      </c>
      <c r="B15" s="10">
        <f>IF(ISERROR(College!R29/College!N29), "n/a",College!R29/College!N29)</f>
        <v>0.46793454223794784</v>
      </c>
      <c r="C15" s="10">
        <f>IF(ISERROR(College!S29/College!O29), "n/a",College!S29/College!O29)</f>
        <v>0.5239398084815321</v>
      </c>
      <c r="D15" s="12">
        <f>IF(ISERROR(B15-C15),"n/a",B15-C15)</f>
        <v>-5.6005266243584262E-2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0.73236009732360097</v>
      </c>
      <c r="C17" s="10">
        <f>IF(ISERROR(College!G33/College!C33),"n/a",College!G33/College!C33)</f>
        <v>0.79656160458452718</v>
      </c>
      <c r="D17" s="12">
        <f>IF(ISERROR(B17-C17),"n/a",B17-C17)</f>
        <v>-6.4201507260926216E-2</v>
      </c>
    </row>
    <row r="18" spans="1:4" ht="15" x14ac:dyDescent="0.2">
      <c r="A18" s="14" t="s">
        <v>14</v>
      </c>
      <c r="B18" s="10">
        <f>IF(ISERROR(College!J33/College!F33),"n/a",College!J33/College!F33)</f>
        <v>2.3255813953488372E-2</v>
      </c>
      <c r="C18" s="10">
        <f>IF(ISERROR(College!K33/College!G33),"n/a",College!K33/College!G33)</f>
        <v>3.9568345323741004E-2</v>
      </c>
      <c r="D18" s="12">
        <f>IF(ISERROR(B18-C18),"n/a",B18-C18)</f>
        <v>-1.6312531370252632E-2</v>
      </c>
    </row>
    <row r="19" spans="1:4" ht="15" x14ac:dyDescent="0.2">
      <c r="A19" s="14" t="s">
        <v>15</v>
      </c>
      <c r="B19" s="10">
        <f>IF(ISERROR(College!N33/College!F33),"n/a",College!N33/College!F33)</f>
        <v>2.1594684385382059E-2</v>
      </c>
      <c r="C19" s="10">
        <f>IF(ISERROR(College!O33/College!G33),"n/a",College!O33/College!G33)</f>
        <v>3.41726618705036E-2</v>
      </c>
      <c r="D19" s="12">
        <f>IF(ISERROR(B19-C19),"n/a",B19-C19)</f>
        <v>-1.2577977485121541E-2</v>
      </c>
    </row>
    <row r="20" spans="1:4" ht="15" x14ac:dyDescent="0.2">
      <c r="A20" s="14" t="s">
        <v>16</v>
      </c>
      <c r="B20" s="10">
        <f>IF(ISERROR(College!N33/College!J33),"n/a",College!N33/College!J33)</f>
        <v>0.9285714285714286</v>
      </c>
      <c r="C20" s="10">
        <f>IF(ISERROR(College!O33/College!K33),"n/a",College!O33/College!K33)</f>
        <v>0.86363636363636365</v>
      </c>
      <c r="D20" s="12">
        <f>IF(ISERROR(B20-C20),"n/a",B20-C20)</f>
        <v>6.4935064935064957E-2</v>
      </c>
    </row>
    <row r="21" spans="1:4" ht="15" x14ac:dyDescent="0.2">
      <c r="A21" s="14" t="s">
        <v>17</v>
      </c>
      <c r="B21" s="10">
        <f>IF(ISERROR(College!R33/College!N33), "n/a",College!R33/College!N33)</f>
        <v>0.30769230769230771</v>
      </c>
      <c r="C21" s="10">
        <f>IF(ISERROR(College!S33/College!O33), "n/a",College!S33/College!O33)</f>
        <v>0.36842105263157893</v>
      </c>
      <c r="D21" s="12">
        <f>IF(ISERROR(B21-C21),"n/a",B21-C21)</f>
        <v>-6.0728744939271218E-2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4.2849491162292447E-2</v>
      </c>
      <c r="C24" s="10">
        <f>IF(ISERROR(College!K31/College!G31),"n/a",College!K31/College!G31)</f>
        <v>7.9218665219750406E-2</v>
      </c>
      <c r="D24" s="12">
        <f>IF(ISERROR(B24-C24),"n/a",B24-C24)</f>
        <v>-3.6369174057457959E-2</v>
      </c>
    </row>
    <row r="25" spans="1:4" ht="15" x14ac:dyDescent="0.2">
      <c r="A25" s="14" t="s">
        <v>15</v>
      </c>
      <c r="B25" s="10">
        <f>IF(ISERROR(College!N31/College!F31),"n/a",College!N31/College!F31)</f>
        <v>2.9459025174076059E-2</v>
      </c>
      <c r="C25" s="10">
        <f>IF(ISERROR(College!O31/College!G31),"n/a",College!O31/College!G31)</f>
        <v>7.5963103635377102E-2</v>
      </c>
      <c r="D25" s="12">
        <f>IF(ISERROR(B25-C25),"n/a",B25-C25)</f>
        <v>-4.6504078461301043E-2</v>
      </c>
    </row>
    <row r="26" spans="1:4" ht="15" x14ac:dyDescent="0.2">
      <c r="A26" s="14" t="s">
        <v>16</v>
      </c>
      <c r="B26" s="10">
        <f>IF(ISERROR(College!N31/College!J31),"n/a",College!N31/College!J31)</f>
        <v>0.6875</v>
      </c>
      <c r="C26" s="10">
        <f>IF(ISERROR(College!O31/College!K31),"n/a",College!O31/College!K31)</f>
        <v>0.95890410958904104</v>
      </c>
      <c r="D26" s="12">
        <f>IF(ISERROR(B26-C26),"n/a",B26-C26)</f>
        <v>-0.27140410958904104</v>
      </c>
    </row>
    <row r="27" spans="1:4" ht="15" x14ac:dyDescent="0.2">
      <c r="A27" s="14" t="s">
        <v>17</v>
      </c>
      <c r="B27" s="10">
        <f>IF(ISERROR(College!R31/College!N31), "n/a",College!R31/College!N31)</f>
        <v>0.2</v>
      </c>
      <c r="C27" s="10">
        <f>IF(ISERROR(College!S31/College!O31), "n/a",College!S31/College!O31)</f>
        <v>0.10714285714285714</v>
      </c>
      <c r="D27" s="12">
        <f>IF(ISERROR(B27-C27),"n/a",B27-C27)</f>
        <v>9.2857142857142874E-2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0.65096007565478398</v>
      </c>
      <c r="C29" s="10">
        <f>IF(ISERROR(College!G27/College!C27),"n/a",College!G27/College!C27)</f>
        <v>0.6020204647936177</v>
      </c>
      <c r="D29" s="12">
        <f>IF(ISERROR(B29-C29),"n/a",B29-C29)</f>
        <v>4.8939610861166272E-2</v>
      </c>
    </row>
    <row r="30" spans="1:4" ht="15" x14ac:dyDescent="0.2">
      <c r="A30" s="14" t="s">
        <v>14</v>
      </c>
      <c r="B30" s="10">
        <f>IF(ISERROR(College!J27/College!F27),"n/a",College!J27/College!F27)</f>
        <v>0.15190752905507832</v>
      </c>
      <c r="C30" s="10">
        <f>IF(ISERROR(College!K27/College!G27),"n/a",College!K27/College!G27)</f>
        <v>0.17270435722002161</v>
      </c>
      <c r="D30" s="12">
        <f>IF(ISERROR(B30-C30),"n/a",B30-C30)</f>
        <v>-2.0796828164943298E-2</v>
      </c>
    </row>
    <row r="31" spans="1:4" ht="15" x14ac:dyDescent="0.2">
      <c r="A31" s="14" t="s">
        <v>15</v>
      </c>
      <c r="B31" s="10">
        <f>IF(ISERROR(College!N27/College!F27),"n/a",College!N27/College!F27)</f>
        <v>0.14710712481051036</v>
      </c>
      <c r="C31" s="10">
        <f>IF(ISERROR(College!O27/College!G27),"n/a",College!O27/College!G27)</f>
        <v>0.16939142960028808</v>
      </c>
      <c r="D31" s="12">
        <f>IF(ISERROR(B31-C31),"n/a",B31-C31)</f>
        <v>-2.228430478977772E-2</v>
      </c>
    </row>
    <row r="32" spans="1:4" ht="15" x14ac:dyDescent="0.2">
      <c r="A32" s="14" t="s">
        <v>16</v>
      </c>
      <c r="B32" s="10">
        <f>IF(ISERROR(College!N27/College!J27),"n/a",College!N27/College!J27)</f>
        <v>0.9683991683991684</v>
      </c>
      <c r="C32" s="10">
        <f>IF(ISERROR(College!O27/College!K27),"n/a",College!O27/College!K27)</f>
        <v>0.98081734778982488</v>
      </c>
      <c r="D32" s="12">
        <f>IF(ISERROR(B32-C32),"n/a",B32-C32)</f>
        <v>-1.2418179390656481E-2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0.46071275225418634</v>
      </c>
      <c r="C33" s="11">
        <f>IF(ISERROR(College!S27/College!O27), "n/a",College!S27/College!O27)</f>
        <v>0.49787414965986393</v>
      </c>
      <c r="D33" s="13">
        <f>IF(ISERROR(B33-C33),"n/a",B33-C33)</f>
        <v>-3.7161397405677588E-2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8/28/20</v>
      </c>
      <c r="C36" s="353" t="str">
        <f>(Summary!C7)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0.79588245644905864</v>
      </c>
      <c r="C39" s="10">
        <f>IF(ISERROR(College!G36/College!C36),"n/a",College!G36/College!C36)</f>
        <v>0.81759352881698688</v>
      </c>
      <c r="D39" s="12">
        <f>IF(ISERROR(B39-C39),"n/a",B39-C39)</f>
        <v>-2.1711072367928241E-2</v>
      </c>
    </row>
    <row r="40" spans="1:4" ht="15" x14ac:dyDescent="0.2">
      <c r="A40" s="14" t="s">
        <v>14</v>
      </c>
      <c r="B40" s="10">
        <f>IF(ISERROR(College!J36/College!F36),"n/a",College!J36/College!F36)</f>
        <v>0.24939199646252488</v>
      </c>
      <c r="C40" s="10">
        <f>IF(ISERROR(College!K36/College!G36),"n/a",College!K36/College!G36)</f>
        <v>0.26539698243878307</v>
      </c>
      <c r="D40" s="12">
        <f>IF(ISERROR(B40-C40),"n/a",B40-C40)</f>
        <v>-1.6004985976258185E-2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7.4202325006183525E-4</v>
      </c>
      <c r="D41" s="12">
        <f>IF(ISERROR(B41-C41),"n/a",B41-C41)</f>
        <v>-7.4202325006183525E-4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2.7958993476234857E-3</v>
      </c>
      <c r="D42" s="12">
        <f>IF(ISERROR(B42-C42),"n/a",B42-C42)</f>
        <v>-2.7958993476234857E-3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0.33333333333333331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0.23157894736842105</v>
      </c>
      <c r="C46" s="10">
        <f>IF(ISERROR(College!K37/College!G37),"n/a",College!K37/College!G37)</f>
        <v>0.25531914893617019</v>
      </c>
      <c r="D46" s="12">
        <f>IF(ISERROR(B46-C46),"n/a",B46-C46)</f>
        <v>-2.3740201567749142E-2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0.18421052631578946</v>
      </c>
      <c r="C52" s="10">
        <f>IF(ISERROR(College!K41/College!G41),"n/a",College!K41/College!G41)</f>
        <v>0.11428571428571428</v>
      </c>
      <c r="D52" s="12">
        <f>IF(ISERROR(B52-C52),"n/a",B52-C52)</f>
        <v>6.9924812030075181E-2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1.0388127853881279</v>
      </c>
      <c r="D57" s="12">
        <f>IF(ISERROR(B57-C57),"n/a",B57-C57)</f>
        <v>-4.3744967878880048E-2</v>
      </c>
    </row>
    <row r="58" spans="1:4" ht="15" x14ac:dyDescent="0.2">
      <c r="A58" s="14" t="s">
        <v>14</v>
      </c>
      <c r="B58" s="10">
        <f>IF(ISERROR(College!J39/College!F39),"n/a",College!J39/College!F39)</f>
        <v>0.14374225526641884</v>
      </c>
      <c r="C58" s="10">
        <f>IF(ISERROR(College!K39/College!G39),"n/a",College!K39/College!G39)</f>
        <v>0.18901098901098901</v>
      </c>
      <c r="D58" s="12">
        <f>IF(ISERROR(B58-C58),"n/a",B58-C58)</f>
        <v>-4.5268733744570161E-2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8.7912087912087912E-3</v>
      </c>
      <c r="D59" s="12">
        <f>IF(ISERROR(B59-C59),"n/a",B59-C59)</f>
        <v>-8.7912087912087912E-3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4.6511627906976744E-2</v>
      </c>
      <c r="D60" s="12">
        <f>IF(ISERROR(B60-C60),"n/a",B60-C60)</f>
        <v>-4.6511627906976744E-2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0.81659192825112104</v>
      </c>
      <c r="C63" s="10">
        <f>IF(ISERROR(College!G34/College!C34),"n/a",College!G34/College!C34)</f>
        <v>0.84770642201834867</v>
      </c>
      <c r="D63" s="12">
        <f>IF(ISERROR(B63-C63),"n/a",B63-C63)</f>
        <v>-3.1114493767227636E-2</v>
      </c>
    </row>
    <row r="64" spans="1:4" ht="15" x14ac:dyDescent="0.2">
      <c r="A64" s="14" t="s">
        <v>14</v>
      </c>
      <c r="B64" s="10">
        <f>IF(ISERROR(College!J34/College!F34),"n/a",College!J34/College!F34)</f>
        <v>0.23302214900237964</v>
      </c>
      <c r="C64" s="10">
        <f>IF(ISERROR(College!K34/College!G34),"n/a",College!K34/College!G34)</f>
        <v>0.25049193231011413</v>
      </c>
      <c r="D64" s="12">
        <f>IF(ISERROR(B64-C64),"n/a",B64-C64)</f>
        <v>-1.7469783307734493E-2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2.1645021645021645E-3</v>
      </c>
      <c r="D65" s="12">
        <f>IF(ISERROR(B65-C65),"n/a",B65-C65)</f>
        <v>-2.1645021645021645E-3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8.6410054988216804E-3</v>
      </c>
      <c r="D66" s="12">
        <f>IF(ISERROR(B66-C66),"n/a",B66-C66)</f>
        <v>-8.6410054988216804E-3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9.0909090909090912E-2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8/28/20</v>
      </c>
      <c r="C9" s="355" t="str">
        <f>Summary!C7</f>
        <v>as of 8/28/19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0.73367867753485183</v>
      </c>
      <c r="C11" s="10">
        <f>IF(ISERROR(College!G45/College!C45),"n/a",College!G45/College!C45)</f>
        <v>0.59666173674202405</v>
      </c>
      <c r="D11" s="12">
        <f>IF(ISERROR(B11-C11),"n/a",B11-C11)</f>
        <v>0.13701694079282778</v>
      </c>
    </row>
    <row r="12" spans="1:4" ht="15" x14ac:dyDescent="0.2">
      <c r="A12" s="14" t="s">
        <v>14</v>
      </c>
      <c r="B12" s="10">
        <f>IF(ISERROR(College!J45/College!F45),"n/a",College!J45/College!F45)</f>
        <v>0.18689648011629115</v>
      </c>
      <c r="C12" s="10">
        <f>IF(ISERROR(College!K45/College!G45),"n/a",College!K45/College!G45)</f>
        <v>0.20219546742209632</v>
      </c>
      <c r="D12" s="12">
        <f>IF(ISERROR(B12-C12),"n/a",B12-C12)</f>
        <v>-1.5298987305805173E-2</v>
      </c>
    </row>
    <row r="13" spans="1:4" ht="15" x14ac:dyDescent="0.2">
      <c r="A13" s="14" t="s">
        <v>15</v>
      </c>
      <c r="B13" s="10">
        <f>IF(ISERROR(College!N45/College!F45),"n/a",College!N45/College!F45)</f>
        <v>0.18305471913612292</v>
      </c>
      <c r="C13" s="10">
        <f>IF(ISERROR(College!O45/College!G45),"n/a",College!O45/College!G45)</f>
        <v>0.19830028328611898</v>
      </c>
      <c r="D13" s="12">
        <f>IF(ISERROR(B13-C13),"n/a",B13-C13)</f>
        <v>-1.524556414999606E-2</v>
      </c>
    </row>
    <row r="14" spans="1:4" ht="15" x14ac:dyDescent="0.2">
      <c r="A14" s="14" t="s">
        <v>16</v>
      </c>
      <c r="B14" s="10">
        <f>IF(ISERROR(College!N45/College!J45),"n/a",College!N45/College!J45)</f>
        <v>0.97944444444444445</v>
      </c>
      <c r="C14" s="10">
        <f>IF(ISERROR(College!O45/College!K45),"n/a",College!O45/College!K45)</f>
        <v>0.98073555166374782</v>
      </c>
      <c r="D14" s="12">
        <f>IF(ISERROR(B14-C14),"n/a",B14-C14)</f>
        <v>-1.2911072193033668E-3</v>
      </c>
    </row>
    <row r="15" spans="1:4" ht="15" x14ac:dyDescent="0.2">
      <c r="A15" s="14" t="s">
        <v>17</v>
      </c>
      <c r="B15" s="10">
        <f>IF(ISERROR(College!R45/College!N45), "n/a",College!R45/College!N45)</f>
        <v>0.46568349404424275</v>
      </c>
      <c r="C15" s="10">
        <f>IF(ISERROR(College!S45/College!O45), "n/a",College!S45/College!O45)</f>
        <v>0.49523809523809526</v>
      </c>
      <c r="D15" s="12">
        <f>IF(ISERROR(B15-C15),"n/a",B15-C15)</f>
        <v>-2.9554601193852503E-2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0.79480519480519485</v>
      </c>
      <c r="C17" s="10">
        <f>IF(ISERROR(College!G49/College!C49),"n/a",College!G49/College!C49)</f>
        <v>0.66746987951807224</v>
      </c>
      <c r="D17" s="12">
        <f>IF(ISERROR(B17-C17),"n/a",B17-C17)</f>
        <v>0.12733531528712261</v>
      </c>
    </row>
    <row r="18" spans="1:4" ht="15" x14ac:dyDescent="0.2">
      <c r="A18" s="14" t="s">
        <v>14</v>
      </c>
      <c r="B18" s="10">
        <f>IF(ISERROR(College!J49/College!F49),"n/a",College!J49/College!F49)</f>
        <v>3.9215686274509803E-2</v>
      </c>
      <c r="C18" s="10">
        <f>IF(ISERROR(College!K49/College!G49),"n/a",College!K49/College!G49)</f>
        <v>3.2490974729241874E-2</v>
      </c>
      <c r="D18" s="12">
        <f>IF(ISERROR(B18-C18),"n/a",B18-C18)</f>
        <v>6.7247115452679293E-3</v>
      </c>
    </row>
    <row r="19" spans="1:4" ht="15" x14ac:dyDescent="0.2">
      <c r="A19" s="14" t="s">
        <v>15</v>
      </c>
      <c r="B19" s="10">
        <f>IF(ISERROR(College!N49/College!F49),"n/a",College!N49/College!F49)</f>
        <v>3.5947712418300651E-2</v>
      </c>
      <c r="C19" s="10">
        <f>IF(ISERROR(College!O49/College!G49),"n/a",College!O49/College!G49)</f>
        <v>2.5270758122743681E-2</v>
      </c>
      <c r="D19" s="12">
        <f>IF(ISERROR(B19-C19),"n/a",B19-C19)</f>
        <v>1.067695429555697E-2</v>
      </c>
    </row>
    <row r="20" spans="1:4" ht="15" x14ac:dyDescent="0.2">
      <c r="A20" s="14" t="s">
        <v>16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0.77777777777777779</v>
      </c>
      <c r="D20" s="12">
        <f>IF(ISERROR(B20-C20),"n/a",B20-C20)</f>
        <v>0.13888888888888884</v>
      </c>
    </row>
    <row r="21" spans="1:4" ht="15" x14ac:dyDescent="0.2">
      <c r="A21" s="14" t="s">
        <v>17</v>
      </c>
      <c r="B21" s="10">
        <f>IF(ISERROR(College!R49/College!N49), "n/a",College!R49/College!N49)</f>
        <v>9.0909090909090912E-2</v>
      </c>
      <c r="C21" s="10">
        <f>IF(ISERROR(College!S49/College!O49), "n/a",College!S49/College!O49)</f>
        <v>0.2857142857142857</v>
      </c>
      <c r="D21" s="12">
        <f>IF(ISERROR(B21-C21),"n/a",B21-C21)</f>
        <v>-0.19480519480519479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0.72058823529411764</v>
      </c>
      <c r="C23" s="10">
        <f>IF(ISERROR(College!G47/College!C47),"n/a",College!G47/College!C47)</f>
        <v>0.53820598006644516</v>
      </c>
      <c r="D23" s="12">
        <f>IF(ISERROR(B23-C23),"n/a",B23-C23)</f>
        <v>0.18238225522767249</v>
      </c>
    </row>
    <row r="24" spans="1:4" ht="15" x14ac:dyDescent="0.2">
      <c r="A24" s="14" t="s">
        <v>14</v>
      </c>
      <c r="B24" s="10">
        <f>IF(ISERROR(College!J47/College!F47),"n/a",College!J47/College!F47)</f>
        <v>2.9931972789115645E-2</v>
      </c>
      <c r="C24" s="10">
        <f>IF(ISERROR(College!K47/College!G47),"n/a",College!K47/College!G47)</f>
        <v>4.1666666666666664E-2</v>
      </c>
      <c r="D24" s="12">
        <f>IF(ISERROR(B24-C24),"n/a",B24-C24)</f>
        <v>-1.1734693877551019E-2</v>
      </c>
    </row>
    <row r="25" spans="1:4" ht="15" x14ac:dyDescent="0.2">
      <c r="A25" s="14" t="s">
        <v>15</v>
      </c>
      <c r="B25" s="10">
        <f>IF(ISERROR(College!N47/College!F47),"n/a",College!N47/College!F47)</f>
        <v>2.4489795918367346E-2</v>
      </c>
      <c r="C25" s="10">
        <f>IF(ISERROR(College!O47/College!G47),"n/a",College!O47/College!G47)</f>
        <v>9.2592592592592587E-3</v>
      </c>
      <c r="D25" s="12">
        <f>IF(ISERROR(B25-C25),"n/a",B25-C25)</f>
        <v>1.5230536659108087E-2</v>
      </c>
    </row>
    <row r="26" spans="1:4" ht="15" x14ac:dyDescent="0.2">
      <c r="A26" s="14" t="s">
        <v>16</v>
      </c>
      <c r="B26" s="10">
        <f>IF(ISERROR(College!N47/College!J47),"n/a",College!N47/College!J47)</f>
        <v>0.81818181818181823</v>
      </c>
      <c r="C26" s="10">
        <f>IF(ISERROR(College!O47/College!K47),"n/a",College!O47/College!K47)</f>
        <v>0.22222222222222221</v>
      </c>
      <c r="D26" s="12">
        <f>IF(ISERROR(B26-C26),"n/a",B26-C26)</f>
        <v>0.59595959595959602</v>
      </c>
    </row>
    <row r="27" spans="1:4" ht="15" x14ac:dyDescent="0.2">
      <c r="A27" s="14" t="s">
        <v>17</v>
      </c>
      <c r="B27" s="10">
        <f>IF(ISERROR(College!R47/College!N47), "n/a",College!R47/College!N47)</f>
        <v>0.3888888888888889</v>
      </c>
      <c r="C27" s="10">
        <f>IF(ISERROR(College!S47/College!O47), "n/a",College!S47/College!O47)</f>
        <v>0.16666666666666666</v>
      </c>
      <c r="D27" s="12">
        <f>IF(ISERROR(B27-C27),"n/a",B27-C27)</f>
        <v>0.22222222222222224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0.73437930085328929</v>
      </c>
      <c r="C29" s="10">
        <f>IF(ISERROR(College!G43/College!C43),"n/a",College!G43/College!C43)</f>
        <v>0.59407004678214692</v>
      </c>
      <c r="D29" s="12">
        <f>IF(ISERROR(B29-C29),"n/a",B29-C29)</f>
        <v>0.14030925407114236</v>
      </c>
    </row>
    <row r="30" spans="1:4" ht="15" x14ac:dyDescent="0.2">
      <c r="A30" s="14" t="s">
        <v>14</v>
      </c>
      <c r="B30" s="10">
        <f>IF(ISERROR(College!J43/College!F43),"n/a",College!J43/College!F43)</f>
        <v>0.17185157421289354</v>
      </c>
      <c r="C30" s="10">
        <f>IF(ISERROR(College!K43/College!G43),"n/a",College!K43/College!G43)</f>
        <v>0.18612323081834628</v>
      </c>
      <c r="D30" s="12">
        <f>IF(ISERROR(B30-C30),"n/a",B30-C30)</f>
        <v>-1.4271656605452737E-2</v>
      </c>
    </row>
    <row r="31" spans="1:4" ht="15" x14ac:dyDescent="0.2">
      <c r="A31" s="14" t="s">
        <v>15</v>
      </c>
      <c r="B31" s="10">
        <f>IF(ISERROR(College!N43/College!F43),"n/a",College!N43/College!F43)</f>
        <v>0.1679160419790105</v>
      </c>
      <c r="C31" s="10">
        <f>IF(ISERROR(College!O43/College!G43),"n/a",College!O43/College!G43)</f>
        <v>0.18016388209002873</v>
      </c>
      <c r="D31" s="12">
        <f>IF(ISERROR(B31-C31),"n/a",B31-C31)</f>
        <v>-1.2247840111018232E-2</v>
      </c>
    </row>
    <row r="32" spans="1:4" ht="15" x14ac:dyDescent="0.2">
      <c r="A32" s="14" t="s">
        <v>16</v>
      </c>
      <c r="B32" s="10">
        <f>IF(ISERROR(College!N43/College!J43),"n/a",College!N43/College!J43)</f>
        <v>0.97709923664122134</v>
      </c>
      <c r="C32" s="10">
        <f>IF(ISERROR(College!O43/College!K43),"n/a",College!O43/College!K43)</f>
        <v>0.96798170383076043</v>
      </c>
      <c r="D32" s="12">
        <f>IF(ISERROR(B32-C32),"n/a",B32-C32)</f>
        <v>9.1175328104609044E-3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0.46261160714285715</v>
      </c>
      <c r="C33" s="11">
        <f>IF(ISERROR(College!S43/College!O43), "n/a",College!S43/College!O43)</f>
        <v>0.49320732427643238</v>
      </c>
      <c r="D33" s="13">
        <f>IF(ISERROR(B33-C33),"n/a",B33-C33)</f>
        <v>-3.0595717133575229E-2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8/28/20</v>
      </c>
      <c r="C36" s="353" t="str">
        <f>(Summary!C7)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0.64057239057239057</v>
      </c>
      <c r="C39" s="10">
        <f>IF(ISERROR(College!G52/College!C52),"n/a",College!G52/College!C52)</f>
        <v>0.73491686460807604</v>
      </c>
      <c r="D39" s="12">
        <f>IF(ISERROR(B39-C39),"n/a",B39-C39)</f>
        <v>-9.4344474035685466E-2</v>
      </c>
    </row>
    <row r="40" spans="1:4" ht="15" x14ac:dyDescent="0.2">
      <c r="A40" s="14" t="s">
        <v>14</v>
      </c>
      <c r="B40" s="10">
        <f>IF(ISERROR(College!J52/College!F52),"n/a",College!J52/College!F52)</f>
        <v>0.28252299605781866</v>
      </c>
      <c r="C40" s="10">
        <f>IF(ISERROR(College!K52/College!G52),"n/a",College!K52/College!G52)</f>
        <v>0.26373626373626374</v>
      </c>
      <c r="D40" s="12">
        <f>IF(ISERROR(B40-C40),"n/a",B40-C40)</f>
        <v>1.8786732321554922E-2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7.1428571428571425E-2</v>
      </c>
      <c r="C51" s="10">
        <f>IF(ISERROR(College!G57/College!C57),"n/a",College!G57/College!C57)</f>
        <v>0.48275862068965519</v>
      </c>
      <c r="D51" s="12">
        <f>IF(ISERROR(B51-C51),"n/a",B51-C51)</f>
        <v>-0.41133004926108374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7.1428571428571425E-2</v>
      </c>
      <c r="D52" s="12">
        <f>IF(ISERROR(B52-C52),"n/a",B52-C52)</f>
        <v>0.17857142857142858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0.16058394160583941</v>
      </c>
      <c r="D58" s="12">
        <f>IF(ISERROR(B58-C58),"n/a",B58-C58)</f>
        <v>-2.9270810292708088E-2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0.63051750380517502</v>
      </c>
      <c r="C63" s="10">
        <f>IF(ISERROR(College!G50/College!C50),"n/a",College!G50/College!C50)</f>
        <v>0.73290870488322712</v>
      </c>
      <c r="D63" s="12">
        <f>IF(ISERROR(B63-C63),"n/a",B63-C63)</f>
        <v>-0.10239120107805211</v>
      </c>
    </row>
    <row r="64" spans="1:4" ht="15" x14ac:dyDescent="0.2">
      <c r="A64" s="14" t="s">
        <v>14</v>
      </c>
      <c r="B64" s="10">
        <f>IF(ISERROR(College!J50/College!F50),"n/a",College!J50/College!F50)</f>
        <v>0.27157513578756787</v>
      </c>
      <c r="C64" s="10">
        <f>IF(ISERROR(College!K50/College!G50),"n/a",College!K50/College!G50)</f>
        <v>0.25434530706836617</v>
      </c>
      <c r="D64" s="12">
        <f>IF(ISERROR(B64-C64),"n/a",B64-C64)</f>
        <v>1.7229828719201701E-2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8/28/20</v>
      </c>
      <c r="C9" s="355" t="str">
        <f>Summary!C7</f>
        <v>as of 8/28/19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0.68567807351077315</v>
      </c>
      <c r="C11" s="10">
        <f>IF(ISERROR(College!G61/College!C61),"n/a",College!G61/College!C61)</f>
        <v>0.54500000000000004</v>
      </c>
      <c r="D11" s="12">
        <f>IF(ISERROR(B11-C11),"n/a",B11-C11)</f>
        <v>0.14067807351077311</v>
      </c>
    </row>
    <row r="12" spans="1:4" ht="15" x14ac:dyDescent="0.2">
      <c r="A12" s="14" t="s">
        <v>14</v>
      </c>
      <c r="B12" s="10">
        <f>IF(ISERROR(College!J61/College!F61),"n/a",College!J61/College!F61)</f>
        <v>0.17375231053604437</v>
      </c>
      <c r="C12" s="10">
        <f>IF(ISERROR(College!K61/College!G61),"n/a",College!K61/College!G61)</f>
        <v>0.19724770642201836</v>
      </c>
      <c r="D12" s="12">
        <f>IF(ISERROR(B12-C12),"n/a",B12-C12)</f>
        <v>-2.3495395885973991E-2</v>
      </c>
    </row>
    <row r="13" spans="1:4" ht="15" x14ac:dyDescent="0.2">
      <c r="A13" s="14" t="s">
        <v>15</v>
      </c>
      <c r="B13" s="10">
        <f>IF(ISERROR(College!N61/College!F61),"n/a",College!N61/College!F61)</f>
        <v>0.17190388170055454</v>
      </c>
      <c r="C13" s="10">
        <f>IF(ISERROR(College!O61/College!G61),"n/a",College!O61/College!G61)</f>
        <v>0.19724770642201836</v>
      </c>
      <c r="D13" s="12">
        <f>IF(ISERROR(B13-C13),"n/a",B13-C13)</f>
        <v>-2.534382472146382E-2</v>
      </c>
    </row>
    <row r="14" spans="1:4" ht="15" x14ac:dyDescent="0.2">
      <c r="A14" s="14" t="s">
        <v>16</v>
      </c>
      <c r="B14" s="10">
        <f>IF(ISERROR(College!N61/College!J61),"n/a",College!N61/College!J61)</f>
        <v>0.98936170212765961</v>
      </c>
      <c r="C14" s="10">
        <f>IF(ISERROR(College!O61/College!K61),"n/a",College!O61/College!K61)</f>
        <v>1</v>
      </c>
      <c r="D14" s="12">
        <f>IF(ISERROR(B14-C14),"n/a",B14-C14)</f>
        <v>-1.0638297872340385E-2</v>
      </c>
    </row>
    <row r="15" spans="1:4" ht="15" x14ac:dyDescent="0.2">
      <c r="A15" s="14" t="s">
        <v>17</v>
      </c>
      <c r="B15" s="10">
        <f>IF(ISERROR(College!R61/College!N61), "n/a",College!R61/College!N61)</f>
        <v>0.54838709677419351</v>
      </c>
      <c r="C15" s="10">
        <f>IF(ISERROR(College!S61/College!O61), "n/a",College!S61/College!O61)</f>
        <v>0.61627906976744184</v>
      </c>
      <c r="D15" s="12">
        <f>IF(ISERROR(B15-C15),"n/a",B15-C15)</f>
        <v>-6.789197299324834E-2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</v>
      </c>
      <c r="D25" s="12">
        <f>IF(ISERROR(B25-C25),"n/a",B25-C25)</f>
        <v>6.25E-2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0</v>
      </c>
      <c r="D26" s="12">
        <f>IF(ISERROR(B26-C26),"n/a",B26-C26)</f>
        <v>1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0.69615832363213037</v>
      </c>
      <c r="C29" s="10">
        <f>IF(ISERROR(College!G59/College!C59),"n/a",College!G59/College!C59)</f>
        <v>0.53464203233256347</v>
      </c>
      <c r="D29" s="12">
        <f>IF(ISERROR(B29-C29),"n/a",B29-C29)</f>
        <v>0.16151629129956691</v>
      </c>
    </row>
    <row r="30" spans="1:4" ht="15" x14ac:dyDescent="0.2">
      <c r="A30" s="14" t="s">
        <v>14</v>
      </c>
      <c r="B30" s="10">
        <f>IF(ISERROR(College!J59/College!F59),"n/a",College!J59/College!F59)</f>
        <v>0.16387959866220736</v>
      </c>
      <c r="C30" s="10">
        <f>IF(ISERROR(College!K59/College!G59),"n/a",College!K59/College!G59)</f>
        <v>0.19006479481641469</v>
      </c>
      <c r="D30" s="12">
        <f>IF(ISERROR(B30-C30),"n/a",B30-C30)</f>
        <v>-2.6185196154207335E-2</v>
      </c>
    </row>
    <row r="31" spans="1:4" ht="15" x14ac:dyDescent="0.2">
      <c r="A31" s="14" t="s">
        <v>15</v>
      </c>
      <c r="B31" s="10">
        <f>IF(ISERROR(College!N59/College!F59),"n/a",College!N59/College!F59)</f>
        <v>0.16220735785953178</v>
      </c>
      <c r="C31" s="10">
        <f>IF(ISERROR(College!O59/College!G59),"n/a",College!O59/College!G59)</f>
        <v>0.18574514038876891</v>
      </c>
      <c r="D31" s="12">
        <f>IF(ISERROR(B31-C31),"n/a",B31-C31)</f>
        <v>-2.3537782529237133E-2</v>
      </c>
    </row>
    <row r="32" spans="1:4" ht="15" x14ac:dyDescent="0.2">
      <c r="A32" s="14" t="s">
        <v>16</v>
      </c>
      <c r="B32" s="10">
        <f>IF(ISERROR(College!N59/College!J59),"n/a",College!N59/College!J59)</f>
        <v>0.98979591836734693</v>
      </c>
      <c r="C32" s="10">
        <f>IF(ISERROR(College!O59/College!K59),"n/a",College!O59/College!K59)</f>
        <v>0.97727272727272729</v>
      </c>
      <c r="D32" s="12">
        <f>IF(ISERROR(B32-C32),"n/a",B32-C32)</f>
        <v>1.2523191094619635E-2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0.53608247422680411</v>
      </c>
      <c r="C33" s="11">
        <f>IF(ISERROR(College!S59/College!O59), "n/a",College!S59/College!O59)</f>
        <v>0.61627906976744184</v>
      </c>
      <c r="D33" s="13">
        <f>IF(ISERROR(B33-C33),"n/a",B33-C33)</f>
        <v>-8.0196595540637738E-2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8/28/20</v>
      </c>
      <c r="C36" s="353" t="str">
        <f>(Summary!C7)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0.92957746478873238</v>
      </c>
      <c r="D39" s="12">
        <f>IF(ISERROR(B39-C39),"n/a",B39-C39)</f>
        <v>8.8121650255515438E-2</v>
      </c>
    </row>
    <row r="40" spans="1:4" ht="15" x14ac:dyDescent="0.2">
      <c r="A40" s="14" t="s">
        <v>14</v>
      </c>
      <c r="B40" s="10">
        <f>IF(ISERROR(College!J68/College!F68),"n/a",College!J68/College!F68)</f>
        <v>0.4</v>
      </c>
      <c r="C40" s="10">
        <f>IF(ISERROR(College!K68/College!G68),"n/a",College!K68/College!G68)</f>
        <v>0.37878787878787878</v>
      </c>
      <c r="D40" s="12">
        <f>IF(ISERROR(B40-C40),"n/a",B40-C40)</f>
        <v>2.1212121212121238E-2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0.93827160493827155</v>
      </c>
      <c r="D63" s="12">
        <f>IF(ISERROR(B63-C63),"n/a",B63-C63)</f>
        <v>7.6543209876543283E-2</v>
      </c>
    </row>
    <row r="64" spans="1:4" ht="15" x14ac:dyDescent="0.2">
      <c r="A64" s="14" t="s">
        <v>14</v>
      </c>
      <c r="B64" s="10">
        <f>IF(ISERROR(College!J66/College!F66),"n/a",College!J66/College!F66)</f>
        <v>0.35766423357664234</v>
      </c>
      <c r="C64" s="10">
        <f>IF(ISERROR(College!K66/College!G66),"n/a",College!K66/College!G66)</f>
        <v>0.34210526315789475</v>
      </c>
      <c r="D64" s="12">
        <f>IF(ISERROR(B64-C64),"n/a",B64-C64)</f>
        <v>1.5558970418747597E-2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8/28/20</v>
      </c>
      <c r="C9" s="353" t="str">
        <f>(Summary!C7)</f>
        <v>as of 8/28/19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0.47631754503002</v>
      </c>
      <c r="C12" s="10">
        <f>IF(ISERROR(College!G77/College!C77),"n/a",College!G77/College!C77)</f>
        <v>0.46120058565153732</v>
      </c>
      <c r="D12" s="12">
        <f>IF(ISERROR(B12-C12),"n/a",B12-C12)</f>
        <v>1.5116959378482675E-2</v>
      </c>
    </row>
    <row r="13" spans="1:4" ht="15" x14ac:dyDescent="0.2">
      <c r="A13" s="14" t="s">
        <v>14</v>
      </c>
      <c r="B13" s="10">
        <f>IF(ISERROR(College!J77/College!F77),"n/a",College!J77/College!F77)</f>
        <v>0.35574229691876752</v>
      </c>
      <c r="C13" s="10">
        <f>IF(ISERROR(College!K77/College!G77),"n/a",College!K77/College!G77)</f>
        <v>0.38730158730158731</v>
      </c>
      <c r="D13" s="12">
        <f>IF(ISERROR(B13-C13),"n/a",B13-C13)</f>
        <v>-3.1559290382819793E-2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0.5</v>
      </c>
      <c r="D24" s="12">
        <f>IF(ISERROR(B24-C24),"n/a",B24-C24)</f>
        <v>-0.5</v>
      </c>
    </row>
    <row r="25" spans="1:4" ht="15" x14ac:dyDescent="0.2">
      <c r="A25" s="14" t="s">
        <v>14</v>
      </c>
      <c r="B25" s="10">
        <f>IF(ISERROR(College!J82/College!F82),"n/a",College!J82/College!F82)</f>
        <v>0.16666666666666666</v>
      </c>
      <c r="C25" s="10">
        <f>IF(ISERROR(College!K82/College!G82),"n/a",College!K82/College!G82)</f>
        <v>0</v>
      </c>
      <c r="D25" s="12">
        <f>IF(ISERROR(B25-C25),"n/a",B25-C25)</f>
        <v>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0.37010676156583627</v>
      </c>
      <c r="D30" s="12">
        <f>IF(ISERROR(B30-C30),"n/a",B30-C30)</f>
        <v>6.7048326370622857E-3</v>
      </c>
    </row>
    <row r="31" spans="1:4" ht="15" x14ac:dyDescent="0.2">
      <c r="A31" s="14" t="s">
        <v>14</v>
      </c>
      <c r="B31" s="10">
        <f>IF(ISERROR(College!J80/College!F80),"n/a",College!J80/College!F80)</f>
        <v>0.15384615384615385</v>
      </c>
      <c r="C31" s="10">
        <f>IF(ISERROR(College!K80/College!G80),"n/a",College!K80/College!G80)</f>
        <v>0.18269230769230768</v>
      </c>
      <c r="D31" s="12">
        <f>IF(ISERROR(B31-C31),"n/a",B31-C31)</f>
        <v>-2.8846153846153827E-2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0.45618838992332966</v>
      </c>
      <c r="C36" s="10">
        <f>IF(ISERROR(College!G75/College!C75),"n/a",College!G75/College!C75)</f>
        <v>0.44312090530077425</v>
      </c>
      <c r="D36" s="12">
        <f>IF(ISERROR(B36-C36),"n/a",B36-C36)</f>
        <v>1.3067484622555414E-2</v>
      </c>
    </row>
    <row r="37" spans="1:4" ht="15" x14ac:dyDescent="0.2">
      <c r="A37" s="14" t="s">
        <v>14</v>
      </c>
      <c r="B37" s="10">
        <f>IF(ISERROR(College!J75/College!F75),"n/a",College!J75/College!F75)</f>
        <v>0.32893157262905159</v>
      </c>
      <c r="C37" s="10">
        <f>IF(ISERROR(College!K75/College!G75),"n/a",College!K75/College!G75)</f>
        <v>0.35618279569892475</v>
      </c>
      <c r="D37" s="12">
        <f>IF(ISERROR(B37-C37),"n/a",B37-C37)</f>
        <v>-2.7251223069873154E-2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28,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8/28/20</v>
      </c>
      <c r="C9" s="355" t="str">
        <f>Summary!C7</f>
        <v>as of 8/28/19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0.52500000000000002</v>
      </c>
      <c r="C15" s="10">
        <f>IF(ISERROR(College!S86/College!O86), "n/a",College!S86/College!O86)</f>
        <v>0.5161290322580645</v>
      </c>
      <c r="D15" s="12">
        <f>IF(ISERROR(B15-C15),"n/a",B15-C15)</f>
        <v>8.8709677419355204E-3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0.52500000000000002</v>
      </c>
      <c r="C33" s="11">
        <f>IF(ISERROR(College!S84/College!O84), "n/a",College!S84/College!O84)</f>
        <v>0.5161290322580645</v>
      </c>
      <c r="D33" s="13">
        <f>IF(ISERROR(B33-C33),"n/a",B33-C33)</f>
        <v>8.8709677419355204E-3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8/28/20</v>
      </c>
      <c r="C36" s="353" t="str">
        <f>(Summary!C7)</f>
        <v>as of 8/28/19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0.94366197183098588</v>
      </c>
      <c r="D39" s="12">
        <f>IF(ISERROR(B39-C39),"n/a",B39-C39)</f>
        <v>1.0361016674761192E-2</v>
      </c>
    </row>
    <row r="40" spans="1:4" ht="15" x14ac:dyDescent="0.2">
      <c r="A40" s="14" t="s">
        <v>14</v>
      </c>
      <c r="B40" s="10">
        <f>IF(ISERROR(College!J93/College!F93),"n/a",College!J93/College!F93)</f>
        <v>0.19277108433734941</v>
      </c>
      <c r="C40" s="10">
        <f>IF(ISERROR(College!K93/College!G93),"n/a",College!K93/College!G93)</f>
        <v>0.32835820895522388</v>
      </c>
      <c r="D40" s="12">
        <f>IF(ISERROR(B40-C40),"n/a",B40-C40)</f>
        <v>-0.13558712461787448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0.1797752808988764</v>
      </c>
      <c r="C64" s="10">
        <f>IF(ISERROR(College!K91/College!G91),"n/a",College!K91/College!G91)</f>
        <v>0.33333333333333331</v>
      </c>
      <c r="D64" s="12">
        <f>IF(ISERROR(B64-C64),"n/a",B64-C64)</f>
        <v>-0.15355805243445692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8/28/2020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7b0d7e73-53c3-49f5-853f-2cb02a030650"/>
    <ds:schemaRef ds:uri="http://schemas.openxmlformats.org/package/2006/metadata/core-properties"/>
    <ds:schemaRef ds:uri="ca7bfdcf-1463-48ab-aff7-245b8ac76c1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2020-08-28T15:00:59Z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