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M207" i="10" s="1"/>
  <c r="L192" i="10"/>
  <c r="K192" i="10"/>
  <c r="K207" i="10" s="1"/>
  <c r="J192" i="10"/>
  <c r="I192" i="10"/>
  <c r="H192" i="10"/>
  <c r="G192" i="10"/>
  <c r="G207" i="10" s="1"/>
  <c r="F192" i="10"/>
  <c r="F207" i="10" s="1"/>
  <c r="E192" i="10"/>
  <c r="D192" i="10"/>
  <c r="C192" i="10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L207" i="10" l="1"/>
  <c r="J207" i="10"/>
  <c r="D207" i="10"/>
  <c r="C207" i="10"/>
  <c r="C100" i="6"/>
  <c r="C99" i="6" s="1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<sst xmlns="http://schemas.openxmlformats.org/spreadsheetml/2006/main" count="948" uniqueCount="91">
  <si>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</si>
  <si>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</si>
  <si>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</si>
  <si>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</si>
  <si>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</si>
  <si>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</si>
  <si>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</si>
  <si>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</si>
  <si>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</si>
  <si>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</si>
  <si>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</si>
  <si>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</si>
  <si>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</si>
  <si>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</si>
  <si>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</si>
  <si>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</si>
  <si>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</si>
  <si>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</si>
  <si>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</si>
  <si>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</si>
  <si>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</si>
  <si>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</si>
  <si>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</si>
  <si>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</si>
  <si>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</si>
  <si>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</si>
  <si>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</si>
  <si>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</si>
  <si>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</si>
  <si>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</si>
  <si>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</si>
  <si>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</si>
  <si>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</si>
  <si>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</si>
  <si>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</si>
  <si>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</si>
  <si>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</si>
  <si>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</si>
  <si>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</si>
  <si>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</si>
  <si>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</si>
  <si>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</si>
  <si>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</si>
  <si>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</si>
  <si>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</si>
  <si>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</si>
  <si>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</si>
  <si>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</si>
  <si>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</si>
  <si>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</si>
  <si>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</si>
  <si>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</si>
  <si>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</si>
  <si>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</si>
  <si>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</si>
  <si>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</si>
  <si>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</si>
  <si>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</si>
  <si>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</si>
  <si>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</si>
  <si>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</si>
  <si>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</si>
  <si>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</si>
  <si>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</si>
  <si>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</si>
  <si>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</si>
  <si>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</si>
  <si>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</si>
  <si>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</si>
  <si>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</si>
  <si>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</si>
  <si>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</si>
  <si>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</si>
  <si>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</si>
  <si>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</si>
  <si>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</si>
  <si>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</si>
  <si>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</si>
  <si>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</si>
  <si>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Fall 2019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</si>
  <si>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</si>
  <si>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</si>
  <si>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</si>
  <si>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</si>
  <si>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</si>
  <si>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</si>
  <si>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</si>
  <si>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</si>
  <si>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August 14, 2020</t>
  </si>
  <si>
    <t>as of 8/14/20</t>
  </si>
  <si>
    <t>as of 8/14/19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</si>
</sst>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87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88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87</v>
      </c>
      <c r="C6" s="184" t="s">
        <v>79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49514</v>
      </c>
      <c r="D9" s="84">
        <f>IF(ISERROR(B9-C9),"n/a",B9-C9)</f>
        <v>-80</v>
      </c>
      <c r="E9" s="156">
        <f>IF(ISERROR(D9/C9),"n/a",(D9/C9))</f>
        <v>-1.615704649190128E-3</v>
      </c>
    </row>
    <row r="10" spans="1:7" x14ac:dyDescent="0.2">
      <c r="A10" s="157" t="s">
        <v>31</v>
      </c>
      <c r="B10" s="210">
        <f>B11</f>
        <v>43318</v>
      </c>
      <c r="C10" s="210">
        <f>C11</f>
        <v>43253</v>
      </c>
      <c r="D10" s="7">
        <f t="shared" ref="D10:D16" si="0">IF(ISERROR(B10-C10),"n/a",B10-C10)</f>
        <v>65</v>
      </c>
      <c r="E10" s="158">
        <f t="shared" ref="E10:E16" si="1">IF(ISERROR(D10/C10),"n/a",(D10/C10))</f>
        <v>1.5027859339236584E-3</v>
      </c>
    </row>
    <row r="11" spans="1:7" x14ac:dyDescent="0.2">
      <c r="A11" s="159" t="s">
        <v>32</v>
      </c>
      <c r="B11" s="280">
        <v>43318</v>
      </c>
      <c r="C11" s="280">
        <v>43253</v>
      </c>
      <c r="D11" s="282">
        <f t="shared" ref="D11" si="2">IF(ISERROR(B11-C11),"n/a",B11-C11)</f>
        <v>65</v>
      </c>
      <c r="E11" s="283">
        <f t="shared" ref="E11" si="3">IF(ISERROR(D11/C11),"n/a",(D11/C11))</f>
        <v>1.5027859339236584E-3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1515</v>
      </c>
      <c r="C14" s="28">
        <f>C15</f>
        <v>1428</v>
      </c>
      <c r="D14" s="7">
        <f t="shared" si="0"/>
        <v>87</v>
      </c>
      <c r="E14" s="158">
        <f t="shared" si="1"/>
        <v>6.0924369747899158E-2</v>
      </c>
    </row>
    <row r="15" spans="1:7" x14ac:dyDescent="0.2">
      <c r="A15" s="159" t="s">
        <v>32</v>
      </c>
      <c r="B15" s="211">
        <v>1515</v>
      </c>
      <c r="C15" s="211">
        <v>1428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12569</v>
      </c>
      <c r="D16" s="84">
        <f t="shared" si="0"/>
        <v>1480</v>
      </c>
      <c r="E16" s="156">
        <f t="shared" si="1"/>
        <v>0.11775001989020606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10778</v>
      </c>
      <c r="D17" s="7">
        <f t="shared" ref="D17:D23" si="4">IF(ISERROR(B17-C17),"n/a",B17-C17)</f>
        <v>1619</v>
      </c>
      <c r="E17" s="158">
        <f t="shared" ref="E17:E24" si="5">IF(ISERROR(D17/C17),"n/a",(D17/C17))</f>
        <v>0.15021339766190389</v>
      </c>
    </row>
    <row r="18" spans="1:5" x14ac:dyDescent="0.2">
      <c r="A18" s="159" t="s">
        <v>32</v>
      </c>
      <c r="B18" s="280">
        <v>12055</v>
      </c>
      <c r="C18" s="281">
        <v>10545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62083</v>
      </c>
      <c r="D25" s="84">
        <f>IF(ISERROR(B25-C25),"n/a",B25-C25)</f>
        <v>1400</v>
      </c>
      <c r="E25" s="156">
        <f>IF(ISERROR(D25/C25),"n/a",(D25/C25))</f>
        <v>2.2550456646747097E-2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2</v>
      </c>
      <c r="D35" s="84">
        <f t="shared" si="6"/>
        <v>-2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2</v>
      </c>
      <c r="D36" s="7">
        <f t="shared" si="6"/>
        <v>-2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2</v>
      </c>
      <c r="D37" s="282">
        <f t="shared" si="6"/>
        <v>-2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3</v>
      </c>
      <c r="D44" s="84">
        <f t="shared" si="6"/>
        <v>-3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28276</v>
      </c>
      <c r="D47" s="84">
        <f t="shared" ref="D47:D53" si="10">IF(ISERROR(B47-C47),"n/a",B47-C47)</f>
        <v>4561</v>
      </c>
      <c r="E47" s="156">
        <f t="shared" ref="E47:E53" si="11">IF(ISERROR(D47/C47),"n/a",(D47/C47))</f>
        <v>0.16130287169330881</v>
      </c>
    </row>
    <row r="48" spans="1:5" x14ac:dyDescent="0.2">
      <c r="A48" s="157" t="s">
        <v>31</v>
      </c>
      <c r="B48" s="210">
        <f>B49</f>
        <v>28412</v>
      </c>
      <c r="C48" s="210">
        <f>C49</f>
        <v>24486</v>
      </c>
      <c r="D48" s="7">
        <f t="shared" si="10"/>
        <v>3926</v>
      </c>
      <c r="E48" s="158">
        <f t="shared" si="11"/>
        <v>0.16033651882708486</v>
      </c>
    </row>
    <row r="49" spans="1:5" x14ac:dyDescent="0.2">
      <c r="A49" s="159" t="s">
        <v>32</v>
      </c>
      <c r="B49" s="280">
        <v>28412</v>
      </c>
      <c r="C49" s="280">
        <v>24486</v>
      </c>
      <c r="D49" s="282">
        <f t="shared" ref="D49" si="12">IF(ISERROR(B49-C49),"n/a",B49-C49)</f>
        <v>3926</v>
      </c>
      <c r="E49" s="283">
        <f t="shared" ref="E49" si="13">IF(ISERROR(D49/C49),"n/a",(D49/C49))</f>
        <v>0.16033651882708486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1159</v>
      </c>
      <c r="C52" s="28">
        <f>C53</f>
        <v>987</v>
      </c>
      <c r="D52" s="7">
        <f t="shared" si="10"/>
        <v>172</v>
      </c>
      <c r="E52" s="158">
        <f t="shared" si="11"/>
        <v>0.17426545086119555</v>
      </c>
    </row>
    <row r="53" spans="1:5" x14ac:dyDescent="0.2">
      <c r="A53" s="159" t="s">
        <v>32</v>
      </c>
      <c r="B53" s="211">
        <v>1159</v>
      </c>
      <c r="C53" s="211">
        <v>987</v>
      </c>
      <c r="D53" s="6">
        <f t="shared" si="10"/>
        <v>172</v>
      </c>
      <c r="E53" s="160">
        <f t="shared" si="11"/>
        <v>0.17426545086119555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42119</v>
      </c>
      <c r="C63" s="84">
        <f>(C47+C54)</f>
        <v>36962</v>
      </c>
      <c r="D63" s="84">
        <f t="shared" si="14"/>
        <v>5157</v>
      </c>
      <c r="E63" s="156">
        <f t="shared" si="15"/>
        <v>0.13952167090525405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5973</v>
      </c>
      <c r="D66" s="84">
        <f t="shared" ref="D66:D82" si="16">IF(ISERROR(B66-C66),"n/a",B66-C66)</f>
        <v>722</v>
      </c>
      <c r="E66" s="156">
        <f t="shared" ref="E66:E82" si="17">IF(ISERROR(D66/C66),"n/a",(D66/C66))</f>
        <v>0.12087728109827557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5645</v>
      </c>
      <c r="D67" s="7">
        <f t="shared" si="16"/>
        <v>718</v>
      </c>
      <c r="E67" s="158">
        <f t="shared" si="17"/>
        <v>0.12719220549158547</v>
      </c>
    </row>
    <row r="68" spans="1:5" ht="14.25" customHeight="1" x14ac:dyDescent="0.2">
      <c r="A68" s="159" t="s">
        <v>32</v>
      </c>
      <c r="B68" s="280">
        <v>6363</v>
      </c>
      <c r="C68" s="280">
        <v>5645</v>
      </c>
      <c r="D68" s="282">
        <f t="shared" ref="D68" si="18">IF(ISERROR(B68-C68),"n/a",B68-C68)</f>
        <v>718</v>
      </c>
      <c r="E68" s="283">
        <f t="shared" ref="E68" si="19">IF(ISERROR(D68/C68),"n/a",(D68/C68))</f>
        <v>0.12719220549158547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2711</v>
      </c>
      <c r="C73" s="84">
        <f>(C74+C80+C77)</f>
        <v>2717</v>
      </c>
      <c r="D73" s="84">
        <f t="shared" si="16"/>
        <v>-6</v>
      </c>
      <c r="E73" s="156">
        <f t="shared" si="17"/>
        <v>-2.2083179977916822E-3</v>
      </c>
    </row>
    <row r="74" spans="1:5" x14ac:dyDescent="0.2">
      <c r="A74" s="157" t="s">
        <v>31</v>
      </c>
      <c r="B74" s="210">
        <f>SUM(B75:B76)</f>
        <v>2478</v>
      </c>
      <c r="C74" s="210">
        <f>SUM(C75:C76)</f>
        <v>2380</v>
      </c>
      <c r="D74" s="7">
        <f t="shared" si="16"/>
        <v>98</v>
      </c>
      <c r="E74" s="158">
        <f t="shared" si="17"/>
        <v>4.1176470588235294E-2</v>
      </c>
    </row>
    <row r="75" spans="1:5" x14ac:dyDescent="0.2">
      <c r="A75" s="159" t="s">
        <v>32</v>
      </c>
      <c r="B75" s="280">
        <v>2433</v>
      </c>
      <c r="C75" s="280">
        <v>2335</v>
      </c>
      <c r="D75" s="282">
        <f t="shared" si="16"/>
        <v>98</v>
      </c>
      <c r="E75" s="283">
        <f t="shared" si="17"/>
        <v>4.1970021413276229E-2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221</v>
      </c>
      <c r="C77" s="28">
        <f>C78+C79</f>
        <v>329</v>
      </c>
      <c r="D77" s="7">
        <f>IF(ISERROR(B77-C77),"n/a",B77-C77)</f>
        <v>-108</v>
      </c>
      <c r="E77" s="158">
        <f>IF(ISERROR(D77/C77),"n/a",(D77/C77))</f>
        <v>-0.32826747720364741</v>
      </c>
    </row>
    <row r="78" spans="1:5" ht="12" customHeight="1" x14ac:dyDescent="0.2">
      <c r="A78" s="159" t="s">
        <v>32</v>
      </c>
      <c r="B78" s="211">
        <v>221</v>
      </c>
      <c r="C78" s="211">
        <v>329</v>
      </c>
      <c r="D78" s="6">
        <f>IF(ISERROR(B78-C78),"n/a",B78-C78)</f>
        <v>-108</v>
      </c>
      <c r="E78" s="160">
        <f>IF(ISERROR(D78/C78),"n/a",(D78/C78))</f>
        <v>-0.32826747720364741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9406</v>
      </c>
      <c r="C82" s="84">
        <f>(C66+C73)</f>
        <v>8690</v>
      </c>
      <c r="D82" s="84">
        <f t="shared" si="16"/>
        <v>716</v>
      </c>
      <c r="E82" s="156">
        <f t="shared" si="17"/>
        <v>8.239355581127733E-2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5282</v>
      </c>
      <c r="C85" s="84">
        <f>(C86+C90+C88)</f>
        <v>5153</v>
      </c>
      <c r="D85" s="84">
        <f t="shared" ref="D85:D101" si="20">IF(ISERROR(B85-C85),"n/a",B85-C85)</f>
        <v>129</v>
      </c>
      <c r="E85" s="156">
        <f t="shared" ref="E85:E101" si="21">IF(ISERROR(D85/C85),"n/a",(D85/C85))</f>
        <v>2.5033960799534252E-2</v>
      </c>
    </row>
    <row r="86" spans="1:5" ht="14.25" customHeight="1" x14ac:dyDescent="0.2">
      <c r="A86" s="157" t="s">
        <v>31</v>
      </c>
      <c r="B86" s="210">
        <f>B87</f>
        <v>5067</v>
      </c>
      <c r="C86" s="210">
        <f>C87</f>
        <v>4907</v>
      </c>
      <c r="D86" s="7">
        <f t="shared" si="20"/>
        <v>160</v>
      </c>
      <c r="E86" s="158">
        <f t="shared" si="21"/>
        <v>3.2606480538006931E-2</v>
      </c>
    </row>
    <row r="87" spans="1:5" ht="14.25" customHeight="1" x14ac:dyDescent="0.2">
      <c r="A87" s="159" t="s">
        <v>32</v>
      </c>
      <c r="B87" s="280">
        <v>5067</v>
      </c>
      <c r="C87" s="280">
        <v>4907</v>
      </c>
      <c r="D87" s="282">
        <f t="shared" ref="D87" si="22">IF(ISERROR(B87-C87),"n/a",B87-C87)</f>
        <v>160</v>
      </c>
      <c r="E87" s="283">
        <f t="shared" ref="E87" si="23">IF(ISERROR(D87/C87),"n/a",(D87/C87))</f>
        <v>3.2606480538006931E-2</v>
      </c>
    </row>
    <row r="88" spans="1:5" ht="14.25" customHeight="1" x14ac:dyDescent="0.2">
      <c r="A88" s="157" t="s">
        <v>30</v>
      </c>
      <c r="B88" s="28">
        <f>B89</f>
        <v>170</v>
      </c>
      <c r="C88" s="28">
        <f>C89</f>
        <v>200</v>
      </c>
      <c r="D88" s="7">
        <f>IF(ISERROR(B88-C88),"n/a",B88-C88)</f>
        <v>-30</v>
      </c>
      <c r="E88" s="158">
        <f>IF(ISERROR(D88/C88),"n/a",(D88/C88))</f>
        <v>-0.15</v>
      </c>
    </row>
    <row r="89" spans="1:5" ht="14.25" customHeight="1" x14ac:dyDescent="0.2">
      <c r="A89" s="159" t="s">
        <v>32</v>
      </c>
      <c r="B89" s="211">
        <v>170</v>
      </c>
      <c r="C89" s="211">
        <v>200</v>
      </c>
      <c r="D89" s="6">
        <f>IF(ISERROR(B89-C89),"n/a",B89-C89)</f>
        <v>-30</v>
      </c>
      <c r="E89" s="160">
        <f>IF(ISERROR(D89/C89),"n/a",(D89/C89))</f>
        <v>-0.15</v>
      </c>
    </row>
    <row r="90" spans="1:5" ht="14.25" customHeight="1" x14ac:dyDescent="0.2">
      <c r="A90" s="157" t="s">
        <v>33</v>
      </c>
      <c r="B90" s="28">
        <f>B91</f>
        <v>45</v>
      </c>
      <c r="C90" s="28">
        <f>C91</f>
        <v>46</v>
      </c>
      <c r="D90" s="7">
        <f t="shared" si="20"/>
        <v>-1</v>
      </c>
      <c r="E90" s="158">
        <f t="shared" si="21"/>
        <v>-2.1739130434782608E-2</v>
      </c>
    </row>
    <row r="91" spans="1:5" ht="14.25" customHeight="1" x14ac:dyDescent="0.2">
      <c r="A91" s="159" t="s">
        <v>32</v>
      </c>
      <c r="B91" s="211">
        <v>45</v>
      </c>
      <c r="C91" s="211">
        <v>46</v>
      </c>
      <c r="D91" s="6">
        <f t="shared" si="20"/>
        <v>-1</v>
      </c>
      <c r="E91" s="160">
        <f t="shared" si="21"/>
        <v>-2.1739130434782608E-2</v>
      </c>
    </row>
    <row r="92" spans="1:5" ht="14.25" customHeight="1" x14ac:dyDescent="0.2">
      <c r="A92" s="155" t="s">
        <v>8</v>
      </c>
      <c r="B92" s="84">
        <f>(B93+B99+B96)</f>
        <v>2408</v>
      </c>
      <c r="C92" s="84">
        <f>(C93+C99+C96)</f>
        <v>2356</v>
      </c>
      <c r="D92" s="84">
        <f t="shared" si="20"/>
        <v>52</v>
      </c>
      <c r="E92" s="156">
        <f t="shared" si="21"/>
        <v>2.2071307300509338E-2</v>
      </c>
    </row>
    <row r="93" spans="1:5" x14ac:dyDescent="0.2">
      <c r="A93" s="157" t="s">
        <v>31</v>
      </c>
      <c r="B93" s="28">
        <f>SUM(B94:B95)</f>
        <v>2220</v>
      </c>
      <c r="C93" s="28">
        <f>SUM(C94:C95)</f>
        <v>2089</v>
      </c>
      <c r="D93" s="7">
        <f t="shared" si="20"/>
        <v>131</v>
      </c>
      <c r="E93" s="158">
        <f t="shared" si="21"/>
        <v>6.2709430349449494E-2</v>
      </c>
    </row>
    <row r="94" spans="1:5" x14ac:dyDescent="0.2">
      <c r="A94" s="159" t="s">
        <v>32</v>
      </c>
      <c r="B94" s="281">
        <v>2183</v>
      </c>
      <c r="C94" s="280">
        <v>2047</v>
      </c>
      <c r="D94" s="282">
        <f t="shared" si="20"/>
        <v>136</v>
      </c>
      <c r="E94" s="283">
        <f t="shared" si="21"/>
        <v>6.6438690766976061E-2</v>
      </c>
    </row>
    <row r="95" spans="1:5" x14ac:dyDescent="0.2">
      <c r="A95" s="159" t="s">
        <v>23</v>
      </c>
      <c r="B95" s="281">
        <v>37</v>
      </c>
      <c r="C95" s="280">
        <v>42</v>
      </c>
      <c r="D95" s="282">
        <f t="shared" si="20"/>
        <v>-5</v>
      </c>
      <c r="E95" s="283">
        <f t="shared" si="21"/>
        <v>-0.11904761904761904</v>
      </c>
    </row>
    <row r="96" spans="1:5" x14ac:dyDescent="0.2">
      <c r="A96" s="157" t="s">
        <v>30</v>
      </c>
      <c r="B96" s="28">
        <f>B97+B98</f>
        <v>176</v>
      </c>
      <c r="C96" s="28">
        <f>C97+C98</f>
        <v>260</v>
      </c>
      <c r="D96" s="7">
        <f>IF(ISERROR(B96-C96),"n/a",B96-C96)</f>
        <v>-84</v>
      </c>
      <c r="E96" s="158">
        <f>IF(ISERROR(D96/C96),"n/a",(D96/C96))</f>
        <v>-0.32307692307692309</v>
      </c>
    </row>
    <row r="97" spans="1:6" x14ac:dyDescent="0.2">
      <c r="A97" s="159" t="s">
        <v>32</v>
      </c>
      <c r="B97" s="211">
        <v>176</v>
      </c>
      <c r="C97" s="211">
        <v>260</v>
      </c>
      <c r="D97" s="6">
        <f>IF(ISERROR(B97-C97),"n/a",B97-C97)</f>
        <v>-84</v>
      </c>
      <c r="E97" s="160">
        <f>IF(ISERROR(D97/C97),"n/a",(D97/C97))</f>
        <v>-0.32307692307692309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7690</v>
      </c>
      <c r="C101" s="339">
        <f>(C85+C92)</f>
        <v>7509</v>
      </c>
      <c r="D101" s="339">
        <f t="shared" si="20"/>
        <v>181</v>
      </c>
      <c r="E101" s="340">
        <f t="shared" si="21"/>
        <v>2.4104408043680917E-2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3744</v>
      </c>
      <c r="C104" s="29">
        <v>4778</v>
      </c>
      <c r="D104" s="6">
        <f>IF(ISERROR(B104-C104),"n/a",B104-C104)</f>
        <v>-1034</v>
      </c>
      <c r="E104" s="177">
        <f>IF(ISERROR(D104/C104),"n/a",(D104/C104))</f>
        <v>-0.21640853913771452</v>
      </c>
    </row>
    <row r="105" spans="1:6" x14ac:dyDescent="0.2">
      <c r="A105" s="178" t="s">
        <v>8</v>
      </c>
      <c r="B105" s="29">
        <v>411</v>
      </c>
      <c r="C105" s="29">
        <v>1042</v>
      </c>
      <c r="D105" s="6">
        <f>IF(ISERROR(B105-C105),"n/a",B105-C105)</f>
        <v>-631</v>
      </c>
      <c r="E105" s="177">
        <f>IF(ISERROR(D105/C105),"n/a",(D105/C105))</f>
        <v>-0.60556621880998085</v>
      </c>
    </row>
    <row r="106" spans="1:6" x14ac:dyDescent="0.2">
      <c r="A106" s="179" t="s">
        <v>5</v>
      </c>
      <c r="B106" s="28">
        <f>SUM(B104:B105)</f>
        <v>4155</v>
      </c>
      <c r="C106" s="28">
        <f>SUM(C104:C105)</f>
        <v>5820</v>
      </c>
      <c r="D106" s="7">
        <f>IF(ISERROR(B106-C106),"n/a",B106-C106)</f>
        <v>-1665</v>
      </c>
      <c r="E106" s="180">
        <f>IF(ISERROR(D106/C106),"n/a",(D106/C106))</f>
        <v>-0.28608247422680411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3918</v>
      </c>
      <c r="C109" s="84">
        <f>(C110+C114+C112)</f>
        <v>4884</v>
      </c>
      <c r="D109" s="84">
        <f t="shared" ref="D109:D125" si="24">IF(ISERROR(B109-C109),"n/a",B109-C109)</f>
        <v>-966</v>
      </c>
      <c r="E109" s="156">
        <f t="shared" ref="E109:E125" si="25">IF(ISERROR(D109/C109),"n/a",(D109/C109))</f>
        <v>-0.19778869778869779</v>
      </c>
      <c r="F109" s="164"/>
    </row>
    <row r="110" spans="1:6" s="85" customFormat="1" x14ac:dyDescent="0.2">
      <c r="A110" s="157" t="s">
        <v>31</v>
      </c>
      <c r="B110" s="28">
        <f>B111</f>
        <v>3819</v>
      </c>
      <c r="C110" s="28">
        <f>C111</f>
        <v>4698</v>
      </c>
      <c r="D110" s="7">
        <f t="shared" si="24"/>
        <v>-879</v>
      </c>
      <c r="E110" s="158">
        <f t="shared" si="25"/>
        <v>-0.18710089399744573</v>
      </c>
      <c r="F110" s="165"/>
    </row>
    <row r="111" spans="1:6" s="85" customFormat="1" x14ac:dyDescent="0.2">
      <c r="A111" s="159" t="s">
        <v>32</v>
      </c>
      <c r="B111" s="281">
        <v>3819</v>
      </c>
      <c r="C111" s="281">
        <v>4698</v>
      </c>
      <c r="D111" s="282">
        <f t="shared" ref="D111" si="26">IF(ISERROR(B111-C111),"n/a",B111-C111)</f>
        <v>-879</v>
      </c>
      <c r="E111" s="283">
        <f t="shared" ref="E111" si="27">IF(ISERROR(D111/C111),"n/a",(D111/C111))</f>
        <v>-0.18710089399744573</v>
      </c>
      <c r="F111" s="165"/>
    </row>
    <row r="112" spans="1:6" x14ac:dyDescent="0.2">
      <c r="A112" s="157" t="s">
        <v>30</v>
      </c>
      <c r="B112" s="28">
        <f>B113</f>
        <v>69</v>
      </c>
      <c r="C112" s="28">
        <f>C113</f>
        <v>153</v>
      </c>
      <c r="D112" s="7">
        <f>IF(ISERROR(B112-C112),"n/a",B112-C112)</f>
        <v>-84</v>
      </c>
      <c r="E112" s="158">
        <f>IF(ISERROR(D112/C112),"n/a",(D112/C112))</f>
        <v>-0.5490196078431373</v>
      </c>
      <c r="F112" s="164"/>
    </row>
    <row r="113" spans="1:6" x14ac:dyDescent="0.2">
      <c r="A113" s="159" t="s">
        <v>32</v>
      </c>
      <c r="B113" s="29">
        <v>69</v>
      </c>
      <c r="C113" s="29">
        <v>153</v>
      </c>
      <c r="D113" s="6">
        <f>IF(ISERROR(B113-C113),"n/a",B113-C113)</f>
        <v>-84</v>
      </c>
      <c r="E113" s="160">
        <f>IF(ISERROR(D113/C113),"n/a",(D113/C113))</f>
        <v>-0.5490196078431373</v>
      </c>
      <c r="F113" s="164"/>
    </row>
    <row r="114" spans="1:6" x14ac:dyDescent="0.2">
      <c r="A114" s="157" t="s">
        <v>33</v>
      </c>
      <c r="B114" s="28">
        <f>B115</f>
        <v>30</v>
      </c>
      <c r="C114" s="28">
        <f>C115</f>
        <v>33</v>
      </c>
      <c r="D114" s="7">
        <f t="shared" si="24"/>
        <v>-3</v>
      </c>
      <c r="E114" s="158">
        <f t="shared" si="25"/>
        <v>-9.0909090909090912E-2</v>
      </c>
      <c r="F114" s="164"/>
    </row>
    <row r="115" spans="1:6" x14ac:dyDescent="0.2">
      <c r="A115" s="159" t="s">
        <v>32</v>
      </c>
      <c r="B115" s="29">
        <v>30</v>
      </c>
      <c r="C115" s="29">
        <v>33</v>
      </c>
      <c r="D115" s="6">
        <f t="shared" si="24"/>
        <v>-3</v>
      </c>
      <c r="E115" s="160">
        <f t="shared" si="25"/>
        <v>-9.0909090909090912E-2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8</v>
      </c>
      <c r="D116" s="84">
        <f t="shared" si="24"/>
        <v>-8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3</v>
      </c>
      <c r="D117" s="7">
        <f t="shared" si="24"/>
        <v>-3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3</v>
      </c>
      <c r="D118" s="282">
        <f t="shared" ref="D118:D119" si="28">IF(ISERROR(B118-C118),"n/a",B118-C118)</f>
        <v>-3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5</v>
      </c>
      <c r="D120" s="7">
        <f>IF(ISERROR(B120-C120),"n/a",B120-C120)</f>
        <v>-5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5</v>
      </c>
      <c r="D121" s="6">
        <f>IF(ISERROR(B121-C121),"n/a",B121-C121)</f>
        <v>-5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3918</v>
      </c>
      <c r="C125" s="84">
        <f>(C109+C116)</f>
        <v>4892</v>
      </c>
      <c r="D125" s="84">
        <f t="shared" si="24"/>
        <v>-974</v>
      </c>
      <c r="E125" s="156">
        <f t="shared" si="25"/>
        <v>-0.19910057236304171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4882</v>
      </c>
      <c r="D128" s="84">
        <f t="shared" ref="D128:D144" si="32">IF(ISERROR(B128-C128),"n/a",B128-C128)</f>
        <v>-4882</v>
      </c>
      <c r="E128" s="156">
        <f t="shared" ref="E128:E144" si="33">IF(ISERROR(D128/C128),"n/a",(D128/C128))</f>
        <v>-1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4696</v>
      </c>
      <c r="D129" s="7">
        <f t="shared" si="32"/>
        <v>-4696</v>
      </c>
      <c r="E129" s="158">
        <f t="shared" si="33"/>
        <v>-1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4696</v>
      </c>
      <c r="D130" s="282">
        <f t="shared" ref="D130" si="34">IF(ISERROR(B130-C130),"n/a",B130-C130)</f>
        <v>-4696</v>
      </c>
      <c r="E130" s="283">
        <f t="shared" ref="E130" si="35">IF(ISERROR(D130/C130),"n/a",(D130/C130))</f>
        <v>-1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153</v>
      </c>
      <c r="D131" s="7">
        <f>IF(ISERROR(B131-C131),"n/a",B131-C131)</f>
        <v>-153</v>
      </c>
      <c r="E131" s="158">
        <f>IF(ISERROR(D131/C131),"n/a",(D131/C131))</f>
        <v>-1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153</v>
      </c>
      <c r="D132" s="6">
        <f>IF(ISERROR(B132-C132),"n/a",B132-C132)</f>
        <v>-153</v>
      </c>
      <c r="E132" s="160">
        <f>IF(ISERROR(D132/C132),"n/a",(D132/C132))</f>
        <v>-1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33</v>
      </c>
      <c r="D133" s="7">
        <f t="shared" si="32"/>
        <v>-33</v>
      </c>
      <c r="E133" s="158">
        <f t="shared" si="33"/>
        <v>-1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33</v>
      </c>
      <c r="D134" s="6">
        <f t="shared" si="32"/>
        <v>-33</v>
      </c>
      <c r="E134" s="160">
        <f t="shared" si="33"/>
        <v>-1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8</v>
      </c>
      <c r="D135" s="84">
        <f t="shared" si="32"/>
        <v>-8</v>
      </c>
      <c r="E135" s="156">
        <f t="shared" si="33"/>
        <v>-1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3</v>
      </c>
      <c r="D136" s="7">
        <f t="shared" si="32"/>
        <v>-3</v>
      </c>
      <c r="E136" s="158">
        <f t="shared" si="33"/>
        <v>-1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3</v>
      </c>
      <c r="D137" s="282">
        <f t="shared" ref="D137:D138" si="36">IF(ISERROR(B137-C137),"n/a",B137-C137)</f>
        <v>-3</v>
      </c>
      <c r="E137" s="283">
        <f t="shared" ref="E137:E138" si="37">IF(ISERROR(D137/C137),"n/a",(D137/C137))</f>
        <v>-1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5</v>
      </c>
      <c r="D139" s="7">
        <f>IF(ISERROR(B139-C139),"n/a",B139-C139)</f>
        <v>-5</v>
      </c>
      <c r="E139" s="158">
        <f>IF(ISERROR(D139/C139),"n/a",(D139/C139))</f>
        <v>-1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5</v>
      </c>
      <c r="D140" s="6">
        <f>IF(ISERROR(B140-C140),"n/a",B140-C140)</f>
        <v>-5</v>
      </c>
      <c r="E140" s="160">
        <f>IF(ISERROR(D140/C140),"n/a",(D140/C140))</f>
        <v>-1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4890</v>
      </c>
      <c r="D144" s="84">
        <f t="shared" si="32"/>
        <v>-4890</v>
      </c>
      <c r="E144" s="156">
        <f t="shared" si="33"/>
        <v>-1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82</v>
      </c>
    </row>
    <row r="151" spans="1:6" x14ac:dyDescent="0.2">
      <c r="A151" s="85" t="s">
        <v>83</v>
      </c>
    </row>
    <row r="152" spans="1:6" x14ac:dyDescent="0.2">
      <c r="A152" s="85" t="s">
        <v>84</v>
      </c>
    </row>
    <row r="153" spans="1:6" x14ac:dyDescent="0.2">
      <c r="A153" s="85" t="s">
        <v>85</v>
      </c>
    </row>
    <row r="154" spans="1:6" x14ac:dyDescent="0.2">
      <c r="A154" s="85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1" width="9.140625" style="330" customWidth="1"/>
    <col min="12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14,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1869</v>
      </c>
      <c r="D10" s="341">
        <f t="shared" ref="D10:M10" si="0">SUM(D43,D74,D105,D136,D183)</f>
        <v>804</v>
      </c>
      <c r="E10" s="341">
        <f t="shared" si="0"/>
        <v>666</v>
      </c>
      <c r="F10" s="341">
        <f t="shared" si="0"/>
        <v>180</v>
      </c>
      <c r="G10" s="341">
        <f t="shared" si="0"/>
        <v>137</v>
      </c>
      <c r="H10" s="341">
        <f t="shared" si="0"/>
        <v>150</v>
      </c>
      <c r="I10" s="341">
        <f t="shared" si="0"/>
        <v>120</v>
      </c>
      <c r="J10" s="341">
        <f t="shared" si="0"/>
        <v>115</v>
      </c>
      <c r="K10" s="341">
        <f t="shared" si="0"/>
        <v>111</v>
      </c>
      <c r="L10" s="341">
        <f t="shared" si="0"/>
        <v>0</v>
      </c>
      <c r="M10" s="341">
        <f t="shared" si="0"/>
        <v>111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2</v>
      </c>
      <c r="J11" s="341">
        <f t="shared" si="1"/>
        <v>3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1816</v>
      </c>
      <c r="I12" s="341">
        <f t="shared" si="2"/>
        <v>2054</v>
      </c>
      <c r="J12" s="341">
        <f t="shared" si="2"/>
        <v>1424</v>
      </c>
      <c r="K12" s="341">
        <f t="shared" si="2"/>
        <v>1979</v>
      </c>
      <c r="L12" s="341">
        <f t="shared" si="2"/>
        <v>0</v>
      </c>
      <c r="M12" s="341">
        <f t="shared" si="2"/>
        <v>1978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4</v>
      </c>
      <c r="K13" s="341">
        <f t="shared" si="3"/>
        <v>4</v>
      </c>
      <c r="L13" s="341">
        <f t="shared" si="3"/>
        <v>0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21331</v>
      </c>
      <c r="D14" s="341">
        <f t="shared" si="4"/>
        <v>11248</v>
      </c>
      <c r="E14" s="341">
        <f t="shared" si="4"/>
        <v>9138</v>
      </c>
      <c r="F14" s="341">
        <f t="shared" si="4"/>
        <v>2612</v>
      </c>
      <c r="G14" s="341">
        <f t="shared" si="4"/>
        <v>2146</v>
      </c>
      <c r="H14" s="341">
        <f t="shared" si="4"/>
        <v>2298</v>
      </c>
      <c r="I14" s="341">
        <f t="shared" si="4"/>
        <v>1917</v>
      </c>
      <c r="J14" s="341">
        <f t="shared" si="4"/>
        <v>1681</v>
      </c>
      <c r="K14" s="341">
        <f t="shared" si="4"/>
        <v>1831</v>
      </c>
      <c r="L14" s="341">
        <f t="shared" si="4"/>
        <v>0</v>
      </c>
      <c r="M14" s="341">
        <f t="shared" si="4"/>
        <v>1830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311</v>
      </c>
      <c r="I15" s="341">
        <f t="shared" si="5"/>
        <v>287</v>
      </c>
      <c r="J15" s="341">
        <f t="shared" si="5"/>
        <v>227</v>
      </c>
      <c r="K15" s="341">
        <f t="shared" si="5"/>
        <v>274</v>
      </c>
      <c r="L15" s="341">
        <f t="shared" si="5"/>
        <v>0</v>
      </c>
      <c r="M15" s="341">
        <f t="shared" si="5"/>
        <v>274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167</v>
      </c>
      <c r="I16" s="341">
        <f t="shared" si="6"/>
        <v>197</v>
      </c>
      <c r="J16" s="341">
        <f t="shared" si="6"/>
        <v>67</v>
      </c>
      <c r="K16" s="341">
        <f t="shared" si="6"/>
        <v>149</v>
      </c>
      <c r="L16" s="341">
        <f t="shared" si="6"/>
        <v>0</v>
      </c>
      <c r="M16" s="341">
        <f t="shared" si="6"/>
        <v>149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45</v>
      </c>
      <c r="I17" s="341">
        <f t="shared" si="7"/>
        <v>58</v>
      </c>
      <c r="J17" s="341">
        <f t="shared" si="7"/>
        <v>33</v>
      </c>
      <c r="K17" s="341">
        <f t="shared" si="7"/>
        <v>56</v>
      </c>
      <c r="L17" s="341">
        <f t="shared" si="7"/>
        <v>0</v>
      </c>
      <c r="M17" s="341">
        <f t="shared" si="7"/>
        <v>56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484</v>
      </c>
      <c r="I18" s="341">
        <f t="shared" si="8"/>
        <v>513</v>
      </c>
      <c r="J18" s="341">
        <f t="shared" si="8"/>
        <v>364</v>
      </c>
      <c r="K18" s="341">
        <f t="shared" si="8"/>
        <v>479</v>
      </c>
      <c r="L18" s="341">
        <f t="shared" si="8"/>
        <v>0</v>
      </c>
      <c r="M18" s="341">
        <f t="shared" si="8"/>
        <v>479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49514</v>
      </c>
      <c r="D19" s="363">
        <f t="shared" ref="D19:M19" si="10">SUM(D10:D18)</f>
        <v>32837</v>
      </c>
      <c r="E19" s="363">
        <f t="shared" si="10"/>
        <v>28276</v>
      </c>
      <c r="F19" s="363">
        <f t="shared" si="10"/>
        <v>6695</v>
      </c>
      <c r="G19" s="363">
        <f t="shared" si="10"/>
        <v>5973</v>
      </c>
      <c r="H19" s="363">
        <f t="shared" si="10"/>
        <v>5282</v>
      </c>
      <c r="I19" s="363">
        <f t="shared" si="10"/>
        <v>5153</v>
      </c>
      <c r="J19" s="363">
        <f t="shared" si="10"/>
        <v>3918</v>
      </c>
      <c r="K19" s="363">
        <f t="shared" si="10"/>
        <v>4884</v>
      </c>
      <c r="L19" s="363">
        <f t="shared" si="10"/>
        <v>0</v>
      </c>
      <c r="M19" s="364">
        <f t="shared" si="10"/>
        <v>4882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117</v>
      </c>
      <c r="I24" s="341">
        <f t="shared" si="12"/>
        <v>101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4</v>
      </c>
      <c r="I25" s="341">
        <f t="shared" si="13"/>
        <v>5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2884</v>
      </c>
      <c r="D26" s="341">
        <f t="shared" si="14"/>
        <v>2106</v>
      </c>
      <c r="E26" s="341">
        <f t="shared" si="14"/>
        <v>1956</v>
      </c>
      <c r="F26" s="341">
        <f t="shared" si="14"/>
        <v>532</v>
      </c>
      <c r="G26" s="341">
        <f t="shared" si="14"/>
        <v>479</v>
      </c>
      <c r="H26" s="341">
        <f t="shared" si="14"/>
        <v>468</v>
      </c>
      <c r="I26" s="341">
        <f t="shared" si="14"/>
        <v>402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1237</v>
      </c>
      <c r="G28" s="341">
        <f t="shared" si="16"/>
        <v>1222</v>
      </c>
      <c r="H28" s="341">
        <f t="shared" si="16"/>
        <v>1121</v>
      </c>
      <c r="I28" s="341">
        <f t="shared" si="16"/>
        <v>1095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1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736</v>
      </c>
      <c r="D29" s="341">
        <f t="shared" si="17"/>
        <v>546</v>
      </c>
      <c r="E29" s="341">
        <f t="shared" si="17"/>
        <v>462</v>
      </c>
      <c r="F29" s="341">
        <f t="shared" si="17"/>
        <v>156</v>
      </c>
      <c r="G29" s="341">
        <f t="shared" si="17"/>
        <v>118</v>
      </c>
      <c r="H29" s="341">
        <f t="shared" si="17"/>
        <v>138</v>
      </c>
      <c r="I29" s="341">
        <f t="shared" si="17"/>
        <v>105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1650</v>
      </c>
      <c r="D30" s="341">
        <f t="shared" si="18"/>
        <v>1155</v>
      </c>
      <c r="E30" s="341">
        <f t="shared" si="18"/>
        <v>1308</v>
      </c>
      <c r="F30" s="341">
        <f t="shared" si="18"/>
        <v>224</v>
      </c>
      <c r="G30" s="341">
        <f t="shared" si="18"/>
        <v>329</v>
      </c>
      <c r="H30" s="341">
        <f t="shared" si="18"/>
        <v>179</v>
      </c>
      <c r="I30" s="341">
        <f t="shared" si="18"/>
        <v>260</v>
      </c>
      <c r="J30" s="341">
        <f t="shared" si="18"/>
        <v>0</v>
      </c>
      <c r="K30" s="341">
        <f t="shared" si="18"/>
        <v>5</v>
      </c>
      <c r="L30" s="341">
        <f t="shared" si="18"/>
        <v>0</v>
      </c>
      <c r="M30" s="341">
        <f t="shared" si="18"/>
        <v>5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19</v>
      </c>
      <c r="I31" s="341">
        <f t="shared" si="19"/>
        <v>8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2358</v>
      </c>
      <c r="D32" s="341">
        <f t="shared" si="20"/>
        <v>1626</v>
      </c>
      <c r="E32" s="341">
        <f t="shared" si="20"/>
        <v>1588</v>
      </c>
      <c r="F32" s="341">
        <f t="shared" si="20"/>
        <v>404</v>
      </c>
      <c r="G32" s="341">
        <f t="shared" si="20"/>
        <v>431</v>
      </c>
      <c r="H32" s="341">
        <f t="shared" si="20"/>
        <v>358</v>
      </c>
      <c r="I32" s="341">
        <f t="shared" si="20"/>
        <v>376</v>
      </c>
      <c r="J32" s="341">
        <f t="shared" si="20"/>
        <v>0</v>
      </c>
      <c r="K32" s="341">
        <f t="shared" si="20"/>
        <v>2</v>
      </c>
      <c r="L32" s="341">
        <f t="shared" si="20"/>
        <v>0</v>
      </c>
      <c r="M32" s="341">
        <f t="shared" si="20"/>
        <v>2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12569</v>
      </c>
      <c r="D33" s="363">
        <f t="shared" si="21"/>
        <v>9282</v>
      </c>
      <c r="E33" s="363">
        <f t="shared" si="21"/>
        <v>8686</v>
      </c>
      <c r="F33" s="363">
        <f t="shared" si="21"/>
        <v>2711</v>
      </c>
      <c r="G33" s="363">
        <f t="shared" si="21"/>
        <v>2717</v>
      </c>
      <c r="H33" s="363">
        <f t="shared" si="21"/>
        <v>2408</v>
      </c>
      <c r="I33" s="363">
        <f t="shared" si="21"/>
        <v>2356</v>
      </c>
      <c r="J33" s="363">
        <f t="shared" si="21"/>
        <v>0</v>
      </c>
      <c r="K33" s="363">
        <f t="shared" si="21"/>
        <v>8</v>
      </c>
      <c r="L33" s="363">
        <f t="shared" si="21"/>
        <v>0</v>
      </c>
      <c r="M33" s="364">
        <f t="shared" si="21"/>
        <v>8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62083</v>
      </c>
      <c r="D35" s="361">
        <f t="shared" si="22"/>
        <v>42119</v>
      </c>
      <c r="E35" s="361">
        <f t="shared" si="22"/>
        <v>36962</v>
      </c>
      <c r="F35" s="361">
        <f t="shared" si="22"/>
        <v>9406</v>
      </c>
      <c r="G35" s="361">
        <f t="shared" si="22"/>
        <v>8690</v>
      </c>
      <c r="H35" s="361">
        <f t="shared" si="22"/>
        <v>7690</v>
      </c>
      <c r="I35" s="361">
        <f t="shared" si="22"/>
        <v>7509</v>
      </c>
      <c r="J35" s="361">
        <f t="shared" si="22"/>
        <v>3918</v>
      </c>
      <c r="K35" s="361">
        <f t="shared" si="22"/>
        <v>4892</v>
      </c>
      <c r="L35" s="361">
        <f t="shared" si="22"/>
        <v>0</v>
      </c>
      <c r="M35" s="361">
        <f t="shared" si="22"/>
        <v>4890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16</v>
      </c>
      <c r="K43" s="341">
        <v>6</v>
      </c>
      <c r="L43" s="341">
        <v>0</v>
      </c>
      <c r="M43" s="341">
        <v>6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2276</v>
      </c>
      <c r="F45" s="341">
        <v>467</v>
      </c>
      <c r="G45" s="341">
        <v>473</v>
      </c>
      <c r="H45" s="341">
        <v>312</v>
      </c>
      <c r="I45" s="341">
        <v>393</v>
      </c>
      <c r="J45" s="341">
        <v>297</v>
      </c>
      <c r="K45" s="341">
        <v>384</v>
      </c>
      <c r="L45" s="341">
        <v>0</v>
      </c>
      <c r="M45" s="341">
        <v>384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827</v>
      </c>
      <c r="F47" s="341">
        <v>260</v>
      </c>
      <c r="G47" s="341">
        <v>227</v>
      </c>
      <c r="H47" s="341">
        <v>231</v>
      </c>
      <c r="I47" s="341">
        <v>202</v>
      </c>
      <c r="J47" s="341">
        <v>223</v>
      </c>
      <c r="K47" s="341">
        <v>195</v>
      </c>
      <c r="L47" s="341">
        <v>0</v>
      </c>
      <c r="M47" s="341">
        <v>194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42</v>
      </c>
      <c r="J48" s="341">
        <v>32</v>
      </c>
      <c r="K48" s="341">
        <v>39</v>
      </c>
      <c r="L48" s="341">
        <v>0</v>
      </c>
      <c r="M48" s="341">
        <v>39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42</v>
      </c>
      <c r="I49" s="341">
        <v>14</v>
      </c>
      <c r="J49" s="341">
        <v>23</v>
      </c>
      <c r="K49" s="341">
        <v>2</v>
      </c>
      <c r="L49" s="341">
        <v>0</v>
      </c>
      <c r="M49" s="341">
        <v>2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10</v>
      </c>
      <c r="J50" s="341">
        <v>7</v>
      </c>
      <c r="K50" s="341">
        <v>9</v>
      </c>
      <c r="L50" s="341">
        <v>0</v>
      </c>
      <c r="M50" s="341">
        <v>9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79</v>
      </c>
      <c r="I51" s="341">
        <v>79</v>
      </c>
      <c r="J51" s="341">
        <v>72</v>
      </c>
      <c r="K51" s="341">
        <v>78</v>
      </c>
      <c r="L51" s="341">
        <v>0</v>
      </c>
      <c r="M51" s="341">
        <v>78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5539</v>
      </c>
      <c r="E52" s="348">
        <f t="shared" si="23"/>
        <v>4356</v>
      </c>
      <c r="F52" s="348">
        <f t="shared" si="23"/>
        <v>971</v>
      </c>
      <c r="G52" s="348">
        <f t="shared" si="23"/>
        <v>881</v>
      </c>
      <c r="H52" s="348">
        <f t="shared" si="23"/>
        <v>723</v>
      </c>
      <c r="I52" s="348">
        <f t="shared" si="23"/>
        <v>747</v>
      </c>
      <c r="J52" s="348">
        <f t="shared" si="23"/>
        <v>670</v>
      </c>
      <c r="K52" s="348">
        <f t="shared" si="23"/>
        <v>714</v>
      </c>
      <c r="L52" s="348">
        <f t="shared" si="23"/>
        <v>0</v>
      </c>
      <c r="M52" s="348">
        <f t="shared" si="23"/>
        <v>713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72</v>
      </c>
      <c r="H59" s="341">
        <v>87</v>
      </c>
      <c r="I59" s="341">
        <v>59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315</v>
      </c>
      <c r="E61" s="341">
        <v>261</v>
      </c>
      <c r="F61" s="341">
        <v>110</v>
      </c>
      <c r="G61" s="341">
        <v>115</v>
      </c>
      <c r="H61" s="341">
        <v>103</v>
      </c>
      <c r="I61" s="341">
        <v>99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19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27</v>
      </c>
      <c r="I63" s="341">
        <v>42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55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1103</v>
      </c>
      <c r="E66" s="357">
        <f t="shared" si="24"/>
        <v>991</v>
      </c>
      <c r="F66" s="357">
        <f t="shared" si="24"/>
        <v>342</v>
      </c>
      <c r="G66" s="357">
        <f t="shared" si="24"/>
        <v>327</v>
      </c>
      <c r="H66" s="357">
        <f t="shared" si="24"/>
        <v>313</v>
      </c>
      <c r="I66" s="357">
        <f t="shared" si="24"/>
        <v>283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6642</v>
      </c>
      <c r="E67" s="359">
        <f t="shared" si="25"/>
        <v>5347</v>
      </c>
      <c r="F67" s="359">
        <f t="shared" si="25"/>
        <v>1313</v>
      </c>
      <c r="G67" s="359">
        <f t="shared" si="25"/>
        <v>1208</v>
      </c>
      <c r="H67" s="359">
        <f t="shared" si="25"/>
        <v>1036</v>
      </c>
      <c r="I67" s="359">
        <f t="shared" si="25"/>
        <v>1030</v>
      </c>
      <c r="J67" s="359">
        <f t="shared" si="25"/>
        <v>670</v>
      </c>
      <c r="K67" s="359">
        <f t="shared" si="25"/>
        <v>714</v>
      </c>
      <c r="L67" s="359">
        <f t="shared" si="25"/>
        <v>0</v>
      </c>
      <c r="M67" s="360">
        <f t="shared" si="25"/>
        <v>713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1013</v>
      </c>
      <c r="D74" s="341">
        <v>437</v>
      </c>
      <c r="E74" s="341">
        <v>404</v>
      </c>
      <c r="F74" s="341">
        <v>87</v>
      </c>
      <c r="G74" s="341">
        <v>85</v>
      </c>
      <c r="H74" s="341">
        <v>70</v>
      </c>
      <c r="I74" s="341">
        <v>73</v>
      </c>
      <c r="J74" s="341">
        <v>53</v>
      </c>
      <c r="K74" s="341">
        <v>71</v>
      </c>
      <c r="L74" s="341">
        <v>0</v>
      </c>
      <c r="M74" s="341">
        <v>71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1</v>
      </c>
      <c r="J75" s="341">
        <v>3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4594</v>
      </c>
      <c r="E76" s="341">
        <v>4075</v>
      </c>
      <c r="F76" s="341">
        <v>1074</v>
      </c>
      <c r="G76" s="341">
        <v>991</v>
      </c>
      <c r="H76" s="341">
        <v>798</v>
      </c>
      <c r="I76" s="341">
        <v>843</v>
      </c>
      <c r="J76" s="341">
        <v>546</v>
      </c>
      <c r="K76" s="341">
        <v>806</v>
      </c>
      <c r="L76" s="341">
        <v>0</v>
      </c>
      <c r="M76" s="341">
        <v>806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21</v>
      </c>
      <c r="E77" s="341">
        <v>15</v>
      </c>
      <c r="F77" s="341">
        <v>5</v>
      </c>
      <c r="G77" s="341">
        <v>5</v>
      </c>
      <c r="H77" s="341">
        <v>4</v>
      </c>
      <c r="I77" s="341">
        <v>3</v>
      </c>
      <c r="J77" s="341">
        <v>2</v>
      </c>
      <c r="K77" s="341">
        <v>2</v>
      </c>
      <c r="L77" s="341">
        <v>0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10824</v>
      </c>
      <c r="D78" s="341">
        <v>6119</v>
      </c>
      <c r="E78" s="341">
        <v>5061</v>
      </c>
      <c r="F78" s="341">
        <v>1347</v>
      </c>
      <c r="G78" s="341">
        <v>1156</v>
      </c>
      <c r="H78" s="341">
        <v>1169</v>
      </c>
      <c r="I78" s="341">
        <v>1034</v>
      </c>
      <c r="J78" s="341">
        <v>774</v>
      </c>
      <c r="K78" s="341">
        <v>983</v>
      </c>
      <c r="L78" s="341">
        <v>0</v>
      </c>
      <c r="M78" s="341">
        <v>983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781</v>
      </c>
      <c r="E79" s="341">
        <v>739</v>
      </c>
      <c r="F79" s="341">
        <v>182</v>
      </c>
      <c r="G79" s="341">
        <v>148</v>
      </c>
      <c r="H79" s="341">
        <v>145</v>
      </c>
      <c r="I79" s="341">
        <v>132</v>
      </c>
      <c r="J79" s="341">
        <v>92</v>
      </c>
      <c r="K79" s="341">
        <v>125</v>
      </c>
      <c r="L79" s="341">
        <v>0</v>
      </c>
      <c r="M79" s="341">
        <v>125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97</v>
      </c>
      <c r="I80" s="341">
        <v>150</v>
      </c>
      <c r="J80" s="341">
        <v>31</v>
      </c>
      <c r="K80" s="341">
        <v>141</v>
      </c>
      <c r="L80" s="341">
        <v>0</v>
      </c>
      <c r="M80" s="341">
        <v>141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18</v>
      </c>
      <c r="I81" s="341">
        <v>33</v>
      </c>
      <c r="J81" s="341">
        <v>11</v>
      </c>
      <c r="K81" s="341">
        <v>33</v>
      </c>
      <c r="L81" s="341">
        <v>0</v>
      </c>
      <c r="M81" s="341">
        <v>33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1794</v>
      </c>
      <c r="E82" s="341">
        <v>1579</v>
      </c>
      <c r="F82" s="341">
        <v>278</v>
      </c>
      <c r="G82" s="341">
        <v>252</v>
      </c>
      <c r="H82" s="341">
        <v>226</v>
      </c>
      <c r="I82" s="341">
        <v>212</v>
      </c>
      <c r="J82" s="341">
        <v>154</v>
      </c>
      <c r="K82" s="341">
        <v>198</v>
      </c>
      <c r="L82" s="341">
        <v>0</v>
      </c>
      <c r="M82" s="341">
        <v>198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23063</v>
      </c>
      <c r="D83" s="348">
        <f t="shared" si="26"/>
        <v>15830</v>
      </c>
      <c r="E83" s="348">
        <f t="shared" si="26"/>
        <v>13884</v>
      </c>
      <c r="F83" s="348">
        <f t="shared" si="26"/>
        <v>3152</v>
      </c>
      <c r="G83" s="348">
        <f t="shared" si="26"/>
        <v>2871</v>
      </c>
      <c r="H83" s="348">
        <f t="shared" si="26"/>
        <v>2530</v>
      </c>
      <c r="I83" s="348">
        <f t="shared" si="26"/>
        <v>2481</v>
      </c>
      <c r="J83" s="348">
        <f t="shared" si="26"/>
        <v>1666</v>
      </c>
      <c r="K83" s="348">
        <f t="shared" si="26"/>
        <v>2359</v>
      </c>
      <c r="L83" s="348">
        <f t="shared" si="26"/>
        <v>0</v>
      </c>
      <c r="M83" s="348">
        <f t="shared" si="26"/>
        <v>2359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195</v>
      </c>
      <c r="F88" s="341">
        <v>82</v>
      </c>
      <c r="G88" s="341">
        <v>75</v>
      </c>
      <c r="H88" s="341">
        <v>76</v>
      </c>
      <c r="I88" s="341">
        <v>65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1007</v>
      </c>
      <c r="D90" s="341">
        <v>999</v>
      </c>
      <c r="E90" s="341">
        <v>925</v>
      </c>
      <c r="F90" s="341">
        <v>212</v>
      </c>
      <c r="G90" s="341">
        <v>200</v>
      </c>
      <c r="H90" s="341">
        <v>186</v>
      </c>
      <c r="I90" s="341">
        <v>167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2198</v>
      </c>
      <c r="E92" s="341">
        <v>1875</v>
      </c>
      <c r="F92" s="341">
        <v>732</v>
      </c>
      <c r="G92" s="341">
        <v>723</v>
      </c>
      <c r="H92" s="341">
        <v>655</v>
      </c>
      <c r="I92" s="341">
        <v>643</v>
      </c>
      <c r="J92" s="341">
        <v>0</v>
      </c>
      <c r="K92" s="341">
        <v>1</v>
      </c>
      <c r="L92" s="341">
        <v>0</v>
      </c>
      <c r="M92" s="341">
        <v>1</v>
      </c>
    </row>
    <row r="93" spans="1:15" x14ac:dyDescent="0.25">
      <c r="A93" s="336" t="s">
        <v>51</v>
      </c>
      <c r="B93" s="341">
        <v>362</v>
      </c>
      <c r="C93" s="341">
        <v>344</v>
      </c>
      <c r="D93" s="341">
        <v>293</v>
      </c>
      <c r="E93" s="341">
        <v>268</v>
      </c>
      <c r="F93" s="341">
        <v>86</v>
      </c>
      <c r="G93" s="341">
        <v>62</v>
      </c>
      <c r="H93" s="341">
        <v>77</v>
      </c>
      <c r="I93" s="341">
        <v>56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820</v>
      </c>
      <c r="C94" s="341">
        <v>886</v>
      </c>
      <c r="D94" s="341">
        <v>817</v>
      </c>
      <c r="E94" s="341">
        <v>918</v>
      </c>
      <c r="F94" s="341">
        <v>152</v>
      </c>
      <c r="G94" s="341">
        <v>216</v>
      </c>
      <c r="H94" s="341">
        <v>121</v>
      </c>
      <c r="I94" s="341">
        <v>174</v>
      </c>
      <c r="J94" s="341">
        <v>0</v>
      </c>
      <c r="K94" s="341">
        <v>5</v>
      </c>
      <c r="L94" s="341">
        <v>0</v>
      </c>
      <c r="M94" s="341">
        <v>5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11</v>
      </c>
      <c r="I95" s="341">
        <v>4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1041</v>
      </c>
      <c r="D96" s="341">
        <v>890</v>
      </c>
      <c r="E96" s="341">
        <v>858</v>
      </c>
      <c r="F96" s="341">
        <v>194</v>
      </c>
      <c r="G96" s="341">
        <v>217</v>
      </c>
      <c r="H96" s="341">
        <v>170</v>
      </c>
      <c r="I96" s="341">
        <v>190</v>
      </c>
      <c r="J96" s="341">
        <v>0</v>
      </c>
      <c r="K96" s="341">
        <v>2</v>
      </c>
      <c r="L96" s="341">
        <v>0</v>
      </c>
      <c r="M96" s="341">
        <v>2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5993</v>
      </c>
      <c r="D97" s="348">
        <f t="shared" si="27"/>
        <v>5469</v>
      </c>
      <c r="E97" s="348">
        <f t="shared" si="27"/>
        <v>5086</v>
      </c>
      <c r="F97" s="348">
        <f t="shared" si="27"/>
        <v>1477</v>
      </c>
      <c r="G97" s="348">
        <f t="shared" si="27"/>
        <v>1502</v>
      </c>
      <c r="H97" s="348">
        <f t="shared" si="27"/>
        <v>1303</v>
      </c>
      <c r="I97" s="348">
        <f t="shared" si="27"/>
        <v>1302</v>
      </c>
      <c r="J97" s="348">
        <f t="shared" si="27"/>
        <v>0</v>
      </c>
      <c r="K97" s="348">
        <f t="shared" si="27"/>
        <v>8</v>
      </c>
      <c r="L97" s="348">
        <f t="shared" si="27"/>
        <v>0</v>
      </c>
      <c r="M97" s="348">
        <f t="shared" si="27"/>
        <v>8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29056</v>
      </c>
      <c r="D98" s="361">
        <f t="shared" si="28"/>
        <v>21299</v>
      </c>
      <c r="E98" s="361">
        <f t="shared" si="28"/>
        <v>18970</v>
      </c>
      <c r="F98" s="361">
        <f t="shared" si="28"/>
        <v>4629</v>
      </c>
      <c r="G98" s="361">
        <f t="shared" si="28"/>
        <v>4373</v>
      </c>
      <c r="H98" s="361">
        <f t="shared" si="28"/>
        <v>3833</v>
      </c>
      <c r="I98" s="361">
        <f t="shared" si="28"/>
        <v>3783</v>
      </c>
      <c r="J98" s="361">
        <f t="shared" si="28"/>
        <v>1666</v>
      </c>
      <c r="K98" s="361">
        <f t="shared" si="28"/>
        <v>2367</v>
      </c>
      <c r="L98" s="361">
        <f t="shared" si="28"/>
        <v>0</v>
      </c>
      <c r="M98" s="361">
        <f t="shared" si="28"/>
        <v>2367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54</v>
      </c>
      <c r="I105" s="341">
        <v>40</v>
      </c>
      <c r="J105" s="341">
        <v>38</v>
      </c>
      <c r="K105" s="341">
        <v>33</v>
      </c>
      <c r="L105" s="341">
        <v>0</v>
      </c>
      <c r="M105" s="341">
        <v>33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4057</v>
      </c>
      <c r="E107" s="341">
        <v>3805</v>
      </c>
      <c r="F107" s="341">
        <v>934</v>
      </c>
      <c r="G107" s="341">
        <v>915</v>
      </c>
      <c r="H107" s="341">
        <v>667</v>
      </c>
      <c r="I107" s="341">
        <v>784</v>
      </c>
      <c r="J107" s="341">
        <v>545</v>
      </c>
      <c r="K107" s="341">
        <v>757</v>
      </c>
      <c r="L107" s="341">
        <v>0</v>
      </c>
      <c r="M107" s="341">
        <v>756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10</v>
      </c>
      <c r="E108" s="341">
        <v>14</v>
      </c>
      <c r="F108" s="341">
        <v>5</v>
      </c>
      <c r="G108" s="341">
        <v>1</v>
      </c>
      <c r="H108" s="341">
        <v>4</v>
      </c>
      <c r="I108" s="341">
        <v>1</v>
      </c>
      <c r="J108" s="341">
        <v>2</v>
      </c>
      <c r="K108" s="341">
        <v>1</v>
      </c>
      <c r="L108" s="341">
        <v>0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3597</v>
      </c>
      <c r="E109" s="341">
        <v>2915</v>
      </c>
      <c r="F109" s="341">
        <v>923</v>
      </c>
      <c r="G109" s="341">
        <v>691</v>
      </c>
      <c r="H109" s="341">
        <v>823</v>
      </c>
      <c r="I109" s="341">
        <v>614</v>
      </c>
      <c r="J109" s="341">
        <v>614</v>
      </c>
      <c r="K109" s="341">
        <v>589</v>
      </c>
      <c r="L109" s="341">
        <v>0</v>
      </c>
      <c r="M109" s="341">
        <v>589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639</v>
      </c>
      <c r="E110" s="341">
        <v>502</v>
      </c>
      <c r="F110" s="341">
        <v>160</v>
      </c>
      <c r="G110" s="341">
        <v>124</v>
      </c>
      <c r="H110" s="341">
        <v>127</v>
      </c>
      <c r="I110" s="341">
        <v>105</v>
      </c>
      <c r="J110" s="341">
        <v>96</v>
      </c>
      <c r="K110" s="341">
        <v>102</v>
      </c>
      <c r="L110" s="341">
        <v>0</v>
      </c>
      <c r="M110" s="341">
        <v>102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734</v>
      </c>
      <c r="E111" s="341">
        <v>646</v>
      </c>
      <c r="F111" s="341">
        <v>50</v>
      </c>
      <c r="G111" s="341">
        <v>44</v>
      </c>
      <c r="H111" s="341">
        <v>25</v>
      </c>
      <c r="I111" s="341">
        <v>31</v>
      </c>
      <c r="J111" s="341">
        <v>11</v>
      </c>
      <c r="K111" s="341">
        <v>6</v>
      </c>
      <c r="L111" s="341">
        <v>0</v>
      </c>
      <c r="M111" s="341">
        <v>6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15</v>
      </c>
      <c r="J112" s="341">
        <v>15</v>
      </c>
      <c r="K112" s="341">
        <v>14</v>
      </c>
      <c r="L112" s="341">
        <v>0</v>
      </c>
      <c r="M112" s="341">
        <v>14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171</v>
      </c>
      <c r="I113" s="341">
        <v>206</v>
      </c>
      <c r="J113" s="341">
        <v>130</v>
      </c>
      <c r="K113" s="341">
        <v>191</v>
      </c>
      <c r="L113" s="341">
        <v>0</v>
      </c>
      <c r="M113" s="341">
        <v>191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10675</v>
      </c>
      <c r="E114" s="348">
        <f t="shared" si="29"/>
        <v>9399</v>
      </c>
      <c r="F114" s="348">
        <f t="shared" si="29"/>
        <v>2407</v>
      </c>
      <c r="G114" s="348">
        <f t="shared" si="29"/>
        <v>2083</v>
      </c>
      <c r="H114" s="348">
        <f t="shared" si="29"/>
        <v>1888</v>
      </c>
      <c r="I114" s="348">
        <f t="shared" si="29"/>
        <v>1797</v>
      </c>
      <c r="J114" s="348">
        <f t="shared" si="29"/>
        <v>1451</v>
      </c>
      <c r="K114" s="348">
        <f t="shared" si="29"/>
        <v>1694</v>
      </c>
      <c r="L114" s="348">
        <f t="shared" si="29"/>
        <v>0</v>
      </c>
      <c r="M114" s="348">
        <f t="shared" si="29"/>
        <v>1693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124</v>
      </c>
      <c r="G121" s="341">
        <v>91</v>
      </c>
      <c r="H121" s="341">
        <v>104</v>
      </c>
      <c r="I121" s="341">
        <v>74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560</v>
      </c>
      <c r="E123" s="341">
        <v>597</v>
      </c>
      <c r="F123" s="341">
        <v>231</v>
      </c>
      <c r="G123" s="341">
        <v>247</v>
      </c>
      <c r="H123" s="341">
        <v>209</v>
      </c>
      <c r="I123" s="341">
        <v>229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24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82</v>
      </c>
      <c r="I127" s="341">
        <v>96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1657</v>
      </c>
      <c r="E128" s="348">
        <f t="shared" si="30"/>
        <v>1725</v>
      </c>
      <c r="F128" s="348">
        <f t="shared" si="30"/>
        <v>521</v>
      </c>
      <c r="G128" s="348">
        <f t="shared" si="30"/>
        <v>524</v>
      </c>
      <c r="H128" s="348">
        <f t="shared" si="30"/>
        <v>454</v>
      </c>
      <c r="I128" s="348">
        <f t="shared" si="30"/>
        <v>454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12332</v>
      </c>
      <c r="E129" s="361">
        <f t="shared" si="31"/>
        <v>11124</v>
      </c>
      <c r="F129" s="361">
        <f t="shared" si="31"/>
        <v>2928</v>
      </c>
      <c r="G129" s="361">
        <f t="shared" si="31"/>
        <v>2607</v>
      </c>
      <c r="H129" s="361">
        <f t="shared" si="31"/>
        <v>2342</v>
      </c>
      <c r="I129" s="361">
        <f t="shared" si="31"/>
        <v>2251</v>
      </c>
      <c r="J129" s="361">
        <f t="shared" si="31"/>
        <v>1451</v>
      </c>
      <c r="K129" s="361">
        <f t="shared" si="31"/>
        <v>1694</v>
      </c>
      <c r="L129" s="361">
        <f t="shared" si="31"/>
        <v>0</v>
      </c>
      <c r="M129" s="361">
        <f t="shared" si="31"/>
        <v>1693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0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28</v>
      </c>
      <c r="I138" s="341">
        <v>25</v>
      </c>
      <c r="J138" s="341">
        <v>26</v>
      </c>
      <c r="K138" s="341">
        <v>23</v>
      </c>
      <c r="L138" s="341">
        <v>0</v>
      </c>
      <c r="M138" s="341">
        <v>23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266</v>
      </c>
      <c r="F140" s="341">
        <v>67</v>
      </c>
      <c r="G140" s="341">
        <v>59</v>
      </c>
      <c r="H140" s="341">
        <v>61</v>
      </c>
      <c r="I140" s="341">
        <v>55</v>
      </c>
      <c r="J140" s="341">
        <v>56</v>
      </c>
      <c r="K140" s="341">
        <v>53</v>
      </c>
      <c r="L140" s="341">
        <v>0</v>
      </c>
      <c r="M140" s="341">
        <v>53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0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2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1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41</v>
      </c>
      <c r="E144" s="341">
        <v>35</v>
      </c>
      <c r="F144" s="341">
        <v>5</v>
      </c>
      <c r="G144" s="341">
        <v>5</v>
      </c>
      <c r="H144" s="341">
        <v>3</v>
      </c>
      <c r="I144" s="341">
        <v>5</v>
      </c>
      <c r="J144" s="341">
        <v>3</v>
      </c>
      <c r="K144" s="341">
        <v>4</v>
      </c>
      <c r="L144" s="341">
        <v>0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599</v>
      </c>
      <c r="E145" s="348">
        <f t="shared" si="32"/>
        <v>462</v>
      </c>
      <c r="F145" s="348">
        <f t="shared" si="32"/>
        <v>117</v>
      </c>
      <c r="G145" s="348">
        <f t="shared" si="32"/>
        <v>101</v>
      </c>
      <c r="H145" s="348">
        <f t="shared" si="32"/>
        <v>104</v>
      </c>
      <c r="I145" s="348">
        <f t="shared" si="32"/>
        <v>93</v>
      </c>
      <c r="J145" s="348">
        <f t="shared" si="32"/>
        <v>95</v>
      </c>
      <c r="K145" s="348">
        <f t="shared" si="32"/>
        <v>86</v>
      </c>
      <c r="L145" s="348">
        <f t="shared" si="32"/>
        <v>0</v>
      </c>
      <c r="M145" s="348">
        <f t="shared" si="32"/>
        <v>86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30</v>
      </c>
      <c r="I154" s="341">
        <v>18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19</v>
      </c>
      <c r="D158" s="341">
        <v>26</v>
      </c>
      <c r="E158" s="341">
        <v>17</v>
      </c>
      <c r="F158" s="341">
        <v>10</v>
      </c>
      <c r="G158" s="341">
        <v>5</v>
      </c>
      <c r="H158" s="341">
        <v>10</v>
      </c>
      <c r="I158" s="341">
        <v>4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80</v>
      </c>
      <c r="D159" s="348">
        <f t="shared" si="33"/>
        <v>137</v>
      </c>
      <c r="E159" s="348">
        <f t="shared" si="33"/>
        <v>75</v>
      </c>
      <c r="F159" s="348">
        <f t="shared" si="33"/>
        <v>53</v>
      </c>
      <c r="G159" s="348">
        <f t="shared" si="33"/>
        <v>30</v>
      </c>
      <c r="H159" s="348">
        <f t="shared" si="33"/>
        <v>50</v>
      </c>
      <c r="I159" s="348">
        <f t="shared" si="33"/>
        <v>26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946</v>
      </c>
      <c r="D160" s="361">
        <f t="shared" si="34"/>
        <v>736</v>
      </c>
      <c r="E160" s="361">
        <f t="shared" si="34"/>
        <v>537</v>
      </c>
      <c r="F160" s="361">
        <f t="shared" si="34"/>
        <v>170</v>
      </c>
      <c r="G160" s="361">
        <f t="shared" si="34"/>
        <v>131</v>
      </c>
      <c r="H160" s="361">
        <f t="shared" si="34"/>
        <v>154</v>
      </c>
      <c r="I160" s="361">
        <f t="shared" si="34"/>
        <v>119</v>
      </c>
      <c r="J160" s="361">
        <f t="shared" si="34"/>
        <v>95</v>
      </c>
      <c r="K160" s="361">
        <f t="shared" si="34"/>
        <v>86</v>
      </c>
      <c r="L160" s="361">
        <f t="shared" si="34"/>
        <v>0</v>
      </c>
      <c r="M160" s="361">
        <f t="shared" si="34"/>
        <v>86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20</v>
      </c>
      <c r="F167" s="341">
        <v>9</v>
      </c>
      <c r="G167" s="341">
        <v>14</v>
      </c>
      <c r="H167" s="341">
        <v>9</v>
      </c>
      <c r="I167" s="341">
        <v>13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293</v>
      </c>
      <c r="E169" s="341">
        <v>275</v>
      </c>
      <c r="F169" s="341">
        <v>100</v>
      </c>
      <c r="G169" s="341">
        <v>109</v>
      </c>
      <c r="H169" s="341">
        <v>88</v>
      </c>
      <c r="I169" s="341">
        <v>96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254</v>
      </c>
      <c r="E171" s="341">
        <v>206</v>
      </c>
      <c r="F171" s="341">
        <v>119</v>
      </c>
      <c r="G171" s="341">
        <v>104</v>
      </c>
      <c r="H171" s="341">
        <v>113</v>
      </c>
      <c r="I171" s="341">
        <v>93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40</v>
      </c>
      <c r="E172" s="341">
        <v>29</v>
      </c>
      <c r="F172" s="341">
        <v>15</v>
      </c>
      <c r="G172" s="341">
        <v>16</v>
      </c>
      <c r="H172" s="341">
        <v>14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106</v>
      </c>
      <c r="E173" s="341">
        <v>104</v>
      </c>
      <c r="F173" s="341">
        <v>21</v>
      </c>
      <c r="G173" s="341">
        <v>30</v>
      </c>
      <c r="H173" s="341">
        <v>16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100</v>
      </c>
      <c r="F175" s="341">
        <v>30</v>
      </c>
      <c r="G175" s="341">
        <v>32</v>
      </c>
      <c r="H175" s="341">
        <v>30</v>
      </c>
      <c r="I175" s="341">
        <v>28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827</v>
      </c>
      <c r="E176" s="363">
        <f t="shared" si="35"/>
        <v>740</v>
      </c>
      <c r="F176" s="363">
        <f t="shared" si="35"/>
        <v>297</v>
      </c>
      <c r="G176" s="363">
        <f t="shared" si="35"/>
        <v>310</v>
      </c>
      <c r="H176" s="363">
        <f t="shared" si="35"/>
        <v>272</v>
      </c>
      <c r="I176" s="363">
        <f t="shared" si="35"/>
        <v>267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57</v>
      </c>
      <c r="E185" s="341">
        <v>47</v>
      </c>
      <c r="F185" s="341">
        <v>17</v>
      </c>
      <c r="G185" s="341">
        <v>10</v>
      </c>
      <c r="H185" s="341">
        <v>11</v>
      </c>
      <c r="I185" s="341">
        <v>9</v>
      </c>
      <c r="J185" s="341">
        <v>10</v>
      </c>
      <c r="K185" s="341">
        <v>9</v>
      </c>
      <c r="L185" s="341">
        <v>0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12</v>
      </c>
      <c r="J187" s="341">
        <v>14</v>
      </c>
      <c r="K187" s="341">
        <v>11</v>
      </c>
      <c r="L187" s="341">
        <v>0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0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30</v>
      </c>
      <c r="E191" s="341">
        <v>26</v>
      </c>
      <c r="F191" s="341">
        <v>7</v>
      </c>
      <c r="G191" s="341">
        <v>11</v>
      </c>
      <c r="H191" s="341">
        <v>5</v>
      </c>
      <c r="I191" s="341">
        <v>11</v>
      </c>
      <c r="J191" s="341">
        <v>5</v>
      </c>
      <c r="K191" s="341">
        <v>8</v>
      </c>
      <c r="L191" s="341">
        <v>0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194</v>
      </c>
      <c r="E192" s="348">
        <f t="shared" si="36"/>
        <v>175</v>
      </c>
      <c r="F192" s="348">
        <f t="shared" si="36"/>
        <v>48</v>
      </c>
      <c r="G192" s="348">
        <f t="shared" si="36"/>
        <v>37</v>
      </c>
      <c r="H192" s="348">
        <f t="shared" si="36"/>
        <v>37</v>
      </c>
      <c r="I192" s="348">
        <f t="shared" si="36"/>
        <v>35</v>
      </c>
      <c r="J192" s="348">
        <f t="shared" si="36"/>
        <v>36</v>
      </c>
      <c r="K192" s="348">
        <f t="shared" si="36"/>
        <v>31</v>
      </c>
      <c r="L192" s="348">
        <f t="shared" si="36"/>
        <v>0</v>
      </c>
      <c r="M192" s="348">
        <f t="shared" si="36"/>
        <v>31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42</v>
      </c>
      <c r="E201" s="341">
        <v>26</v>
      </c>
      <c r="F201" s="341">
        <v>13</v>
      </c>
      <c r="G201" s="341">
        <v>13</v>
      </c>
      <c r="H201" s="341">
        <v>10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88</v>
      </c>
      <c r="E206" s="348">
        <f t="shared" si="37"/>
        <v>69</v>
      </c>
      <c r="F206" s="348">
        <f t="shared" si="37"/>
        <v>20</v>
      </c>
      <c r="G206" s="348">
        <f t="shared" si="37"/>
        <v>24</v>
      </c>
      <c r="H206" s="348">
        <f t="shared" si="37"/>
        <v>15</v>
      </c>
      <c r="I206" s="348">
        <f t="shared" si="37"/>
        <v>24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282</v>
      </c>
      <c r="E207" s="361">
        <f t="shared" si="38"/>
        <v>244</v>
      </c>
      <c r="F207" s="361">
        <f t="shared" si="38"/>
        <v>68</v>
      </c>
      <c r="G207" s="361">
        <f t="shared" si="38"/>
        <v>61</v>
      </c>
      <c r="H207" s="361">
        <f t="shared" si="38"/>
        <v>52</v>
      </c>
      <c r="I207" s="361">
        <f t="shared" si="38"/>
        <v>59</v>
      </c>
      <c r="J207" s="361">
        <f t="shared" si="38"/>
        <v>36</v>
      </c>
      <c r="K207" s="361">
        <f t="shared" si="38"/>
        <v>31</v>
      </c>
      <c r="L207" s="361">
        <f t="shared" si="38"/>
        <v>0</v>
      </c>
      <c r="M207" s="361">
        <f t="shared" si="38"/>
        <v>31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1</v>
      </c>
      <c r="E218" s="341">
        <v>0</v>
      </c>
      <c r="F218" s="341">
        <v>1</v>
      </c>
      <c r="G218" s="341">
        <v>0</v>
      </c>
      <c r="H218" s="341">
        <v>1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1</v>
      </c>
      <c r="E223" s="363">
        <f t="shared" si="39"/>
        <v>0</v>
      </c>
      <c r="F223" s="363">
        <f t="shared" si="39"/>
        <v>1</v>
      </c>
      <c r="G223" s="363">
        <f t="shared" si="39"/>
        <v>0</v>
      </c>
      <c r="H223" s="363">
        <f t="shared" si="39"/>
        <v>1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7" t="s">
        <v>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</row>
    <row r="2" spans="1:22" ht="15.75" customHeight="1" x14ac:dyDescent="0.2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</row>
    <row r="3" spans="1:22" ht="15.75" x14ac:dyDescent="0.2">
      <c r="A3" s="412" t="str">
        <f>Summary!A3</f>
        <v>Fall 2020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 ht="15.75" customHeight="1" x14ac:dyDescent="0.2">
      <c r="A4" s="412" t="str">
        <f>Summary!A4</f>
        <v>as of Friday, August 14, 2020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 ht="16.5" thickBot="1" x14ac:dyDescent="0.25">
      <c r="A5" s="413"/>
      <c r="B5" s="413"/>
      <c r="C5" s="413"/>
      <c r="D5" s="413"/>
      <c r="E5" s="41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4" t="s">
        <v>34</v>
      </c>
      <c r="C6" s="415"/>
      <c r="D6" s="415"/>
      <c r="E6" s="416"/>
      <c r="F6" s="379" t="s">
        <v>36</v>
      </c>
      <c r="G6" s="380"/>
      <c r="H6" s="380"/>
      <c r="I6" s="381"/>
      <c r="J6" s="382" t="s">
        <v>28</v>
      </c>
      <c r="K6" s="383"/>
      <c r="L6" s="383"/>
      <c r="M6" s="384"/>
      <c r="N6" s="409" t="s">
        <v>27</v>
      </c>
      <c r="O6" s="410"/>
      <c r="P6" s="410"/>
      <c r="Q6" s="411"/>
      <c r="R6" s="398" t="s">
        <v>11</v>
      </c>
      <c r="S6" s="399"/>
      <c r="T6" s="399"/>
      <c r="U6" s="400"/>
    </row>
    <row r="7" spans="1:22" ht="15" x14ac:dyDescent="0.2">
      <c r="A7" s="90"/>
      <c r="B7" s="209" t="str">
        <f>Summary!B6</f>
        <v>Fall 2020</v>
      </c>
      <c r="C7" s="209" t="str">
        <f>Summary!C6</f>
        <v>Fall 2019</v>
      </c>
      <c r="D7" s="389" t="s">
        <v>24</v>
      </c>
      <c r="E7" s="391" t="s">
        <v>25</v>
      </c>
      <c r="F7" s="43" t="str">
        <f>B7</f>
        <v>Fall 2020</v>
      </c>
      <c r="G7" s="45" t="str">
        <f>C7</f>
        <v>Fall 2019</v>
      </c>
      <c r="H7" s="393" t="s">
        <v>24</v>
      </c>
      <c r="I7" s="395" t="s">
        <v>25</v>
      </c>
      <c r="J7" s="47" t="str">
        <f>B7</f>
        <v>Fall 2020</v>
      </c>
      <c r="K7" s="49" t="str">
        <f>G7</f>
        <v>Fall 2019</v>
      </c>
      <c r="L7" s="405" t="s">
        <v>24</v>
      </c>
      <c r="M7" s="407" t="s">
        <v>25</v>
      </c>
      <c r="N7" s="51" t="str">
        <f>B7</f>
        <v>Fall 2020</v>
      </c>
      <c r="O7" s="53" t="str">
        <f>B7</f>
        <v>Fall 2020</v>
      </c>
      <c r="P7" s="385" t="s">
        <v>24</v>
      </c>
      <c r="Q7" s="387" t="s">
        <v>25</v>
      </c>
      <c r="R7" s="131" t="str">
        <f>B7</f>
        <v>Fall 2020</v>
      </c>
      <c r="S7" s="132" t="str">
        <f>C7</f>
        <v>Fall 2019</v>
      </c>
      <c r="T7" s="401" t="s">
        <v>24</v>
      </c>
      <c r="U7" s="403" t="s">
        <v>25</v>
      </c>
    </row>
    <row r="8" spans="1:22" ht="30.75" thickBot="1" x14ac:dyDescent="0.25">
      <c r="A8" s="328"/>
      <c r="B8" s="42" t="str">
        <f>Summary!B7</f>
        <v>as of 8/14/20</v>
      </c>
      <c r="C8" s="42" t="str">
        <f>Summary!C7</f>
        <v>as of 8/14/19</v>
      </c>
      <c r="D8" s="390"/>
      <c r="E8" s="392"/>
      <c r="F8" s="44" t="str">
        <f>B8</f>
        <v>as of 8/14/20</v>
      </c>
      <c r="G8" s="46" t="str">
        <f>C8</f>
        <v>as of 8/14/19</v>
      </c>
      <c r="H8" s="394"/>
      <c r="I8" s="396"/>
      <c r="J8" s="48" t="str">
        <f>F8</f>
        <v>as of 8/14/20</v>
      </c>
      <c r="K8" s="50" t="str">
        <f>G8</f>
        <v>as of 8/14/19</v>
      </c>
      <c r="L8" s="406"/>
      <c r="M8" s="408"/>
      <c r="N8" s="52" t="str">
        <f>J8</f>
        <v>as of 8/14/20</v>
      </c>
      <c r="O8" s="54" t="str">
        <f>K8</f>
        <v>as of 8/14/19</v>
      </c>
      <c r="P8" s="386"/>
      <c r="Q8" s="388"/>
      <c r="R8" s="133" t="str">
        <f>N8</f>
        <v>as of 8/14/20</v>
      </c>
      <c r="S8" s="134" t="str">
        <f>O8</f>
        <v>as of 8/14/19</v>
      </c>
      <c r="T8" s="402"/>
      <c r="U8" s="40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62083</v>
      </c>
      <c r="D9" s="55">
        <f t="shared" ref="D9" si="0">IF(ISERROR(B9-C9),"n/a",B9-C9)</f>
        <v>1400</v>
      </c>
      <c r="E9" s="56">
        <f t="shared" ref="E9" si="1">IF(ISERROR(D9/C9),"n/a",(D9/C9))</f>
        <v>2.2550456646747097E-2</v>
      </c>
      <c r="F9" s="59">
        <f>F26+F74+F42+F10+F58+F83+F99</f>
        <v>42119</v>
      </c>
      <c r="G9" s="59">
        <f>G26+G74+G42+G10+G58+G83+G99</f>
        <v>36962</v>
      </c>
      <c r="H9" s="373">
        <f>IF(ISERROR(F9-G9),"n/a",F9-G9)</f>
        <v>5157</v>
      </c>
      <c r="I9" s="60">
        <f t="shared" ref="I9" si="2">IF(ISERROR(H9/G9),"n/a",(H9/G9))</f>
        <v>0.13952167090525405</v>
      </c>
      <c r="J9" s="57">
        <f>J26+J74+J42+J10+J58+J83+J99</f>
        <v>7690</v>
      </c>
      <c r="K9" s="57">
        <f>K26+K74+K42+K10+K58+K83+K99</f>
        <v>7509</v>
      </c>
      <c r="L9" s="58">
        <f t="shared" ref="L9" si="3">IF(ISERROR(J9-K9),"n/a",J9-K9)</f>
        <v>181</v>
      </c>
      <c r="M9" s="61">
        <f t="shared" ref="M9" si="4">IF(ISERROR(L9/K9),"n/a",(L9/K9))</f>
        <v>2.4104408043680917E-2</v>
      </c>
      <c r="N9" s="62">
        <f>N26+N74+N42+N10+N58+N83+N99</f>
        <v>3918</v>
      </c>
      <c r="O9" s="62">
        <f>O26+O74+O42+O10+O58+O83+O99</f>
        <v>4892</v>
      </c>
      <c r="P9" s="374">
        <f t="shared" ref="P9" si="5">IF(ISERROR(N9-O9),"n/a",N9-O9)</f>
        <v>-974</v>
      </c>
      <c r="Q9" s="291">
        <f t="shared" ref="Q9" si="6">IF(ISERROR(P9/O9),"n/a",(P9/O9))</f>
        <v>-0.19910057236304171</v>
      </c>
      <c r="R9" s="135">
        <f>R26+R74+R42+R10+R58+R83+R99</f>
        <v>0</v>
      </c>
      <c r="S9" s="135">
        <f>S26+S74+S42+S10+S58+S83+S99</f>
        <v>4890</v>
      </c>
      <c r="T9" s="375">
        <f t="shared" ref="T9" si="7">IF(ISERROR(R9-S9),"n/a",R9-S9)</f>
        <v>-4890</v>
      </c>
      <c r="U9" s="203">
        <f t="shared" ref="U9" si="8">IF(ISERROR(T9/S9),"n/a",(T9/S9))</f>
        <v>-1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6642</v>
      </c>
      <c r="G10" s="69">
        <f>G11+G18</f>
        <v>5347</v>
      </c>
      <c r="H10" s="70">
        <f t="shared" ref="H10:H24" si="11">IF(ISERROR(F10-G10),"n/a",F10-G10)</f>
        <v>1295</v>
      </c>
      <c r="I10" s="71">
        <f t="shared" ref="I10:I25" si="12">IF(ISERROR(H10/G10),"n/a",(H10/G10))</f>
        <v>0.2421918832990462</v>
      </c>
      <c r="J10" s="72">
        <f>J11+J18</f>
        <v>1036</v>
      </c>
      <c r="K10" s="73">
        <f>K11+K18</f>
        <v>1030</v>
      </c>
      <c r="L10" s="74">
        <f t="shared" ref="L10:L24" si="13">IF(ISERROR(J10-K10),"n/a",J10-K10)</f>
        <v>6</v>
      </c>
      <c r="M10" s="75">
        <f t="shared" ref="M10:M25" si="14">IF(ISERROR(L10/K10),"n/a",(L10/K10))</f>
        <v>5.8252427184466021E-3</v>
      </c>
      <c r="N10" s="76">
        <f>N11+N18</f>
        <v>670</v>
      </c>
      <c r="O10" s="77">
        <f>O11+O18</f>
        <v>714</v>
      </c>
      <c r="P10" s="78">
        <f t="shared" ref="P10:P25" si="15">IF(ISERROR(N10-O10),"n/a",N10-O10)</f>
        <v>-44</v>
      </c>
      <c r="Q10" s="292">
        <f t="shared" ref="Q10:Q25" si="16">IF(ISERROR(P10/O10),"n/a",(P10/O10))</f>
        <v>-6.1624649859943981E-2</v>
      </c>
      <c r="R10" s="136">
        <f>R11+R18</f>
        <v>0</v>
      </c>
      <c r="S10" s="138">
        <f>S11+S18</f>
        <v>713</v>
      </c>
      <c r="T10" s="139">
        <f t="shared" ref="T10:T25" si="17">IF(ISERROR(R10-S10),"n/a",R10-S10)</f>
        <v>-713</v>
      </c>
      <c r="U10" s="204">
        <f t="shared" ref="U10:U25" si="18">IF(ISERROR(T10/S10),"n/a",(T10/S10))</f>
        <v>-1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5539</v>
      </c>
      <c r="G11" s="69">
        <f>G12+G16+G14</f>
        <v>4356</v>
      </c>
      <c r="H11" s="70">
        <f t="shared" si="11"/>
        <v>1183</v>
      </c>
      <c r="I11" s="71">
        <f t="shared" si="12"/>
        <v>0.27157943067033974</v>
      </c>
      <c r="J11" s="72">
        <f>J12+J16+J14</f>
        <v>723</v>
      </c>
      <c r="K11" s="73">
        <f>K12+K16+K14</f>
        <v>747</v>
      </c>
      <c r="L11" s="74">
        <f t="shared" si="13"/>
        <v>-24</v>
      </c>
      <c r="M11" s="75">
        <f t="shared" si="14"/>
        <v>-3.2128514056224897E-2</v>
      </c>
      <c r="N11" s="76">
        <f>N12+N16+N14</f>
        <v>670</v>
      </c>
      <c r="O11" s="77">
        <f>O12+O16+O14</f>
        <v>714</v>
      </c>
      <c r="P11" s="78">
        <f t="shared" si="15"/>
        <v>-44</v>
      </c>
      <c r="Q11" s="292">
        <f t="shared" si="16"/>
        <v>-6.1624649859943981E-2</v>
      </c>
      <c r="R11" s="136">
        <f>R12+R16+R14</f>
        <v>0</v>
      </c>
      <c r="S11" s="138">
        <f>S12+S16+S14</f>
        <v>713</v>
      </c>
      <c r="T11" s="139">
        <f t="shared" si="17"/>
        <v>-713</v>
      </c>
      <c r="U11" s="204">
        <f t="shared" si="18"/>
        <v>-1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4691</v>
      </c>
      <c r="G12" s="195">
        <f>G13</f>
        <v>3930</v>
      </c>
      <c r="H12" s="110">
        <f t="shared" ref="H12:H15" si="21">IF(ISERROR(F12-G12),"n/a",F12-G12)</f>
        <v>761</v>
      </c>
      <c r="I12" s="111">
        <f t="shared" ref="I12:I15" si="22">IF(ISERROR(H12/G12),"n/a",(H12/G12))</f>
        <v>0.19363867684478372</v>
      </c>
      <c r="J12" s="196">
        <f>J13</f>
        <v>667</v>
      </c>
      <c r="K12" s="197">
        <f>K13</f>
        <v>725</v>
      </c>
      <c r="L12" s="112">
        <f t="shared" ref="L12:L15" si="23">IF(ISERROR(J12-K12),"n/a",J12-K12)</f>
        <v>-58</v>
      </c>
      <c r="M12" s="113">
        <f t="shared" ref="M12:M15" si="24">IF(ISERROR(L12/K12),"n/a",(L12/K12))</f>
        <v>-0.08</v>
      </c>
      <c r="N12" s="198">
        <f>N13</f>
        <v>637</v>
      </c>
      <c r="O12" s="199">
        <f>O13</f>
        <v>704</v>
      </c>
      <c r="P12" s="114">
        <f t="shared" ref="P12:P15" si="25">IF(ISERROR(N12-O12),"n/a",N12-O12)</f>
        <v>-67</v>
      </c>
      <c r="Q12" s="294">
        <f t="shared" ref="Q12:Q15" si="26">IF(ISERROR(P12/O12),"n/a",(P12/O12))</f>
        <v>-9.5170454545454544E-2</v>
      </c>
      <c r="R12" s="200">
        <f>R13</f>
        <v>0</v>
      </c>
      <c r="S12" s="201">
        <f>S13</f>
        <v>703</v>
      </c>
      <c r="T12" s="142">
        <f t="shared" ref="T12:T15" si="27">IF(ISERROR(R12-S12),"n/a",R12-S12)</f>
        <v>-703</v>
      </c>
      <c r="U12" s="206">
        <f t="shared" ref="U12:U15" si="28">IF(ISERROR(T12/S12),"n/a",(T12/S12))</f>
        <v>-1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4691</v>
      </c>
      <c r="G13" s="314">
        <v>3930</v>
      </c>
      <c r="H13" s="124">
        <f t="shared" si="21"/>
        <v>761</v>
      </c>
      <c r="I13" s="125">
        <f t="shared" si="22"/>
        <v>0.19363867684478372</v>
      </c>
      <c r="J13" s="315">
        <v>667</v>
      </c>
      <c r="K13" s="316">
        <v>725</v>
      </c>
      <c r="L13" s="128">
        <f t="shared" si="23"/>
        <v>-58</v>
      </c>
      <c r="M13" s="129">
        <f t="shared" si="24"/>
        <v>-0.08</v>
      </c>
      <c r="N13" s="317">
        <v>637</v>
      </c>
      <c r="O13" s="318">
        <v>704</v>
      </c>
      <c r="P13" s="145">
        <f t="shared" si="25"/>
        <v>-67</v>
      </c>
      <c r="Q13" s="295">
        <f t="shared" si="26"/>
        <v>-9.5170454545454544E-2</v>
      </c>
      <c r="R13" s="319">
        <v>0</v>
      </c>
      <c r="S13" s="320">
        <v>703</v>
      </c>
      <c r="T13" s="148">
        <f t="shared" si="27"/>
        <v>-703</v>
      </c>
      <c r="U13" s="207">
        <f t="shared" si="28"/>
        <v>-1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43</v>
      </c>
      <c r="K14" s="197">
        <f>K15</f>
        <v>16</v>
      </c>
      <c r="L14" s="112">
        <f t="shared" si="23"/>
        <v>27</v>
      </c>
      <c r="M14" s="113">
        <f t="shared" si="24"/>
        <v>1.6875</v>
      </c>
      <c r="N14" s="198">
        <f>N15</f>
        <v>24</v>
      </c>
      <c r="O14" s="199">
        <f>O15</f>
        <v>4</v>
      </c>
      <c r="P14" s="114">
        <f t="shared" si="25"/>
        <v>20</v>
      </c>
      <c r="Q14" s="294">
        <f t="shared" si="26"/>
        <v>5</v>
      </c>
      <c r="R14" s="200">
        <f>R15</f>
        <v>0</v>
      </c>
      <c r="S14" s="201">
        <f>S15</f>
        <v>4</v>
      </c>
      <c r="T14" s="142">
        <f t="shared" si="27"/>
        <v>-4</v>
      </c>
      <c r="U14" s="206">
        <f t="shared" si="28"/>
        <v>-1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43</v>
      </c>
      <c r="K15" s="127">
        <v>16</v>
      </c>
      <c r="L15" s="128">
        <f t="shared" si="23"/>
        <v>27</v>
      </c>
      <c r="M15" s="129">
        <f t="shared" si="24"/>
        <v>1.6875</v>
      </c>
      <c r="N15" s="143">
        <v>24</v>
      </c>
      <c r="O15" s="144">
        <v>4</v>
      </c>
      <c r="P15" s="145">
        <f t="shared" si="25"/>
        <v>20</v>
      </c>
      <c r="Q15" s="295">
        <f t="shared" si="26"/>
        <v>5</v>
      </c>
      <c r="R15" s="146">
        <v>0</v>
      </c>
      <c r="S15" s="147">
        <v>4</v>
      </c>
      <c r="T15" s="148">
        <f t="shared" si="27"/>
        <v>-4</v>
      </c>
      <c r="U15" s="207">
        <f t="shared" si="28"/>
        <v>-1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13</v>
      </c>
      <c r="K16" s="197">
        <f>K17</f>
        <v>6</v>
      </c>
      <c r="L16" s="112">
        <f t="shared" si="13"/>
        <v>7</v>
      </c>
      <c r="M16" s="113">
        <f t="shared" si="14"/>
        <v>1.1666666666666667</v>
      </c>
      <c r="N16" s="198">
        <f>N17</f>
        <v>9</v>
      </c>
      <c r="O16" s="199">
        <f>O17</f>
        <v>6</v>
      </c>
      <c r="P16" s="114">
        <f t="shared" si="15"/>
        <v>3</v>
      </c>
      <c r="Q16" s="294">
        <f t="shared" si="16"/>
        <v>0.5</v>
      </c>
      <c r="R16" s="200">
        <f>R17</f>
        <v>0</v>
      </c>
      <c r="S16" s="201">
        <f>S17</f>
        <v>6</v>
      </c>
      <c r="T16" s="142">
        <f t="shared" si="17"/>
        <v>-6</v>
      </c>
      <c r="U16" s="206">
        <f t="shared" si="18"/>
        <v>-1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13</v>
      </c>
      <c r="K17" s="127">
        <v>6</v>
      </c>
      <c r="L17" s="128">
        <f t="shared" si="13"/>
        <v>7</v>
      </c>
      <c r="M17" s="129">
        <f t="shared" si="14"/>
        <v>1.1666666666666667</v>
      </c>
      <c r="N17" s="143">
        <v>9</v>
      </c>
      <c r="O17" s="144">
        <v>6</v>
      </c>
      <c r="P17" s="145">
        <f t="shared" si="15"/>
        <v>3</v>
      </c>
      <c r="Q17" s="295">
        <f t="shared" si="16"/>
        <v>0.5</v>
      </c>
      <c r="R17" s="146">
        <v>0</v>
      </c>
      <c r="S17" s="147">
        <v>6</v>
      </c>
      <c r="T17" s="148">
        <f t="shared" si="17"/>
        <v>-6</v>
      </c>
      <c r="U17" s="207">
        <f t="shared" si="18"/>
        <v>-1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1103</v>
      </c>
      <c r="G18" s="69">
        <f>G19+G24+G22</f>
        <v>991</v>
      </c>
      <c r="H18" s="70">
        <f t="shared" si="11"/>
        <v>112</v>
      </c>
      <c r="I18" s="71">
        <f t="shared" si="12"/>
        <v>0.11301715438950555</v>
      </c>
      <c r="J18" s="72">
        <f>J19+J24+J22</f>
        <v>313</v>
      </c>
      <c r="K18" s="73">
        <f>K19+K24+K22</f>
        <v>283</v>
      </c>
      <c r="L18" s="74">
        <f t="shared" si="13"/>
        <v>30</v>
      </c>
      <c r="M18" s="75">
        <f t="shared" si="14"/>
        <v>0.10600706713780919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985</v>
      </c>
      <c r="G19" s="260">
        <f>SUM(G20:G21)</f>
        <v>843</v>
      </c>
      <c r="H19" s="261">
        <f t="shared" si="11"/>
        <v>142</v>
      </c>
      <c r="I19" s="262">
        <f t="shared" si="12"/>
        <v>0.16844602609727166</v>
      </c>
      <c r="J19" s="263">
        <f>SUM(J20:J21)</f>
        <v>284</v>
      </c>
      <c r="K19" s="264">
        <f>SUM(K20:K21)</f>
        <v>239</v>
      </c>
      <c r="L19" s="265">
        <f t="shared" si="13"/>
        <v>45</v>
      </c>
      <c r="M19" s="266">
        <f t="shared" si="14"/>
        <v>0.18828451882845187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960</v>
      </c>
      <c r="G20" s="123">
        <v>829</v>
      </c>
      <c r="H20" s="124">
        <f>IF(ISERROR(F20-G20),"n/a",F20-G20)</f>
        <v>131</v>
      </c>
      <c r="I20" s="125">
        <f>IF(ISERROR(H20/G20),"n/a",(H20/G20))</f>
        <v>0.158021712907117</v>
      </c>
      <c r="J20" s="126">
        <v>279</v>
      </c>
      <c r="K20" s="127">
        <v>233</v>
      </c>
      <c r="L20" s="128">
        <f>IF(ISERROR(J20-K20),"n/a",J20-K20)</f>
        <v>46</v>
      </c>
      <c r="M20" s="129">
        <f>IF(ISERROR(L20/K20),"n/a",(L20/K20))</f>
        <v>0.19742489270386265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6</v>
      </c>
      <c r="L21" s="128">
        <f>IF(ISERROR(J21-K21),"n/a",J21-K21)</f>
        <v>-1</v>
      </c>
      <c r="M21" s="129">
        <f>IF(ISERROR(L21/K21),"n/a",(L21/K21))</f>
        <v>-0.16666666666666666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27</v>
      </c>
      <c r="K22" s="197">
        <f>K23</f>
        <v>42</v>
      </c>
      <c r="L22" s="112">
        <f>IF(ISERROR(J22-K22),"n/a",J22-K22)</f>
        <v>-15</v>
      </c>
      <c r="M22" s="113">
        <f>IF(ISERROR(L22/K22),"n/a",(L22/K22))</f>
        <v>-0.35714285714285715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27</v>
      </c>
      <c r="K23" s="127">
        <v>42</v>
      </c>
      <c r="L23" s="128">
        <f>IF(ISERROR(J23-K23),"n/a",J23-K23)</f>
        <v>-15</v>
      </c>
      <c r="M23" s="129">
        <f>IF(ISERROR(L23/K23),"n/a",(L23/K23))</f>
        <v>-0.35714285714285715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29056</v>
      </c>
      <c r="D26" s="66">
        <f t="shared" ref="D26:D33" si="33">IF(ISERROR(B26-C26),"n/a",B26-C26)</f>
        <v>1955</v>
      </c>
      <c r="E26" s="67">
        <f t="shared" ref="E26:E33" si="34">IF(ISERROR(D26/C26),"n/a",(D26/C26))</f>
        <v>6.7283865638766524E-2</v>
      </c>
      <c r="F26" s="68">
        <f>F27+F34</f>
        <v>21299</v>
      </c>
      <c r="G26" s="69">
        <f>G27+G34</f>
        <v>18970</v>
      </c>
      <c r="H26" s="70">
        <f t="shared" ref="H26:H33" si="35">IF(ISERROR(F26-G26),"n/a",F26-G26)</f>
        <v>2329</v>
      </c>
      <c r="I26" s="71">
        <f t="shared" ref="I26:I33" si="36">IF(ISERROR(H26/G26),"n/a",(H26/G26))</f>
        <v>0.122772799156563</v>
      </c>
      <c r="J26" s="72">
        <f>J27+J34</f>
        <v>3833</v>
      </c>
      <c r="K26" s="73">
        <f>K27+K34</f>
        <v>3783</v>
      </c>
      <c r="L26" s="74">
        <f t="shared" ref="L26:L33" si="37">IF(ISERROR(J26-K26),"n/a",J26-K26)</f>
        <v>50</v>
      </c>
      <c r="M26" s="75">
        <f t="shared" ref="M26:M33" si="38">IF(ISERROR(L26/K26),"n/a",(L26/K26))</f>
        <v>1.3217023526301877E-2</v>
      </c>
      <c r="N26" s="76">
        <f>N27+N34</f>
        <v>1666</v>
      </c>
      <c r="O26" s="77">
        <f>O27+O34</f>
        <v>2367</v>
      </c>
      <c r="P26" s="78">
        <f t="shared" ref="P26:P33" si="39">IF(ISERROR(N26-O26),"n/a",N26-O26)</f>
        <v>-701</v>
      </c>
      <c r="Q26" s="292">
        <f t="shared" ref="Q26:Q33" si="40">IF(ISERROR(P26/O26),"n/a",(P26/O26))</f>
        <v>-0.29615547106041401</v>
      </c>
      <c r="R26" s="136">
        <f>R27+R34</f>
        <v>0</v>
      </c>
      <c r="S26" s="138">
        <f>S27+S34</f>
        <v>2367</v>
      </c>
      <c r="T26" s="139">
        <f t="shared" ref="T26:T33" si="41">IF(ISERROR(R26-S26),"n/a",R26-S26)</f>
        <v>-2367</v>
      </c>
      <c r="U26" s="204">
        <f t="shared" ref="U26:U33" si="42">IF(ISERROR(T26/S26),"n/a",(T26/S26))</f>
        <v>-1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23063</v>
      </c>
      <c r="D27" s="66">
        <f t="shared" si="33"/>
        <v>1258</v>
      </c>
      <c r="E27" s="67">
        <f t="shared" si="34"/>
        <v>5.4546242899882927E-2</v>
      </c>
      <c r="F27" s="68">
        <f>F28+F32+F30</f>
        <v>15830</v>
      </c>
      <c r="G27" s="69">
        <f>G28+G32+G30</f>
        <v>13884</v>
      </c>
      <c r="H27" s="70">
        <f t="shared" si="35"/>
        <v>1946</v>
      </c>
      <c r="I27" s="71">
        <f t="shared" si="36"/>
        <v>0.14016133679055026</v>
      </c>
      <c r="J27" s="72">
        <f>J28+J32+J30</f>
        <v>2530</v>
      </c>
      <c r="K27" s="73">
        <f>K28+K32+K30</f>
        <v>2481</v>
      </c>
      <c r="L27" s="74">
        <f t="shared" si="37"/>
        <v>49</v>
      </c>
      <c r="M27" s="75">
        <f t="shared" si="38"/>
        <v>1.9750100765820233E-2</v>
      </c>
      <c r="N27" s="76">
        <f>N28+N32+N30</f>
        <v>1666</v>
      </c>
      <c r="O27" s="77">
        <f>O28+O32+O30</f>
        <v>2359</v>
      </c>
      <c r="P27" s="78">
        <f t="shared" si="39"/>
        <v>-693</v>
      </c>
      <c r="Q27" s="292">
        <f t="shared" si="40"/>
        <v>-0.29376854599406527</v>
      </c>
      <c r="R27" s="136">
        <f>R28+R32+R30</f>
        <v>0</v>
      </c>
      <c r="S27" s="138">
        <f>S28+S32+S30</f>
        <v>2359</v>
      </c>
      <c r="T27" s="139">
        <f t="shared" si="41"/>
        <v>-2359</v>
      </c>
      <c r="U27" s="204">
        <f t="shared" si="42"/>
        <v>-1</v>
      </c>
      <c r="V27" s="300"/>
    </row>
    <row r="28" spans="1:22" ht="27.75" customHeight="1" x14ac:dyDescent="0.2">
      <c r="A28" s="192" t="s">
        <v>31</v>
      </c>
      <c r="B28" s="106">
        <f>B29</f>
        <v>20788</v>
      </c>
      <c r="C28" s="107">
        <f>C29</f>
        <v>19644</v>
      </c>
      <c r="D28" s="108">
        <f t="shared" ref="D28" si="43">IF(ISERROR(B28-C28),"n/a",B28-C28)</f>
        <v>1144</v>
      </c>
      <c r="E28" s="109">
        <f t="shared" ref="E28" si="44">IF(ISERROR(D28/C28),"n/a",(D28/C28))</f>
        <v>5.8236611688047238E-2</v>
      </c>
      <c r="F28" s="194">
        <f>F29</f>
        <v>13361</v>
      </c>
      <c r="G28" s="195">
        <f>G29</f>
        <v>11485</v>
      </c>
      <c r="H28" s="110">
        <f t="shared" ref="H28" si="45">IF(ISERROR(F28-G28),"n/a",F28-G28)</f>
        <v>1876</v>
      </c>
      <c r="I28" s="111">
        <f t="shared" ref="I28" si="46">IF(ISERROR(H28/G28),"n/a",(H28/G28))</f>
        <v>0.1633434915106661</v>
      </c>
      <c r="J28" s="196">
        <f>J29</f>
        <v>2416</v>
      </c>
      <c r="K28" s="197">
        <f>K29</f>
        <v>2301</v>
      </c>
      <c r="L28" s="112">
        <f t="shared" ref="L28" si="47">IF(ISERROR(J28-K28),"n/a",J28-K28)</f>
        <v>115</v>
      </c>
      <c r="M28" s="113">
        <f t="shared" ref="M28" si="48">IF(ISERROR(L28/K28),"n/a",(L28/K28))</f>
        <v>4.9978270317253368E-2</v>
      </c>
      <c r="N28" s="198">
        <f>N29</f>
        <v>1625</v>
      </c>
      <c r="O28" s="199">
        <f>O29</f>
        <v>2196</v>
      </c>
      <c r="P28" s="114">
        <f t="shared" ref="P28" si="49">IF(ISERROR(N28-O28),"n/a",N28-O28)</f>
        <v>-571</v>
      </c>
      <c r="Q28" s="294">
        <f t="shared" ref="Q28" si="50">IF(ISERROR(P28/O28),"n/a",(P28/O28))</f>
        <v>-0.26001821493624772</v>
      </c>
      <c r="R28" s="200">
        <f>R29</f>
        <v>0</v>
      </c>
      <c r="S28" s="201">
        <f>S29</f>
        <v>2196</v>
      </c>
      <c r="T28" s="142">
        <f t="shared" ref="T28" si="51">IF(ISERROR(R28-S28),"n/a",R28-S28)</f>
        <v>-2196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20788</v>
      </c>
      <c r="C29" s="269">
        <v>19644</v>
      </c>
      <c r="D29" s="270">
        <f t="shared" ref="D29" si="53">IF(ISERROR(B29-C29),"n/a",B29-C29)</f>
        <v>1144</v>
      </c>
      <c r="E29" s="271">
        <f t="shared" ref="E29" si="54">IF(ISERROR(D29/C29),"n/a",(D29/C29))</f>
        <v>5.8236611688047238E-2</v>
      </c>
      <c r="F29" s="272">
        <v>13361</v>
      </c>
      <c r="G29" s="273">
        <v>11485</v>
      </c>
      <c r="H29" s="274">
        <f t="shared" ref="H29" si="55">IF(ISERROR(F29-G29),"n/a",F29-G29)</f>
        <v>1876</v>
      </c>
      <c r="I29" s="275">
        <f t="shared" ref="I29" si="56">IF(ISERROR(H29/G29),"n/a",(H29/G29))</f>
        <v>0.1633434915106661</v>
      </c>
      <c r="J29" s="276">
        <v>2416</v>
      </c>
      <c r="K29" s="277">
        <v>2301</v>
      </c>
      <c r="L29" s="278">
        <f t="shared" ref="L29" si="57">IF(ISERROR(J29-K29),"n/a",J29-K29)</f>
        <v>115</v>
      </c>
      <c r="M29" s="279">
        <f t="shared" ref="M29" si="58">IF(ISERROR(L29/K29),"n/a",(L29/K29))</f>
        <v>4.9978270317253368E-2</v>
      </c>
      <c r="N29" s="309">
        <v>1625</v>
      </c>
      <c r="O29" s="322">
        <v>2196</v>
      </c>
      <c r="P29" s="323">
        <f t="shared" ref="P29" si="59">IF(ISERROR(N29-O29),"n/a",N29-O29)</f>
        <v>-571</v>
      </c>
      <c r="Q29" s="324">
        <f t="shared" ref="Q29" si="60">IF(ISERROR(P29/O29),"n/a",(P29/O29))</f>
        <v>-0.26001821493624772</v>
      </c>
      <c r="R29" s="310">
        <v>0</v>
      </c>
      <c r="S29" s="325">
        <v>2196</v>
      </c>
      <c r="T29" s="326">
        <f t="shared" ref="T29" si="61">IF(ISERROR(R29-S29),"n/a",R29-S29)</f>
        <v>-2196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96</v>
      </c>
      <c r="K30" s="197">
        <f>K31</f>
        <v>151</v>
      </c>
      <c r="L30" s="112">
        <f t="shared" si="37"/>
        <v>-55</v>
      </c>
      <c r="M30" s="113">
        <f t="shared" si="38"/>
        <v>-0.36423841059602646</v>
      </c>
      <c r="N30" s="198">
        <f>N31</f>
        <v>31</v>
      </c>
      <c r="O30" s="199">
        <f>O31</f>
        <v>143</v>
      </c>
      <c r="P30" s="114">
        <f t="shared" si="39"/>
        <v>-112</v>
      </c>
      <c r="Q30" s="294">
        <f t="shared" si="40"/>
        <v>-0.78321678321678323</v>
      </c>
      <c r="R30" s="200">
        <f>R31</f>
        <v>0</v>
      </c>
      <c r="S30" s="201">
        <f>S31</f>
        <v>143</v>
      </c>
      <c r="T30" s="142">
        <f t="shared" si="41"/>
        <v>-143</v>
      </c>
      <c r="U30" s="206">
        <f t="shared" si="42"/>
        <v>-1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96</v>
      </c>
      <c r="K31" s="127">
        <v>151</v>
      </c>
      <c r="L31" s="128">
        <f t="shared" si="37"/>
        <v>-55</v>
      </c>
      <c r="M31" s="129">
        <f t="shared" si="38"/>
        <v>-0.36423841059602646</v>
      </c>
      <c r="N31" s="143">
        <v>31</v>
      </c>
      <c r="O31" s="144">
        <v>143</v>
      </c>
      <c r="P31" s="145">
        <f t="shared" si="39"/>
        <v>-112</v>
      </c>
      <c r="Q31" s="295">
        <f t="shared" si="40"/>
        <v>-0.78321678321678323</v>
      </c>
      <c r="R31" s="146">
        <v>0</v>
      </c>
      <c r="S31" s="147">
        <v>143</v>
      </c>
      <c r="T31" s="148">
        <f t="shared" si="41"/>
        <v>-143</v>
      </c>
      <c r="U31" s="207">
        <f t="shared" si="42"/>
        <v>-1</v>
      </c>
      <c r="V31" s="301"/>
    </row>
    <row r="32" spans="1:22" ht="27.75" customHeight="1" x14ac:dyDescent="0.2">
      <c r="A32" s="193" t="s">
        <v>33</v>
      </c>
      <c r="B32" s="106">
        <f>B33</f>
        <v>822</v>
      </c>
      <c r="C32" s="107">
        <f>C33</f>
        <v>698</v>
      </c>
      <c r="D32" s="108">
        <f t="shared" si="33"/>
        <v>124</v>
      </c>
      <c r="E32" s="109">
        <f t="shared" si="34"/>
        <v>0.17765042979942694</v>
      </c>
      <c r="F32" s="194">
        <f>F33</f>
        <v>602</v>
      </c>
      <c r="G32" s="195">
        <f>G33</f>
        <v>556</v>
      </c>
      <c r="H32" s="110">
        <f t="shared" si="35"/>
        <v>46</v>
      </c>
      <c r="I32" s="111">
        <f t="shared" si="36"/>
        <v>8.2733812949640287E-2</v>
      </c>
      <c r="J32" s="196">
        <f>J33</f>
        <v>18</v>
      </c>
      <c r="K32" s="197">
        <f>K33</f>
        <v>29</v>
      </c>
      <c r="L32" s="112">
        <f t="shared" si="37"/>
        <v>-11</v>
      </c>
      <c r="M32" s="113">
        <f t="shared" si="38"/>
        <v>-0.37931034482758619</v>
      </c>
      <c r="N32" s="198">
        <f>N33</f>
        <v>10</v>
      </c>
      <c r="O32" s="199">
        <f>O33</f>
        <v>20</v>
      </c>
      <c r="P32" s="114">
        <f t="shared" si="39"/>
        <v>-10</v>
      </c>
      <c r="Q32" s="294">
        <f t="shared" si="40"/>
        <v>-0.5</v>
      </c>
      <c r="R32" s="200">
        <f>R33</f>
        <v>0</v>
      </c>
      <c r="S32" s="201">
        <f>S33</f>
        <v>20</v>
      </c>
      <c r="T32" s="142">
        <f t="shared" si="41"/>
        <v>-20</v>
      </c>
      <c r="U32" s="206">
        <f t="shared" si="42"/>
        <v>-1</v>
      </c>
    </row>
    <row r="33" spans="1:22" s="82" customFormat="1" ht="13.5" thickBot="1" x14ac:dyDescent="0.25">
      <c r="A33" s="41" t="s">
        <v>20</v>
      </c>
      <c r="B33" s="118">
        <v>822</v>
      </c>
      <c r="C33" s="119">
        <v>698</v>
      </c>
      <c r="D33" s="120">
        <f t="shared" si="33"/>
        <v>124</v>
      </c>
      <c r="E33" s="121">
        <f t="shared" si="34"/>
        <v>0.17765042979942694</v>
      </c>
      <c r="F33" s="122">
        <v>602</v>
      </c>
      <c r="G33" s="123">
        <v>556</v>
      </c>
      <c r="H33" s="124">
        <f t="shared" si="35"/>
        <v>46</v>
      </c>
      <c r="I33" s="125">
        <f t="shared" si="36"/>
        <v>8.2733812949640287E-2</v>
      </c>
      <c r="J33" s="126">
        <v>18</v>
      </c>
      <c r="K33" s="127">
        <v>29</v>
      </c>
      <c r="L33" s="128">
        <f t="shared" si="37"/>
        <v>-11</v>
      </c>
      <c r="M33" s="129">
        <f t="shared" si="38"/>
        <v>-0.37931034482758619</v>
      </c>
      <c r="N33" s="143">
        <v>10</v>
      </c>
      <c r="O33" s="144">
        <v>20</v>
      </c>
      <c r="P33" s="145">
        <f t="shared" si="39"/>
        <v>-10</v>
      </c>
      <c r="Q33" s="295">
        <f t="shared" si="40"/>
        <v>-0.5</v>
      </c>
      <c r="R33" s="146">
        <v>0</v>
      </c>
      <c r="S33" s="147">
        <v>20</v>
      </c>
      <c r="T33" s="148">
        <f t="shared" si="41"/>
        <v>-20</v>
      </c>
      <c r="U33" s="207">
        <f t="shared" si="42"/>
        <v>-1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5993</v>
      </c>
      <c r="D34" s="66">
        <f t="shared" ref="D34" si="63">IF(ISERROR(B34-C34),"n/a",B34-C34)</f>
        <v>697</v>
      </c>
      <c r="E34" s="67">
        <f t="shared" ref="E34" si="64">IF(ISERROR(D34/C34),"n/a",(D34/C34))</f>
        <v>0.11630235274486901</v>
      </c>
      <c r="F34" s="68">
        <f>F35+F40+F38</f>
        <v>5469</v>
      </c>
      <c r="G34" s="69">
        <f>G35+G40+G38</f>
        <v>5086</v>
      </c>
      <c r="H34" s="70">
        <f t="shared" ref="H34" si="65">IF(ISERROR(F34-G34),"n/a",F34-G34)</f>
        <v>383</v>
      </c>
      <c r="I34" s="71">
        <f t="shared" ref="I34" si="66">IF(ISERROR(H34/G34),"n/a",(H34/G34))</f>
        <v>7.5304758159653956E-2</v>
      </c>
      <c r="J34" s="72">
        <f>J35+J40+J38</f>
        <v>1303</v>
      </c>
      <c r="K34" s="73">
        <f>K35+K40+K38</f>
        <v>1302</v>
      </c>
      <c r="L34" s="74">
        <f t="shared" ref="L34" si="67">IF(ISERROR(J34-K34),"n/a",J34-K34)</f>
        <v>1</v>
      </c>
      <c r="M34" s="75">
        <f t="shared" ref="M34" si="68">IF(ISERROR(L34/K34),"n/a",(L34/K34))</f>
        <v>7.6804915514592934E-4</v>
      </c>
      <c r="N34" s="76">
        <f>N35+N40+N38</f>
        <v>0</v>
      </c>
      <c r="O34" s="77">
        <f>O35+O40+O38</f>
        <v>8</v>
      </c>
      <c r="P34" s="78">
        <f t="shared" ref="P34" si="69">IF(ISERROR(N34-O34),"n/a",N34-O34)</f>
        <v>-8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8</v>
      </c>
      <c r="T34" s="139">
        <f t="shared" ref="T34" si="71">IF(ISERROR(R34-S34),"n/a",R34-S34)</f>
        <v>-8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5047</v>
      </c>
      <c r="D35" s="247">
        <f t="shared" ref="D35:D41" si="73">IF(ISERROR(B35-C35),"n/a",B35-C35)</f>
        <v>749</v>
      </c>
      <c r="E35" s="248">
        <f t="shared" ref="E35:E41" si="74">IF(ISERROR(D35/C35),"n/a",(D35/C35))</f>
        <v>0.14840499306518723</v>
      </c>
      <c r="F35" s="249">
        <f>SUM(F36:F37)</f>
        <v>4624</v>
      </c>
      <c r="G35" s="250">
        <f>SUM(G36:G37)</f>
        <v>4141</v>
      </c>
      <c r="H35" s="251">
        <f t="shared" ref="H35:H41" si="75">IF(ISERROR(F35-G35),"n/a",F35-G35)</f>
        <v>483</v>
      </c>
      <c r="I35" s="252">
        <f t="shared" ref="I35:I41" si="76">IF(ISERROR(H35/G35),"n/a",(H35/G35))</f>
        <v>0.11663849311760445</v>
      </c>
      <c r="J35" s="253">
        <f>SUM(J36:J37)</f>
        <v>1179</v>
      </c>
      <c r="K35" s="254">
        <f>SUM(K36:K37)</f>
        <v>1124</v>
      </c>
      <c r="L35" s="255">
        <f t="shared" ref="L35:L40" si="77">IF(ISERROR(J35-K35),"n/a",J35-K35)</f>
        <v>55</v>
      </c>
      <c r="M35" s="256">
        <f t="shared" ref="M35:M41" si="78">IF(ISERROR(L35/K35),"n/a",(L35/K35))</f>
        <v>4.8932384341637013E-2</v>
      </c>
      <c r="N35" s="103">
        <f>SUM(N36:N37)</f>
        <v>0</v>
      </c>
      <c r="O35" s="104">
        <f>SUM(O36:O37)</f>
        <v>3</v>
      </c>
      <c r="P35" s="105">
        <f t="shared" ref="P35:P41" si="79">IF(ISERROR(N35-O35),"n/a",N35-O35)</f>
        <v>-3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3</v>
      </c>
      <c r="T35" s="141">
        <f t="shared" ref="T35:T41" si="81">IF(ISERROR(R35-S35),"n/a",R35-S35)</f>
        <v>-3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5683</v>
      </c>
      <c r="C36" s="269">
        <v>4943</v>
      </c>
      <c r="D36" s="202">
        <f t="shared" si="73"/>
        <v>740</v>
      </c>
      <c r="E36" s="267">
        <f t="shared" si="74"/>
        <v>0.14970665587699777</v>
      </c>
      <c r="F36" s="272">
        <v>4528</v>
      </c>
      <c r="G36" s="273">
        <v>4047</v>
      </c>
      <c r="H36" s="274">
        <f>IF(ISERROR(F36-G36),"n/a",F36-G36)</f>
        <v>481</v>
      </c>
      <c r="I36" s="275">
        <f>IF(ISERROR(H36/G36),"n/a",(H36/G36))</f>
        <v>0.11885347170743761</v>
      </c>
      <c r="J36" s="276">
        <v>1155</v>
      </c>
      <c r="K36" s="277">
        <v>1099</v>
      </c>
      <c r="L36" s="278">
        <f>IF(ISERROR(J36-K36),"n/a",J36-K36)</f>
        <v>56</v>
      </c>
      <c r="M36" s="279">
        <f>IF(ISERROR(L36/K36),"n/a",(L36/K36))</f>
        <v>5.0955414012738856E-2</v>
      </c>
      <c r="N36" s="284">
        <v>0</v>
      </c>
      <c r="O36" s="285">
        <v>3</v>
      </c>
      <c r="P36" s="286">
        <f t="shared" ref="P36:P37" si="83">IF(ISERROR(N36-O36),"n/a",N36-O36)</f>
        <v>-3</v>
      </c>
      <c r="Q36" s="296">
        <f t="shared" ref="Q36:Q37" si="84">IF(ISERROR(P36/O36),"n/a",(P36/O36))</f>
        <v>-1</v>
      </c>
      <c r="R36" s="287">
        <v>0</v>
      </c>
      <c r="S36" s="288">
        <v>3</v>
      </c>
      <c r="T36" s="289">
        <f t="shared" ref="T36:T37" si="85">IF(ISERROR(R36-S36),"n/a",R36-S36)</f>
        <v>-3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96</v>
      </c>
      <c r="G37" s="123">
        <v>94</v>
      </c>
      <c r="H37" s="124">
        <f>IF(ISERROR(F37-G37),"n/a",F37-G37)</f>
        <v>2</v>
      </c>
      <c r="I37" s="125">
        <f>IF(ISERROR(H37/G37),"n/a",(H37/G37))</f>
        <v>2.1276595744680851E-2</v>
      </c>
      <c r="J37" s="126">
        <v>24</v>
      </c>
      <c r="K37" s="127">
        <v>25</v>
      </c>
      <c r="L37" s="128">
        <f>IF(ISERROR(J37-K37),"n/a",J37-K37)</f>
        <v>-1</v>
      </c>
      <c r="M37" s="129">
        <f>IF(ISERROR(L37/K37),"n/a",(L37/K37))</f>
        <v>-0.04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910</v>
      </c>
      <c r="H38" s="110">
        <f>IF(ISERROR(F38-G38),"n/a",F38-G38)</f>
        <v>-103</v>
      </c>
      <c r="I38" s="111">
        <f>IF(ISERROR(H38/G38),"n/a",(H38/G38))</f>
        <v>-0.11318681318681319</v>
      </c>
      <c r="J38" s="196">
        <f>J39</f>
        <v>117</v>
      </c>
      <c r="K38" s="197">
        <f>K39</f>
        <v>174</v>
      </c>
      <c r="L38" s="112">
        <f>IF(ISERROR(J38-K38),"n/a",J38-K38)</f>
        <v>-57</v>
      </c>
      <c r="M38" s="113">
        <f>IF(ISERROR(L38/K38),"n/a",(L38/K38))</f>
        <v>-0.32758620689655171</v>
      </c>
      <c r="N38" s="198">
        <f>N39</f>
        <v>0</v>
      </c>
      <c r="O38" s="199">
        <f>O39</f>
        <v>5</v>
      </c>
      <c r="P38" s="114">
        <f>IF(ISERROR(N38-O38),"n/a",N38-O38)</f>
        <v>-5</v>
      </c>
      <c r="Q38" s="294">
        <f>IF(ISERROR(P38/O38),"n/a",(P38/O38))</f>
        <v>-1</v>
      </c>
      <c r="R38" s="200">
        <f>R39</f>
        <v>0</v>
      </c>
      <c r="S38" s="201">
        <f>S39</f>
        <v>5</v>
      </c>
      <c r="T38" s="142">
        <f>IF(ISERROR(R38-S38),"n/a",R38-S38)</f>
        <v>-5</v>
      </c>
      <c r="U38" s="206">
        <f>IF(ISERROR(T38/S38),"n/a",(T38/S38))</f>
        <v>-1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910</v>
      </c>
      <c r="H39" s="124">
        <f>IF(ISERROR(F39-G39),"n/a",F39-G39)</f>
        <v>-103</v>
      </c>
      <c r="I39" s="125">
        <f>IF(ISERROR(H39/G39),"n/a",(H39/G39))</f>
        <v>-0.11318681318681319</v>
      </c>
      <c r="J39" s="126">
        <v>117</v>
      </c>
      <c r="K39" s="127">
        <v>174</v>
      </c>
      <c r="L39" s="128">
        <f>IF(ISERROR(J39-K39),"n/a",J39-K39)</f>
        <v>-57</v>
      </c>
      <c r="M39" s="129">
        <f>IF(ISERROR(L39/K39),"n/a",(L39/K39))</f>
        <v>-0.32758620689655171</v>
      </c>
      <c r="N39" s="143">
        <v>0</v>
      </c>
      <c r="O39" s="144">
        <v>5</v>
      </c>
      <c r="P39" s="145">
        <f>IF(ISERROR(N39-O39),"n/a",N39-O39)</f>
        <v>-5</v>
      </c>
      <c r="Q39" s="295">
        <f>IF(ISERROR(P39/O39),"n/a",(P39/O39))</f>
        <v>-1</v>
      </c>
      <c r="R39" s="146">
        <v>0</v>
      </c>
      <c r="S39" s="147">
        <v>5</v>
      </c>
      <c r="T39" s="148">
        <f>IF(ISERROR(R39-S39),"n/a",R39-S39)</f>
        <v>-5</v>
      </c>
      <c r="U39" s="207">
        <f>IF(ISERROR(T39/S39),"n/a",(T39/S39))</f>
        <v>-1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38</v>
      </c>
      <c r="G40" s="195">
        <f>G41</f>
        <v>35</v>
      </c>
      <c r="H40" s="110">
        <f t="shared" si="75"/>
        <v>3</v>
      </c>
      <c r="I40" s="111">
        <f t="shared" si="76"/>
        <v>8.5714285714285715E-2</v>
      </c>
      <c r="J40" s="196">
        <f>J41</f>
        <v>7</v>
      </c>
      <c r="K40" s="197">
        <f>K41</f>
        <v>4</v>
      </c>
      <c r="L40" s="112">
        <f t="shared" si="77"/>
        <v>3</v>
      </c>
      <c r="M40" s="113">
        <f t="shared" si="78"/>
        <v>0.75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38</v>
      </c>
      <c r="G41" s="123">
        <v>35</v>
      </c>
      <c r="H41" s="124">
        <f t="shared" si="75"/>
        <v>3</v>
      </c>
      <c r="I41" s="125">
        <f t="shared" si="76"/>
        <v>8.5714285714285715E-2</v>
      </c>
      <c r="J41" s="126">
        <v>7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12332</v>
      </c>
      <c r="G42" s="69">
        <f>G43+G50</f>
        <v>11124</v>
      </c>
      <c r="H42" s="70">
        <f t="shared" ref="H42:H57" si="89">IF(ISERROR(F42-G42),"n/a",F42-G42)</f>
        <v>1208</v>
      </c>
      <c r="I42" s="71">
        <f t="shared" ref="I42:I57" si="90">IF(ISERROR(H42/G42),"n/a",(H42/G42))</f>
        <v>0.10859403092412802</v>
      </c>
      <c r="J42" s="72">
        <f>J43+J50</f>
        <v>2342</v>
      </c>
      <c r="K42" s="73">
        <f>K43+K50</f>
        <v>2251</v>
      </c>
      <c r="L42" s="74">
        <f t="shared" ref="L42:L56" si="91">IF(ISERROR(J42-K42),"n/a",J42-K42)</f>
        <v>91</v>
      </c>
      <c r="M42" s="75">
        <f t="shared" ref="M42:M57" si="92">IF(ISERROR(L42/K42),"n/a",(L42/K42))</f>
        <v>4.0426477121279433E-2</v>
      </c>
      <c r="N42" s="76">
        <f>N43+N50</f>
        <v>1451</v>
      </c>
      <c r="O42" s="77">
        <f>O43+O50</f>
        <v>1694</v>
      </c>
      <c r="P42" s="78">
        <f t="shared" ref="P42:P57" si="93">IF(ISERROR(N42-O42),"n/a",N42-O42)</f>
        <v>-243</v>
      </c>
      <c r="Q42" s="292">
        <f t="shared" ref="Q42:Q57" si="94">IF(ISERROR(P42/O42),"n/a",(P42/O42))</f>
        <v>-0.14344746162927982</v>
      </c>
      <c r="R42" s="136">
        <f>R43+R50</f>
        <v>0</v>
      </c>
      <c r="S42" s="138">
        <f>S43+S50</f>
        <v>1693</v>
      </c>
      <c r="T42" s="139">
        <f t="shared" ref="T42:T57" si="95">IF(ISERROR(R42-S42),"n/a",R42-S42)</f>
        <v>-1693</v>
      </c>
      <c r="U42" s="204">
        <f t="shared" ref="U42:U57" si="96">IF(ISERROR(T42/S42),"n/a",(T42/S42))</f>
        <v>-1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10675</v>
      </c>
      <c r="G43" s="69">
        <f>G44+G48+G46</f>
        <v>9399</v>
      </c>
      <c r="H43" s="70">
        <f t="shared" si="89"/>
        <v>1276</v>
      </c>
      <c r="I43" s="71">
        <f t="shared" si="90"/>
        <v>0.13575912331099052</v>
      </c>
      <c r="J43" s="72">
        <f>J44+J48+J46</f>
        <v>1888</v>
      </c>
      <c r="K43" s="73">
        <f>K44+K48+K46</f>
        <v>1797</v>
      </c>
      <c r="L43" s="74">
        <f t="shared" si="91"/>
        <v>91</v>
      </c>
      <c r="M43" s="75">
        <f t="shared" si="92"/>
        <v>5.0639955481357822E-2</v>
      </c>
      <c r="N43" s="76">
        <f>N44+N48+N46</f>
        <v>1451</v>
      </c>
      <c r="O43" s="77">
        <f>O44+O48+O46</f>
        <v>1694</v>
      </c>
      <c r="P43" s="78">
        <f t="shared" si="93"/>
        <v>-243</v>
      </c>
      <c r="Q43" s="292">
        <f t="shared" si="94"/>
        <v>-0.14344746162927982</v>
      </c>
      <c r="R43" s="136">
        <f>R44+R48+R46</f>
        <v>0</v>
      </c>
      <c r="S43" s="138">
        <f>S44+S48+S46</f>
        <v>1693</v>
      </c>
      <c r="T43" s="139">
        <f t="shared" si="95"/>
        <v>-1693</v>
      </c>
      <c r="U43" s="204">
        <f t="shared" si="96"/>
        <v>-1</v>
      </c>
      <c r="V43" s="300"/>
    </row>
    <row r="44" spans="1:22" ht="27.75" customHeight="1" x14ac:dyDescent="0.2">
      <c r="A44" s="192" t="s">
        <v>31</v>
      </c>
      <c r="B44" s="91">
        <f>B45</f>
        <v>13126</v>
      </c>
      <c r="C44" s="93">
        <f>C45</f>
        <v>14199</v>
      </c>
      <c r="D44" s="93">
        <f t="shared" si="87"/>
        <v>-1073</v>
      </c>
      <c r="E44" s="94">
        <f t="shared" si="88"/>
        <v>-7.5568702021269099E-2</v>
      </c>
      <c r="F44" s="95">
        <f>F45</f>
        <v>9634</v>
      </c>
      <c r="G44" s="97">
        <f>G45</f>
        <v>8474</v>
      </c>
      <c r="H44" s="97">
        <f t="shared" si="89"/>
        <v>1160</v>
      </c>
      <c r="I44" s="98">
        <f t="shared" si="90"/>
        <v>0.13688930847297617</v>
      </c>
      <c r="J44" s="99">
        <f>J45</f>
        <v>1847</v>
      </c>
      <c r="K44" s="101">
        <f>K45</f>
        <v>1755</v>
      </c>
      <c r="L44" s="101">
        <f t="shared" si="91"/>
        <v>92</v>
      </c>
      <c r="M44" s="102">
        <f t="shared" si="92"/>
        <v>5.242165242165242E-2</v>
      </c>
      <c r="N44" s="103">
        <f>N45</f>
        <v>1429</v>
      </c>
      <c r="O44" s="286">
        <f>O45</f>
        <v>1681</v>
      </c>
      <c r="P44" s="105">
        <f t="shared" si="93"/>
        <v>-252</v>
      </c>
      <c r="Q44" s="293">
        <f t="shared" si="94"/>
        <v>-0.14991076740035694</v>
      </c>
      <c r="R44" s="137">
        <f>R45</f>
        <v>0</v>
      </c>
      <c r="S44" s="141">
        <f>S45</f>
        <v>1680</v>
      </c>
      <c r="T44" s="141">
        <f t="shared" si="95"/>
        <v>-1680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13126</v>
      </c>
      <c r="C45" s="269">
        <v>14199</v>
      </c>
      <c r="D45" s="202">
        <f t="shared" ref="D45" si="97">IF(ISERROR(B45-C45),"n/a",B45-C45)</f>
        <v>-1073</v>
      </c>
      <c r="E45" s="267">
        <f t="shared" ref="E45" si="98">IF(ISERROR(D45/C45),"n/a",(D45/C45))</f>
        <v>-7.5568702021269099E-2</v>
      </c>
      <c r="F45" s="308">
        <v>9634</v>
      </c>
      <c r="G45" s="304">
        <v>8474</v>
      </c>
      <c r="H45" s="304">
        <f t="shared" ref="H45" si="99">IF(ISERROR(F45-G45),"n/a",F45-G45)</f>
        <v>1160</v>
      </c>
      <c r="I45" s="305">
        <f t="shared" ref="I45" si="100">IF(ISERROR(H45/G45),"n/a",(H45/G45))</f>
        <v>0.13688930847297617</v>
      </c>
      <c r="J45" s="276">
        <v>1847</v>
      </c>
      <c r="K45" s="306">
        <v>1755</v>
      </c>
      <c r="L45" s="306">
        <f t="shared" ref="L45" si="101">IF(ISERROR(J45-K45),"n/a",J45-K45)</f>
        <v>92</v>
      </c>
      <c r="M45" s="307">
        <f t="shared" ref="M45" si="102">IF(ISERROR(L45/K45),"n/a",(L45/K45))</f>
        <v>5.242165242165242E-2</v>
      </c>
      <c r="N45" s="309">
        <v>1429</v>
      </c>
      <c r="O45" s="286">
        <v>1681</v>
      </c>
      <c r="P45" s="286">
        <f t="shared" ref="P45" si="103">IF(ISERROR(N45-O45),"n/a",N45-O45)</f>
        <v>-252</v>
      </c>
      <c r="Q45" s="296">
        <f t="shared" ref="Q45" si="104">IF(ISERROR(P45/O45),"n/a",(P45/O45))</f>
        <v>-0.14991076740035694</v>
      </c>
      <c r="R45" s="310">
        <v>0</v>
      </c>
      <c r="S45" s="289">
        <v>1680</v>
      </c>
      <c r="T45" s="289">
        <f t="shared" ref="T45" si="105">IF(ISERROR(R45-S45),"n/a",R45-S45)</f>
        <v>-1680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648</v>
      </c>
      <c r="H46" s="110">
        <f>IF(ISERROR(F46-G46),"n/a",F46-G46)</f>
        <v>86</v>
      </c>
      <c r="I46" s="111">
        <f>IF(ISERROR(H46/G46),"n/a",(H46/G46))</f>
        <v>0.13271604938271606</v>
      </c>
      <c r="J46" s="196">
        <f>J47</f>
        <v>28</v>
      </c>
      <c r="K46" s="197">
        <f>K47</f>
        <v>31</v>
      </c>
      <c r="L46" s="112">
        <f>IF(ISERROR(J46-K46),"n/a",J46-K46)</f>
        <v>-3</v>
      </c>
      <c r="M46" s="113">
        <f>IF(ISERROR(L46/K46),"n/a",(L46/K46))</f>
        <v>-9.6774193548387094E-2</v>
      </c>
      <c r="N46" s="198">
        <f>N47</f>
        <v>12</v>
      </c>
      <c r="O46" s="199">
        <f>O47</f>
        <v>6</v>
      </c>
      <c r="P46" s="114">
        <f>IF(ISERROR(N46-O46),"n/a",N46-O46)</f>
        <v>6</v>
      </c>
      <c r="Q46" s="294">
        <f>IF(ISERROR(P46/O46),"n/a",(P46/O46))</f>
        <v>1</v>
      </c>
      <c r="R46" s="200">
        <f>R47</f>
        <v>0</v>
      </c>
      <c r="S46" s="201">
        <f>S47</f>
        <v>6</v>
      </c>
      <c r="T46" s="142">
        <f>IF(ISERROR(R46-S46),"n/a",R46-S46)</f>
        <v>-6</v>
      </c>
      <c r="U46" s="206">
        <f>IF(ISERROR(T46/S46),"n/a",(T46/S46))</f>
        <v>-1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648</v>
      </c>
      <c r="H47" s="124">
        <f>IF(ISERROR(F47-G47),"n/a",F47-G47)</f>
        <v>86</v>
      </c>
      <c r="I47" s="125">
        <f>IF(ISERROR(H47/G47),"n/a",(H47/G47))</f>
        <v>0.13271604938271606</v>
      </c>
      <c r="J47" s="126">
        <v>28</v>
      </c>
      <c r="K47" s="127">
        <v>31</v>
      </c>
      <c r="L47" s="128">
        <f>IF(ISERROR(J47-K47),"n/a",J47-K47)</f>
        <v>-3</v>
      </c>
      <c r="M47" s="129">
        <f>IF(ISERROR(L47/K47),"n/a",(L47/K47))</f>
        <v>-9.6774193548387094E-2</v>
      </c>
      <c r="N47" s="143">
        <v>12</v>
      </c>
      <c r="O47" s="144">
        <v>6</v>
      </c>
      <c r="P47" s="145">
        <f>IF(ISERROR(N47-O47),"n/a",N47-O47)</f>
        <v>6</v>
      </c>
      <c r="Q47" s="295">
        <f>IF(ISERROR(P47/O47),"n/a",(P47/O47))</f>
        <v>1</v>
      </c>
      <c r="R47" s="146">
        <v>0</v>
      </c>
      <c r="S47" s="147">
        <v>6</v>
      </c>
      <c r="T47" s="148">
        <f>IF(ISERROR(R47-S47),"n/a",R47-S47)</f>
        <v>-6</v>
      </c>
      <c r="U47" s="207">
        <f>IF(ISERROR(T47/S47),"n/a",(T47/S47))</f>
        <v>-1</v>
      </c>
      <c r="V47" s="301"/>
    </row>
    <row r="48" spans="1:22" ht="27.75" customHeight="1" x14ac:dyDescent="0.2">
      <c r="A48" s="193" t="s">
        <v>33</v>
      </c>
      <c r="B48" s="106">
        <f>B49</f>
        <v>386</v>
      </c>
      <c r="C48" s="107">
        <f>C49</f>
        <v>415</v>
      </c>
      <c r="D48" s="108">
        <f t="shared" si="87"/>
        <v>-29</v>
      </c>
      <c r="E48" s="109">
        <f t="shared" si="88"/>
        <v>-6.9879518072289162E-2</v>
      </c>
      <c r="F48" s="194">
        <f>F49</f>
        <v>307</v>
      </c>
      <c r="G48" s="195">
        <f>G49</f>
        <v>277</v>
      </c>
      <c r="H48" s="110">
        <f t="shared" si="89"/>
        <v>30</v>
      </c>
      <c r="I48" s="111">
        <f t="shared" si="90"/>
        <v>0.10830324909747292</v>
      </c>
      <c r="J48" s="196">
        <f>J49</f>
        <v>13</v>
      </c>
      <c r="K48" s="197">
        <f>K49</f>
        <v>11</v>
      </c>
      <c r="L48" s="112">
        <f t="shared" si="91"/>
        <v>2</v>
      </c>
      <c r="M48" s="113">
        <f t="shared" si="92"/>
        <v>0.18181818181818182</v>
      </c>
      <c r="N48" s="198">
        <f>N49</f>
        <v>10</v>
      </c>
      <c r="O48" s="199">
        <f>O49</f>
        <v>7</v>
      </c>
      <c r="P48" s="114">
        <f t="shared" si="93"/>
        <v>3</v>
      </c>
      <c r="Q48" s="294">
        <f t="shared" si="94"/>
        <v>0.42857142857142855</v>
      </c>
      <c r="R48" s="200">
        <f>R49</f>
        <v>0</v>
      </c>
      <c r="S48" s="201">
        <f>S49</f>
        <v>7</v>
      </c>
      <c r="T48" s="142">
        <f t="shared" si="95"/>
        <v>-7</v>
      </c>
      <c r="U48" s="206">
        <f t="shared" si="96"/>
        <v>-1</v>
      </c>
    </row>
    <row r="49" spans="1:22" s="82" customFormat="1" ht="13.5" thickBot="1" x14ac:dyDescent="0.25">
      <c r="A49" s="41" t="s">
        <v>20</v>
      </c>
      <c r="B49" s="118">
        <v>386</v>
      </c>
      <c r="C49" s="119">
        <v>415</v>
      </c>
      <c r="D49" s="120">
        <f t="shared" si="87"/>
        <v>-29</v>
      </c>
      <c r="E49" s="121">
        <f t="shared" si="88"/>
        <v>-6.9879518072289162E-2</v>
      </c>
      <c r="F49" s="122">
        <v>307</v>
      </c>
      <c r="G49" s="123">
        <v>277</v>
      </c>
      <c r="H49" s="124">
        <f t="shared" si="89"/>
        <v>30</v>
      </c>
      <c r="I49" s="125">
        <f t="shared" si="90"/>
        <v>0.10830324909747292</v>
      </c>
      <c r="J49" s="126">
        <v>13</v>
      </c>
      <c r="K49" s="127">
        <v>11</v>
      </c>
      <c r="L49" s="128">
        <f t="shared" si="91"/>
        <v>2</v>
      </c>
      <c r="M49" s="129">
        <f t="shared" si="92"/>
        <v>0.18181818181818182</v>
      </c>
      <c r="N49" s="143">
        <v>10</v>
      </c>
      <c r="O49" s="144">
        <v>7</v>
      </c>
      <c r="P49" s="145">
        <f t="shared" si="93"/>
        <v>3</v>
      </c>
      <c r="Q49" s="295">
        <f t="shared" si="94"/>
        <v>0.42857142857142855</v>
      </c>
      <c r="R49" s="146">
        <v>0</v>
      </c>
      <c r="S49" s="147">
        <v>7</v>
      </c>
      <c r="T49" s="148">
        <f t="shared" si="95"/>
        <v>-7</v>
      </c>
      <c r="U49" s="207">
        <f t="shared" si="96"/>
        <v>-1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1657</v>
      </c>
      <c r="G50" s="69">
        <f>G51+G56+G54</f>
        <v>1725</v>
      </c>
      <c r="H50" s="70">
        <f t="shared" si="89"/>
        <v>-68</v>
      </c>
      <c r="I50" s="71">
        <f t="shared" si="90"/>
        <v>-3.9420289855072461E-2</v>
      </c>
      <c r="J50" s="72">
        <f>J51+J56+J54</f>
        <v>454</v>
      </c>
      <c r="K50" s="73">
        <f>K51+K56+K54</f>
        <v>454</v>
      </c>
      <c r="L50" s="74">
        <f t="shared" si="91"/>
        <v>0</v>
      </c>
      <c r="M50" s="75">
        <f t="shared" si="92"/>
        <v>0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1554</v>
      </c>
      <c r="G51" s="96">
        <f>SUM(G52:G53)</f>
        <v>1574</v>
      </c>
      <c r="H51" s="97">
        <f t="shared" si="89"/>
        <v>-20</v>
      </c>
      <c r="I51" s="98">
        <f t="shared" si="90"/>
        <v>-1.2706480304955527E-2</v>
      </c>
      <c r="J51" s="99">
        <f>SUM(J52:J53)</f>
        <v>440</v>
      </c>
      <c r="K51" s="100">
        <f>SUM(K52:K53)</f>
        <v>429</v>
      </c>
      <c r="L51" s="101">
        <f t="shared" si="91"/>
        <v>11</v>
      </c>
      <c r="M51" s="102">
        <f t="shared" si="92"/>
        <v>2.564102564102564E-2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1522</v>
      </c>
      <c r="G52" s="273">
        <v>1546</v>
      </c>
      <c r="H52" s="274">
        <f>IF(ISERROR(F52-G52),"n/a",F52-G52)</f>
        <v>-24</v>
      </c>
      <c r="I52" s="275">
        <f>IF(ISERROR(H52/G52),"n/a",(H52/G52))</f>
        <v>-1.5523932729624839E-2</v>
      </c>
      <c r="J52" s="276">
        <v>434</v>
      </c>
      <c r="K52" s="277">
        <v>421</v>
      </c>
      <c r="L52" s="278">
        <f>IF(ISERROR(J52-K52),"n/a",J52-K52)</f>
        <v>13</v>
      </c>
      <c r="M52" s="279">
        <f>IF(ISERROR(L52/K52),"n/a",(L52/K52))</f>
        <v>3.0878859857482184E-2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24</v>
      </c>
      <c r="L54" s="112">
        <f>IF(ISERROR(J54-K54),"n/a",J54-K54)</f>
        <v>-11</v>
      </c>
      <c r="M54" s="113">
        <f>IF(ISERROR(L54/K54),"n/a",(L54/K54))</f>
        <v>-0.45833333333333331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24</v>
      </c>
      <c r="L55" s="128">
        <f>IF(ISERROR(J55-K55),"n/a",J55-K55)</f>
        <v>-11</v>
      </c>
      <c r="M55" s="129">
        <f>IF(ISERROR(L55/K55),"n/a",(L55/K55))</f>
        <v>-0.45833333333333331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946</v>
      </c>
      <c r="D58" s="66">
        <f t="shared" ref="D58:D61" si="111">IF(ISERROR(B58-C58),"n/a",B58-C58)</f>
        <v>48</v>
      </c>
      <c r="E58" s="67">
        <f t="shared" ref="E58:E61" si="112">IF(ISERROR(D58/C58),"n/a",(D58/C58))</f>
        <v>5.0739957716701901E-2</v>
      </c>
      <c r="F58" s="68">
        <f>F59+F66</f>
        <v>736</v>
      </c>
      <c r="G58" s="69">
        <f>G59+G66</f>
        <v>537</v>
      </c>
      <c r="H58" s="70">
        <f t="shared" ref="H58:H61" si="113">IF(ISERROR(F58-G58),"n/a",F58-G58)</f>
        <v>199</v>
      </c>
      <c r="I58" s="71">
        <f t="shared" ref="I58:I61" si="114">IF(ISERROR(H58/G58),"n/a",(H58/G58))</f>
        <v>0.37057728119180633</v>
      </c>
      <c r="J58" s="72">
        <f>J59+J66</f>
        <v>154</v>
      </c>
      <c r="K58" s="73">
        <f>K59+K66</f>
        <v>119</v>
      </c>
      <c r="L58" s="74">
        <f t="shared" ref="L58:L61" si="115">IF(ISERROR(J58-K58),"n/a",J58-K58)</f>
        <v>35</v>
      </c>
      <c r="M58" s="75">
        <f t="shared" ref="M58:M61" si="116">IF(ISERROR(L58/K58),"n/a",(L58/K58))</f>
        <v>0.29411764705882354</v>
      </c>
      <c r="N58" s="76">
        <f>N59+N66</f>
        <v>95</v>
      </c>
      <c r="O58" s="77">
        <f>O59+O66</f>
        <v>86</v>
      </c>
      <c r="P58" s="78">
        <f t="shared" ref="P58:P61" si="117">IF(ISERROR(N58-O58),"n/a",N58-O58)</f>
        <v>9</v>
      </c>
      <c r="Q58" s="292">
        <f t="shared" ref="Q58:Q61" si="118">IF(ISERROR(P58/O58),"n/a",(P58/O58))</f>
        <v>0.10465116279069768</v>
      </c>
      <c r="R58" s="136">
        <f>R59+R66</f>
        <v>0</v>
      </c>
      <c r="S58" s="138">
        <f>S59+S66</f>
        <v>86</v>
      </c>
      <c r="T58" s="139">
        <f t="shared" ref="T58:T61" si="119">IF(ISERROR(R58-S58),"n/a",R58-S58)</f>
        <v>-86</v>
      </c>
      <c r="U58" s="204">
        <f t="shared" ref="U58:U61" si="120">IF(ISERROR(T58/S58),"n/a",(T58/S58))</f>
        <v>-1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599</v>
      </c>
      <c r="G59" s="69">
        <f>G60+G64+G62</f>
        <v>462</v>
      </c>
      <c r="H59" s="70">
        <f t="shared" si="113"/>
        <v>137</v>
      </c>
      <c r="I59" s="71">
        <f t="shared" si="114"/>
        <v>0.29653679653679654</v>
      </c>
      <c r="J59" s="72">
        <f>J60+J64+J62</f>
        <v>104</v>
      </c>
      <c r="K59" s="73">
        <f>K60+K64+K62</f>
        <v>93</v>
      </c>
      <c r="L59" s="74">
        <f t="shared" si="115"/>
        <v>11</v>
      </c>
      <c r="M59" s="75">
        <f t="shared" si="116"/>
        <v>0.11827956989247312</v>
      </c>
      <c r="N59" s="76">
        <f>N60+N64+N62</f>
        <v>95</v>
      </c>
      <c r="O59" s="77">
        <f>O60+O64+O62</f>
        <v>86</v>
      </c>
      <c r="P59" s="78">
        <f t="shared" si="117"/>
        <v>9</v>
      </c>
      <c r="Q59" s="292">
        <f t="shared" si="118"/>
        <v>0.10465116279069768</v>
      </c>
      <c r="R59" s="136">
        <f>R60+R64+R62</f>
        <v>0</v>
      </c>
      <c r="S59" s="138">
        <f>S60+S64+S62</f>
        <v>86</v>
      </c>
      <c r="T59" s="139">
        <f t="shared" si="119"/>
        <v>-86</v>
      </c>
      <c r="U59" s="204">
        <f t="shared" si="120"/>
        <v>-1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542</v>
      </c>
      <c r="G60" s="97">
        <f>G61</f>
        <v>435</v>
      </c>
      <c r="H60" s="97">
        <f t="shared" si="113"/>
        <v>107</v>
      </c>
      <c r="I60" s="98">
        <f t="shared" si="114"/>
        <v>0.24597701149425288</v>
      </c>
      <c r="J60" s="99">
        <f>J61</f>
        <v>100</v>
      </c>
      <c r="K60" s="101">
        <f>K61</f>
        <v>91</v>
      </c>
      <c r="L60" s="101">
        <f t="shared" si="115"/>
        <v>9</v>
      </c>
      <c r="M60" s="102">
        <f t="shared" si="116"/>
        <v>9.8901098901098897E-2</v>
      </c>
      <c r="N60" s="103">
        <f>N61</f>
        <v>92</v>
      </c>
      <c r="O60" s="286">
        <f>O61</f>
        <v>86</v>
      </c>
      <c r="P60" s="105">
        <f t="shared" si="117"/>
        <v>6</v>
      </c>
      <c r="Q60" s="293">
        <f t="shared" si="118"/>
        <v>6.9767441860465115E-2</v>
      </c>
      <c r="R60" s="137">
        <f>R61</f>
        <v>0</v>
      </c>
      <c r="S60" s="141">
        <f>S61</f>
        <v>86</v>
      </c>
      <c r="T60" s="141">
        <f t="shared" si="119"/>
        <v>-86</v>
      </c>
      <c r="U60" s="205">
        <f t="shared" si="120"/>
        <v>-1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542</v>
      </c>
      <c r="G61" s="304">
        <v>435</v>
      </c>
      <c r="H61" s="304">
        <f t="shared" si="113"/>
        <v>107</v>
      </c>
      <c r="I61" s="305">
        <f t="shared" si="114"/>
        <v>0.24597701149425288</v>
      </c>
      <c r="J61" s="276">
        <v>100</v>
      </c>
      <c r="K61" s="306">
        <v>91</v>
      </c>
      <c r="L61" s="306">
        <f t="shared" si="115"/>
        <v>9</v>
      </c>
      <c r="M61" s="307">
        <f t="shared" si="116"/>
        <v>9.8901098901098897E-2</v>
      </c>
      <c r="N61" s="309">
        <v>92</v>
      </c>
      <c r="O61" s="286">
        <v>86</v>
      </c>
      <c r="P61" s="286">
        <f t="shared" si="117"/>
        <v>6</v>
      </c>
      <c r="Q61" s="296">
        <f t="shared" si="118"/>
        <v>6.9767441860465115E-2</v>
      </c>
      <c r="R61" s="310">
        <v>0</v>
      </c>
      <c r="S61" s="289">
        <v>86</v>
      </c>
      <c r="T61" s="289">
        <f t="shared" si="119"/>
        <v>-86</v>
      </c>
      <c r="U61" s="290">
        <f t="shared" si="120"/>
        <v>-1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2</v>
      </c>
      <c r="O62" s="199">
        <f>O63</f>
        <v>0</v>
      </c>
      <c r="P62" s="114">
        <f>IF(ISERROR(N62-O62),"n/a",N62-O62)</f>
        <v>2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2</v>
      </c>
      <c r="O63" s="144">
        <v>0</v>
      </c>
      <c r="P63" s="145">
        <f>IF(ISERROR(N63-O63),"n/a",N63-O63)</f>
        <v>2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80</v>
      </c>
      <c r="D66" s="66">
        <f t="shared" si="121"/>
        <v>55</v>
      </c>
      <c r="E66" s="67">
        <f t="shared" si="122"/>
        <v>0.6875</v>
      </c>
      <c r="F66" s="68">
        <f>F67+F72+F70</f>
        <v>137</v>
      </c>
      <c r="G66" s="69">
        <f>G67+G72+G70</f>
        <v>75</v>
      </c>
      <c r="H66" s="70">
        <f t="shared" si="123"/>
        <v>62</v>
      </c>
      <c r="I66" s="71">
        <f t="shared" si="124"/>
        <v>0.82666666666666666</v>
      </c>
      <c r="J66" s="72">
        <f>J67+J72+J70</f>
        <v>50</v>
      </c>
      <c r="K66" s="73">
        <f>K67+K72+K70</f>
        <v>26</v>
      </c>
      <c r="L66" s="74">
        <f t="shared" si="125"/>
        <v>24</v>
      </c>
      <c r="M66" s="75">
        <f t="shared" si="126"/>
        <v>0.92307692307692313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72</v>
      </c>
      <c r="D67" s="93">
        <f t="shared" si="121"/>
        <v>43</v>
      </c>
      <c r="E67" s="94">
        <f t="shared" si="122"/>
        <v>0.59722222222222221</v>
      </c>
      <c r="F67" s="95">
        <f>SUM(F68:F69)</f>
        <v>118</v>
      </c>
      <c r="G67" s="96">
        <f>SUM(G68:G69)</f>
        <v>67</v>
      </c>
      <c r="H67" s="97">
        <f t="shared" si="123"/>
        <v>51</v>
      </c>
      <c r="I67" s="98">
        <f t="shared" si="124"/>
        <v>0.76119402985074625</v>
      </c>
      <c r="J67" s="99">
        <f>SUM(J68:J69)</f>
        <v>47</v>
      </c>
      <c r="K67" s="100">
        <f>SUM(K68:K69)</f>
        <v>26</v>
      </c>
      <c r="L67" s="101">
        <f t="shared" si="125"/>
        <v>21</v>
      </c>
      <c r="M67" s="102">
        <f t="shared" si="126"/>
        <v>0.80769230769230771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70</v>
      </c>
      <c r="D68" s="270">
        <f>IF(ISERROR(B68-C68),"n/a",B68-C68)</f>
        <v>43</v>
      </c>
      <c r="E68" s="271">
        <f>IF(ISERROR(D68/C68),"n/a",(D68/C68))</f>
        <v>0.61428571428571432</v>
      </c>
      <c r="F68" s="272">
        <v>115</v>
      </c>
      <c r="G68" s="273">
        <v>65</v>
      </c>
      <c r="H68" s="274">
        <f>IF(ISERROR(F68-G68),"n/a",F68-G68)</f>
        <v>50</v>
      </c>
      <c r="I68" s="275">
        <f>IF(ISERROR(H68/G68),"n/a",(H68/G68))</f>
        <v>0.76923076923076927</v>
      </c>
      <c r="J68" s="276">
        <v>47</v>
      </c>
      <c r="K68" s="277">
        <v>25</v>
      </c>
      <c r="L68" s="278">
        <f>IF(ISERROR(J68-K68),"n/a",J68-K68)</f>
        <v>22</v>
      </c>
      <c r="M68" s="279">
        <f>IF(ISERROR(L68/K68),"n/a",(L68/K68))</f>
        <v>0.88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827</v>
      </c>
      <c r="G74" s="69">
        <f>SUM(G75:G75)</f>
        <v>740</v>
      </c>
      <c r="H74" s="70">
        <f>IF(ISERROR(F74-G74),"n/a",F74-G74)</f>
        <v>87</v>
      </c>
      <c r="I74" s="71">
        <f>IF(ISERROR(H74/G74),"n/a",(H74/G74))</f>
        <v>0.11756756756756757</v>
      </c>
      <c r="J74" s="72">
        <f>SUM(J75:J75)</f>
        <v>272</v>
      </c>
      <c r="K74" s="73">
        <f>SUM(K75:K75)</f>
        <v>267</v>
      </c>
      <c r="L74" s="74">
        <f>IF(ISERROR(J74-K74),"n/a",J74-K74)</f>
        <v>5</v>
      </c>
      <c r="M74" s="75">
        <f>IF(ISERROR(L74/K74),"n/a",(L74/K74))</f>
        <v>1.8726591760299626E-2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827</v>
      </c>
      <c r="G75" s="69">
        <f>G76+G81+G79</f>
        <v>740</v>
      </c>
      <c r="H75" s="70">
        <f t="shared" ref="H75:H86" si="143">IF(ISERROR(F75-G75),"n/a",F75-G75)</f>
        <v>87</v>
      </c>
      <c r="I75" s="71">
        <f t="shared" ref="I75:I86" si="144">IF(ISERROR(H75/G75),"n/a",(H75/G75))</f>
        <v>0.11756756756756757</v>
      </c>
      <c r="J75" s="72">
        <f>J76+J81+J79</f>
        <v>272</v>
      </c>
      <c r="K75" s="73">
        <f>K76+K81+K79</f>
        <v>267</v>
      </c>
      <c r="L75" s="74">
        <f t="shared" ref="L75:L86" si="145">IF(ISERROR(J75-K75),"n/a",J75-K75)</f>
        <v>5</v>
      </c>
      <c r="M75" s="75">
        <f t="shared" ref="M75:M86" si="146">IF(ISERROR(L75/K75),"n/a",(L75/K75))</f>
        <v>1.8726591760299626E-2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717</v>
      </c>
      <c r="G76" s="96">
        <f>SUM(G77:G78)</f>
        <v>632</v>
      </c>
      <c r="H76" s="97">
        <f t="shared" si="143"/>
        <v>85</v>
      </c>
      <c r="I76" s="98">
        <f t="shared" si="144"/>
        <v>0.13449367088607594</v>
      </c>
      <c r="J76" s="99">
        <f>SUM(J77:J78)</f>
        <v>254</v>
      </c>
      <c r="K76" s="100">
        <f>SUM(K77:K78)</f>
        <v>248</v>
      </c>
      <c r="L76" s="101">
        <f t="shared" si="145"/>
        <v>6</v>
      </c>
      <c r="M76" s="102">
        <f t="shared" si="146"/>
        <v>2.4193548387096774E-2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709</v>
      </c>
      <c r="G77" s="273">
        <v>626</v>
      </c>
      <c r="H77" s="274">
        <f>IF(ISERROR(F77-G77),"n/a",F77-G77)</f>
        <v>83</v>
      </c>
      <c r="I77" s="275">
        <f>IF(ISERROR(H77/G77),"n/a",(H77/G77))</f>
        <v>0.13258785942492013</v>
      </c>
      <c r="J77" s="276">
        <v>252</v>
      </c>
      <c r="K77" s="277">
        <v>246</v>
      </c>
      <c r="L77" s="278">
        <f>IF(ISERROR(J77-K77),"n/a",J77-K77)</f>
        <v>6</v>
      </c>
      <c r="M77" s="279">
        <f>IF(ISERROR(L77/K77),"n/a",(L77/K77))</f>
        <v>2.4390243902439025E-2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8</v>
      </c>
      <c r="G78" s="237">
        <v>6</v>
      </c>
      <c r="H78" s="238">
        <f>IF(ISERROR(F78-G78),"n/a",F78-G78)</f>
        <v>2</v>
      </c>
      <c r="I78" s="239">
        <f>IF(ISERROR(H78/G78),"n/a",(H78/G78))</f>
        <v>0.33333333333333331</v>
      </c>
      <c r="J78" s="240">
        <v>2</v>
      </c>
      <c r="K78" s="241">
        <v>2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104</v>
      </c>
      <c r="H79" s="110">
        <f>IF(ISERROR(F79-G79),"n/a",F79-G79)</f>
        <v>0</v>
      </c>
      <c r="I79" s="111">
        <f>IF(ISERROR(H79/G79),"n/a",(H79/G79))</f>
        <v>0</v>
      </c>
      <c r="J79" s="196">
        <f>J80</f>
        <v>17</v>
      </c>
      <c r="K79" s="197">
        <f>K80</f>
        <v>19</v>
      </c>
      <c r="L79" s="112">
        <f>IF(ISERROR(J79-K79),"n/a",J79-K79)</f>
        <v>-2</v>
      </c>
      <c r="M79" s="113">
        <f>IF(ISERROR(L79/K79),"n/a",(L79/K79))</f>
        <v>-0.10526315789473684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104</v>
      </c>
      <c r="H80" s="124">
        <f>IF(ISERROR(F80-G80),"n/a",F80-G80)</f>
        <v>0</v>
      </c>
      <c r="I80" s="125">
        <f>IF(ISERROR(H80/G80),"n/a",(H80/G80))</f>
        <v>0</v>
      </c>
      <c r="J80" s="126">
        <v>17</v>
      </c>
      <c r="K80" s="127">
        <v>19</v>
      </c>
      <c r="L80" s="128">
        <f>IF(ISERROR(J80-K80),"n/a",J80-K80)</f>
        <v>-2</v>
      </c>
      <c r="M80" s="129">
        <f>IF(ISERROR(L80/K80),"n/a",(L80/K80))</f>
        <v>-0.10526315789473684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6</v>
      </c>
      <c r="G81" s="195">
        <f>G82</f>
        <v>4</v>
      </c>
      <c r="H81" s="110">
        <f t="shared" si="143"/>
        <v>2</v>
      </c>
      <c r="I81" s="111">
        <f t="shared" si="144"/>
        <v>0.5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6</v>
      </c>
      <c r="G82" s="219">
        <v>4</v>
      </c>
      <c r="H82" s="220">
        <f t="shared" si="143"/>
        <v>2</v>
      </c>
      <c r="I82" s="221">
        <f t="shared" si="144"/>
        <v>0.5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282</v>
      </c>
      <c r="G83" s="69">
        <f>G84+G91</f>
        <v>244</v>
      </c>
      <c r="H83" s="70">
        <f t="shared" si="143"/>
        <v>38</v>
      </c>
      <c r="I83" s="71">
        <f t="shared" si="144"/>
        <v>0.15573770491803279</v>
      </c>
      <c r="J83" s="72">
        <f>J84+J91</f>
        <v>52</v>
      </c>
      <c r="K83" s="73">
        <f>K84+K91</f>
        <v>59</v>
      </c>
      <c r="L83" s="74">
        <f t="shared" si="145"/>
        <v>-7</v>
      </c>
      <c r="M83" s="75">
        <f t="shared" si="146"/>
        <v>-0.11864406779661017</v>
      </c>
      <c r="N83" s="76">
        <f>N84+N91</f>
        <v>36</v>
      </c>
      <c r="O83" s="77">
        <f>O84+O91</f>
        <v>31</v>
      </c>
      <c r="P83" s="78">
        <f t="shared" si="147"/>
        <v>5</v>
      </c>
      <c r="Q83" s="292">
        <f t="shared" si="148"/>
        <v>0.16129032258064516</v>
      </c>
      <c r="R83" s="136">
        <f>R84+R91</f>
        <v>0</v>
      </c>
      <c r="S83" s="138">
        <f>S84+S91</f>
        <v>31</v>
      </c>
      <c r="T83" s="139">
        <f t="shared" si="149"/>
        <v>-31</v>
      </c>
      <c r="U83" s="204">
        <f t="shared" si="150"/>
        <v>-1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194</v>
      </c>
      <c r="G84" s="69">
        <f>G85+G89+G87</f>
        <v>175</v>
      </c>
      <c r="H84" s="70">
        <f t="shared" si="143"/>
        <v>19</v>
      </c>
      <c r="I84" s="71">
        <f t="shared" si="144"/>
        <v>0.10857142857142857</v>
      </c>
      <c r="J84" s="72">
        <f>J85+J89+J87</f>
        <v>37</v>
      </c>
      <c r="K84" s="73">
        <f>K85+K89+K87</f>
        <v>35</v>
      </c>
      <c r="L84" s="74">
        <f t="shared" si="145"/>
        <v>2</v>
      </c>
      <c r="M84" s="75">
        <f t="shared" si="146"/>
        <v>5.7142857142857141E-2</v>
      </c>
      <c r="N84" s="76">
        <f>N85+N89+N87</f>
        <v>36</v>
      </c>
      <c r="O84" s="77">
        <f>O85+O89+O87</f>
        <v>31</v>
      </c>
      <c r="P84" s="78">
        <f t="shared" si="147"/>
        <v>5</v>
      </c>
      <c r="Q84" s="292">
        <f t="shared" si="148"/>
        <v>0.16129032258064516</v>
      </c>
      <c r="R84" s="136">
        <f>R85+R89+R87</f>
        <v>0</v>
      </c>
      <c r="S84" s="138">
        <f>S85+S89+S87</f>
        <v>31</v>
      </c>
      <c r="T84" s="139">
        <f t="shared" si="149"/>
        <v>-31</v>
      </c>
      <c r="U84" s="204">
        <f t="shared" si="150"/>
        <v>-1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184</v>
      </c>
      <c r="G85" s="97">
        <f>G86</f>
        <v>162</v>
      </c>
      <c r="H85" s="97">
        <f t="shared" si="143"/>
        <v>22</v>
      </c>
      <c r="I85" s="98">
        <f t="shared" si="144"/>
        <v>0.13580246913580246</v>
      </c>
      <c r="J85" s="99">
        <f>J86</f>
        <v>37</v>
      </c>
      <c r="K85" s="101">
        <f>K86</f>
        <v>35</v>
      </c>
      <c r="L85" s="101">
        <f t="shared" si="145"/>
        <v>2</v>
      </c>
      <c r="M85" s="102">
        <f t="shared" si="146"/>
        <v>5.7142857142857141E-2</v>
      </c>
      <c r="N85" s="103">
        <f>N86</f>
        <v>36</v>
      </c>
      <c r="O85" s="286">
        <f>O86</f>
        <v>31</v>
      </c>
      <c r="P85" s="105">
        <f t="shared" si="147"/>
        <v>5</v>
      </c>
      <c r="Q85" s="293">
        <f t="shared" si="148"/>
        <v>0.16129032258064516</v>
      </c>
      <c r="R85" s="137">
        <f>R86</f>
        <v>0</v>
      </c>
      <c r="S85" s="141">
        <f>S86</f>
        <v>31</v>
      </c>
      <c r="T85" s="141">
        <f t="shared" si="149"/>
        <v>-31</v>
      </c>
      <c r="U85" s="205">
        <f t="shared" si="150"/>
        <v>-1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184</v>
      </c>
      <c r="G86" s="304">
        <v>162</v>
      </c>
      <c r="H86" s="304">
        <f t="shared" si="143"/>
        <v>22</v>
      </c>
      <c r="I86" s="305">
        <f t="shared" si="144"/>
        <v>0.13580246913580246</v>
      </c>
      <c r="J86" s="276">
        <v>37</v>
      </c>
      <c r="K86" s="306">
        <v>35</v>
      </c>
      <c r="L86" s="306">
        <f t="shared" si="145"/>
        <v>2</v>
      </c>
      <c r="M86" s="307">
        <f t="shared" si="146"/>
        <v>5.7142857142857141E-2</v>
      </c>
      <c r="N86" s="309">
        <v>36</v>
      </c>
      <c r="O86" s="286">
        <v>31</v>
      </c>
      <c r="P86" s="286">
        <f t="shared" si="147"/>
        <v>5</v>
      </c>
      <c r="Q86" s="296">
        <f t="shared" si="148"/>
        <v>0.16129032258064516</v>
      </c>
      <c r="R86" s="310">
        <v>0</v>
      </c>
      <c r="S86" s="289">
        <v>31</v>
      </c>
      <c r="T86" s="289">
        <f t="shared" si="149"/>
        <v>-31</v>
      </c>
      <c r="U86" s="290">
        <f t="shared" si="150"/>
        <v>-1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88</v>
      </c>
      <c r="G91" s="69">
        <f>G92+G97+G95</f>
        <v>69</v>
      </c>
      <c r="H91" s="70">
        <f t="shared" si="157"/>
        <v>19</v>
      </c>
      <c r="I91" s="71">
        <f t="shared" si="158"/>
        <v>0.27536231884057971</v>
      </c>
      <c r="J91" s="72">
        <f>J92+J97+J95</f>
        <v>15</v>
      </c>
      <c r="K91" s="73">
        <f>K92+K97+K95</f>
        <v>24</v>
      </c>
      <c r="L91" s="74">
        <f t="shared" si="159"/>
        <v>-9</v>
      </c>
      <c r="M91" s="75">
        <f t="shared" si="160"/>
        <v>-0.375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86</v>
      </c>
      <c r="G92" s="96">
        <f>SUM(G93:G94)</f>
        <v>68</v>
      </c>
      <c r="H92" s="97">
        <f t="shared" si="157"/>
        <v>18</v>
      </c>
      <c r="I92" s="98">
        <f t="shared" si="158"/>
        <v>0.26470588235294118</v>
      </c>
      <c r="J92" s="99">
        <f>SUM(J93:J94)</f>
        <v>15</v>
      </c>
      <c r="K92" s="100">
        <f>SUM(K93:K94)</f>
        <v>23</v>
      </c>
      <c r="L92" s="101">
        <f t="shared" si="159"/>
        <v>-8</v>
      </c>
      <c r="M92" s="102">
        <f t="shared" si="160"/>
        <v>-0.34782608695652173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82</v>
      </c>
      <c r="G93" s="273">
        <v>67</v>
      </c>
      <c r="H93" s="274">
        <v>0</v>
      </c>
      <c r="I93" s="275">
        <f>IF(ISERROR(H93/G93),"n/a",(H93/G93))</f>
        <v>0</v>
      </c>
      <c r="J93" s="276">
        <v>15</v>
      </c>
      <c r="K93" s="277">
        <v>23</v>
      </c>
      <c r="L93" s="278">
        <f>IF(ISERROR(J93-K93),"n/a",J93-K93)</f>
        <v>-8</v>
      </c>
      <c r="M93" s="279">
        <f>IF(ISERROR(L93/K93),"n/a",(L93/K93))</f>
        <v>-0.34782608695652173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1</v>
      </c>
      <c r="G99" s="69">
        <f>SUM(G100:G100)</f>
        <v>0</v>
      </c>
      <c r="H99" s="70">
        <f>IF(ISERROR(F99-G99),"n/a",F99-G99)</f>
        <v>1</v>
      </c>
      <c r="I99" s="71" t="str">
        <f>IF(ISERROR(H99/G99),"n/a",(H99/G99))</f>
        <v>n/a</v>
      </c>
      <c r="J99" s="72">
        <f>SUM(J100:J100)</f>
        <v>1</v>
      </c>
      <c r="K99" s="73">
        <f>SUM(K100:K100)</f>
        <v>0</v>
      </c>
      <c r="L99" s="74">
        <f>IF(ISERROR(J99-K99),"n/a",J99-K99)</f>
        <v>1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1</v>
      </c>
      <c r="G100" s="69">
        <f>G101+G106+G104</f>
        <v>0</v>
      </c>
      <c r="H100" s="70">
        <f t="shared" ref="H100:H101" si="177">IF(ISERROR(F100-G100),"n/a",F100-G100)</f>
        <v>1</v>
      </c>
      <c r="I100" s="71" t="str">
        <f t="shared" ref="I100:I101" si="178">IF(ISERROR(H100/G100),"n/a",(H100/G100))</f>
        <v>n/a</v>
      </c>
      <c r="J100" s="72">
        <f>J101+J106+J104</f>
        <v>1</v>
      </c>
      <c r="K100" s="73">
        <f>K101+K106+K104</f>
        <v>0</v>
      </c>
      <c r="L100" s="74">
        <f t="shared" ref="L100:L101" si="179">IF(ISERROR(J100-K100),"n/a",J100-K100)</f>
        <v>1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1</v>
      </c>
      <c r="G101" s="96">
        <f>SUM(G102:G103)</f>
        <v>0</v>
      </c>
      <c r="H101" s="97">
        <f t="shared" si="177"/>
        <v>1</v>
      </c>
      <c r="I101" s="98" t="str">
        <f t="shared" si="178"/>
        <v>n/a</v>
      </c>
      <c r="J101" s="99">
        <f>SUM(J102:J103)</f>
        <v>1</v>
      </c>
      <c r="K101" s="100">
        <f>SUM(K102:K103)</f>
        <v>0</v>
      </c>
      <c r="L101" s="101">
        <f t="shared" si="179"/>
        <v>1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1</v>
      </c>
      <c r="G102" s="273">
        <v>0</v>
      </c>
      <c r="H102" s="274">
        <f>IF(ISERROR(F102-G102),"n/a",F102-G102)</f>
        <v>1</v>
      </c>
      <c r="I102" s="275" t="str">
        <f>IF(ISERROR(H102/G102),"n/a",(H102/G102))</f>
        <v>n/a</v>
      </c>
      <c r="J102" s="276">
        <v>1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14,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8/14/20</v>
      </c>
      <c r="C8" s="353" t="str">
        <f>Summary!C7</f>
        <v>as of 8/14/19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0.65589362389768691</v>
      </c>
      <c r="C10" s="10">
        <f>IF(ISERROR(Summary!C48/Summary!C10),"n/a",Summary!C48/Summary!C10)</f>
        <v>0.56611102120084156</v>
      </c>
      <c r="D10" s="12">
        <f>IF(ISERROR(B10-C10),"n/a",B10-C10)</f>
        <v>8.9782602696845348E-2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0.22395466704209488</v>
      </c>
      <c r="C11" s="10">
        <f>IF(ISERROR(Summary!C67/Summary!C48),"n/a",Summary!C67/Summary!C48)</f>
        <v>0.2305399003512211</v>
      </c>
      <c r="D11" s="12">
        <f>IF(ISERROR(B11-C11),"n/a",B11-C11)</f>
        <v>-6.5852333091262205E-3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0.1344150359003238</v>
      </c>
      <c r="C12" s="10">
        <f>IF(ISERROR(Summary!C110/Summary!C48),"n/a",Summary!C110/Summary!C48)</f>
        <v>0.19186473903455037</v>
      </c>
      <c r="D12" s="12">
        <f>IF(ISERROR(B12-C12),"n/a",B12-C12)</f>
        <v>-5.7449703134226565E-2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0.60018859028760019</v>
      </c>
      <c r="C13" s="10">
        <f>IF(ISERROR(Summary!C110/Summary!C67),"n/a",Summary!C110/Summary!C67)</f>
        <v>0.83224092116917625</v>
      </c>
      <c r="D13" s="12">
        <f>IF(ISERROR(B13-C13),"n/a",B13-C13)</f>
        <v>-0.23205233088157606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0.99957428693060879</v>
      </c>
      <c r="D14" s="12">
        <f>IF(ISERROR(B14-C14),"n/a",B14-C14)</f>
        <v>-0.99957428693060879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0.76501650165016499</v>
      </c>
      <c r="C16" s="10">
        <f>IF(ISERROR(Summary!C53/Summary!C15),"n/a",Summary!C53/Summary!C15)</f>
        <v>0.69117647058823528</v>
      </c>
      <c r="D16" s="12">
        <f>IF(ISERROR(B16-C16),"n/a",B16-C16)</f>
        <v>7.3840031061929712E-2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6.0396893874029335E-2</v>
      </c>
      <c r="C17" s="10">
        <f>IF(ISERROR(Summary!C72/Summary!C53),"n/a",Summary!C72/Summary!C53)</f>
        <v>6.3829787234042548E-2</v>
      </c>
      <c r="D17" s="12">
        <f>IF(ISERROR(B17-C17),"n/a",B17-C17)</f>
        <v>-3.432893360013213E-3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2.5884383088869714E-2</v>
      </c>
      <c r="C18" s="10">
        <f>IF(ISERROR(Summary!C115/Summary!C53),"n/a",Summary!C115/Summary!C53)</f>
        <v>3.3434650455927049E-2</v>
      </c>
      <c r="D18" s="12">
        <f>IF(ISERROR(B18-C18),"n/a",B18-C18)</f>
        <v>-7.5502673670573353E-3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0.42857142857142855</v>
      </c>
      <c r="C19" s="10">
        <f>IF(ISERROR(Summary!C115/Summary!C72),"n/a",Summary!C115/Summary!C72)</f>
        <v>0.52380952380952384</v>
      </c>
      <c r="D19" s="12">
        <f>IF(ISERROR(B19-C19),"n/a",B19-C19)</f>
        <v>-9.5238095238095288E-2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1</v>
      </c>
      <c r="D20" s="12">
        <f>IF(ISERROR(B20-C20),"n/a",B20-C20)</f>
        <v>-1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2.1126760563380281E-2</v>
      </c>
      <c r="C24" s="10">
        <f>IF(ISERROR(Summary!C113/Summary!C51),"n/a",Summary!C113/Summary!C51)</f>
        <v>5.4584373885123084E-2</v>
      </c>
      <c r="D24" s="12">
        <f>IF(ISERROR(B24-C24),"n/a",B24-C24)</f>
        <v>-3.3457613321742803E-2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0.26335877862595419</v>
      </c>
      <c r="C25" s="10">
        <f>IF(ISERROR(Summary!C113/Summary!C70),"n/a",Summary!C113/Summary!C70)</f>
        <v>0.57735849056603772</v>
      </c>
      <c r="D25" s="12">
        <f>IF(ISERROR(B25-C25),"n/a",B25-C25)</f>
        <v>-0.31399971194008353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1</v>
      </c>
      <c r="D26" s="12">
        <f>IF(ISERROR(B26-C26),"n/a",B26-C26)</f>
        <v>-1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0.57107080825625078</v>
      </c>
      <c r="D28" s="12">
        <f>IF(ISERROR(B28-C28),"n/a",B28-C28)</f>
        <v>9.3188608339614398E-2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0.20388586046228341</v>
      </c>
      <c r="C29" s="10">
        <f>IF(ISERROR(Summary!C66/Summary!C47),"n/a",Summary!C66/Summary!C47)</f>
        <v>0.21123921346725139</v>
      </c>
      <c r="D29" s="12">
        <f>IF(ISERROR(B29-C29),"n/a",B29-C29)</f>
        <v>-7.3533530049679774E-3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0.11931662453939154</v>
      </c>
      <c r="C30" s="10">
        <f>IF(ISERROR(Summary!C109/Summary!C47),"n/a",Summary!C109/Summary!C47)</f>
        <v>0.17272598670250389</v>
      </c>
      <c r="D30" s="12">
        <f>IF(ISERROR(B30-C30),"n/a",B30-C30)</f>
        <v>-5.3409362163112345E-2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0.58521284540702012</v>
      </c>
      <c r="C31" s="10">
        <f>IF(ISERROR(Summary!C109/Summary!C66),"n/a",Summary!C109/Summary!C66)</f>
        <v>0.81767955801104975</v>
      </c>
      <c r="D31" s="12">
        <f>IF(ISERROR(B31-C31),"n/a",B31-C31)</f>
        <v>-0.23246671260402962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0.99959049959049961</v>
      </c>
      <c r="D32" s="13">
        <f>IF(ISERROR(B32-C32),"n/a",B32-C32)</f>
        <v>-0.99959049959049961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8/14/20</v>
      </c>
      <c r="C36" s="353" t="str">
        <f>Summary!C7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0.68089141773352302</v>
      </c>
      <c r="D39" s="12">
        <f>IF(ISERROR(B39-C39),"n/a",B39-C39)</f>
        <v>-2.4151475800715083E-2</v>
      </c>
    </row>
    <row r="40" spans="1:4" ht="15" x14ac:dyDescent="0.2">
      <c r="A40" s="14" t="s">
        <v>14</v>
      </c>
      <c r="B40" s="10">
        <f>IF(ISERROR(Summary!B75/Summary!B56),"n/a",Summary!B75/Summary!B56)</f>
        <v>0.30731337627889355</v>
      </c>
      <c r="C40" s="10">
        <f>IF(ISERROR(Summary!C75/Summary!C56),"n/a",Summary!C75/Summary!C56)</f>
        <v>0.32520891364902504</v>
      </c>
      <c r="D40" s="12">
        <f>IF(ISERROR(B40-C40),"n/a",B40-C40)</f>
        <v>-1.7895537370131498E-2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4.1782729805013927E-4</v>
      </c>
      <c r="D41" s="12">
        <f>IF(ISERROR(B41-C41),"n/a",B41-C41)</f>
        <v>-4.1782729805013927E-4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1.2847965738758029E-3</v>
      </c>
      <c r="D42" s="12">
        <f>IF(ISERROR(B42-C42),"n/a",B42-C42)</f>
        <v>-1.2847965738758029E-3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0.19352014010507881</v>
      </c>
      <c r="C58" s="10">
        <f>IF(ISERROR(Summary!C78/Summary!C59),"n/a",Summary!C78/Summary!C59)</f>
        <v>0.25307692307692309</v>
      </c>
      <c r="D58" s="12">
        <f>IF(ISERROR(B58-C58),"n/a",B58-C58)</f>
        <v>-5.9556782971844274E-2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3.8461538461538464E-3</v>
      </c>
      <c r="D59" s="12">
        <f>IF(ISERROR(B59-C59),"n/a",B59-C59)</f>
        <v>-3.8461538461538464E-3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1.5197568389057751E-2</v>
      </c>
      <c r="D60" s="12">
        <f>IF(ISERROR(B60-C60),"n/a",B60-C60)</f>
        <v>-1.5197568389057751E-2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1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0.69106531943670935</v>
      </c>
      <c r="D63" s="12">
        <f>IF(ISERROR(B63-C63),"n/a",B63-C63)</f>
        <v>-3.0377726013689932E-2</v>
      </c>
    </row>
    <row r="64" spans="1:4" ht="15" x14ac:dyDescent="0.2">
      <c r="A64" s="14" t="s">
        <v>14</v>
      </c>
      <c r="B64" s="10">
        <f>IF(ISERROR(Summary!B73/Summary!B54),"n/a",Summary!B73/Summary!B54)</f>
        <v>0.29207067442361562</v>
      </c>
      <c r="C64" s="10">
        <f>IF(ISERROR(Summary!C73/Summary!C54),"n/a",Summary!C73/Summary!C54)</f>
        <v>0.31280221045360351</v>
      </c>
      <c r="D64" s="12">
        <f>IF(ISERROR(B64-C64),"n/a",B64-C64)</f>
        <v>-2.0731536029987896E-2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9.2102233479161865E-4</v>
      </c>
      <c r="D65" s="12">
        <f>IF(ISERROR(B65-C65),"n/a",B65-C65)</f>
        <v>-9.2102233479161865E-4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2.944423997055576E-3</v>
      </c>
      <c r="D66" s="12">
        <f>IF(ISERROR(B66-C66),"n/a",B66-C66)</f>
        <v>-2.944423997055576E-3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1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8/14/2020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14,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8/14/20</v>
      </c>
      <c r="C9" s="355" t="str">
        <f>Summary!C7</f>
        <v>as of 8/14/19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0.55672917161167812</v>
      </c>
      <c r="C11" s="10">
        <f>IF(ISERROR(College!G13/College!C13),"n/a",College!G13/College!C13)</f>
        <v>0.46841477949940408</v>
      </c>
      <c r="D11" s="12">
        <f>IF(ISERROR(B11-C11),"n/a",B11-C11)</f>
        <v>8.8314392112274043E-2</v>
      </c>
    </row>
    <row r="12" spans="1:5" ht="15" x14ac:dyDescent="0.2">
      <c r="A12" s="14" t="s">
        <v>14</v>
      </c>
      <c r="B12" s="10">
        <f>IF(ISERROR(College!J13/College!F13),"n/a",College!J13/College!F13)</f>
        <v>0.14218716691536987</v>
      </c>
      <c r="C12" s="10">
        <f>IF(ISERROR(College!K13/College!G13),"n/a",College!K13/College!G13)</f>
        <v>0.18447837150127228</v>
      </c>
      <c r="D12" s="12">
        <f>IF(ISERROR(B12-C12),"n/a",B12-C12)</f>
        <v>-4.2291204585902409E-2</v>
      </c>
    </row>
    <row r="13" spans="1:5" ht="15" x14ac:dyDescent="0.2">
      <c r="A13" s="14" t="s">
        <v>15</v>
      </c>
      <c r="B13" s="10">
        <f>IF(ISERROR(College!N13/College!F13),"n/a",College!N13/College!F13)</f>
        <v>0.13579194201662759</v>
      </c>
      <c r="C13" s="10">
        <f>IF(ISERROR(College!O13/College!G13),"n/a",College!O13/College!G13)</f>
        <v>0.17913486005089058</v>
      </c>
      <c r="D13" s="12">
        <f>IF(ISERROR(B13-C13),"n/a",B13-C13)</f>
        <v>-4.3342918034262989E-2</v>
      </c>
    </row>
    <row r="14" spans="1:5" ht="15" x14ac:dyDescent="0.2">
      <c r="A14" s="14" t="s">
        <v>16</v>
      </c>
      <c r="B14" s="10">
        <f>IF(ISERROR(College!N13/College!J13),"n/a",College!N13/College!J13)</f>
        <v>0.95502248875562223</v>
      </c>
      <c r="C14" s="10">
        <f>IF(ISERROR(College!O13/College!K13),"n/a",College!O13/College!K13)</f>
        <v>0.9710344827586207</v>
      </c>
      <c r="D14" s="12">
        <f>IF(ISERROR(B14-C14),"n/a",B14-C14)</f>
        <v>-1.6011994002998464E-2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0.99857954545454541</v>
      </c>
      <c r="D15" s="12">
        <f>IF(ISERROR(B15-C15),"n/a",B15-C15)</f>
        <v>-0.99857954545454541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5.5084745762711863E-2</v>
      </c>
      <c r="C18" s="10">
        <f>IF(ISERROR(College!K17/College!G17),"n/a",College!K17/College!G17)</f>
        <v>4.2553191489361701E-2</v>
      </c>
      <c r="D18" s="12">
        <f>IF(ISERROR(B18-C18),"n/a",B18-C18)</f>
        <v>1.2531554273350162E-2</v>
      </c>
    </row>
    <row r="19" spans="1:4" ht="15" x14ac:dyDescent="0.2">
      <c r="A19" s="14" t="s">
        <v>15</v>
      </c>
      <c r="B19" s="10">
        <f>IF(ISERROR(College!N17/College!F17),"n/a",College!N17/College!F17)</f>
        <v>3.8135593220338986E-2</v>
      </c>
      <c r="C19" s="10">
        <f>IF(ISERROR(College!O17/College!G17),"n/a",College!O17/College!G17)</f>
        <v>4.2553191489361701E-2</v>
      </c>
      <c r="D19" s="12">
        <f>IF(ISERROR(B19-C19),"n/a",B19-C19)</f>
        <v>-4.4175982690227156E-3</v>
      </c>
    </row>
    <row r="20" spans="1:4" ht="15" x14ac:dyDescent="0.2">
      <c r="A20" s="14" t="s">
        <v>16</v>
      </c>
      <c r="B20" s="10">
        <f>IF(ISERROR(College!N17/College!J17),"n/a",College!N17/College!J17)</f>
        <v>0.69230769230769229</v>
      </c>
      <c r="C20" s="10">
        <f>IF(ISERROR(College!O17/College!K17),"n/a",College!O17/College!K17)</f>
        <v>1</v>
      </c>
      <c r="D20" s="12">
        <f>IF(ISERROR(B20-C20),"n/a",B20-C20)</f>
        <v>-0.30769230769230771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" x14ac:dyDescent="0.2">
      <c r="A24" s="14" t="s">
        <v>14</v>
      </c>
      <c r="B24" s="10">
        <f>IF(ISERROR(College!J15/College!F15),"n/a",College!J15/College!F15)</f>
        <v>7.0261437908496732E-2</v>
      </c>
      <c r="C24" s="10">
        <f>IF(ISERROR(College!K15/College!G15),"n/a",College!K15/College!G15)</f>
        <v>5.6140350877192984E-2</v>
      </c>
      <c r="D24" s="12">
        <f>IF(ISERROR(B24-C24),"n/a",B24-C24)</f>
        <v>1.4121087031303749E-2</v>
      </c>
    </row>
    <row r="25" spans="1:4" ht="15" x14ac:dyDescent="0.2">
      <c r="A25" s="14" t="s">
        <v>15</v>
      </c>
      <c r="B25" s="10">
        <f>IF(ISERROR(College!N15/College!F15),"n/a",College!N15/College!F15)</f>
        <v>3.9215686274509803E-2</v>
      </c>
      <c r="C25" s="10">
        <f>IF(ISERROR(College!O15/College!G15),"n/a",College!O15/College!G15)</f>
        <v>1.4035087719298246E-2</v>
      </c>
      <c r="D25" s="12">
        <f>IF(ISERROR(B25-C25),"n/a",B25-C25)</f>
        <v>2.5180598555211556E-2</v>
      </c>
    </row>
    <row r="26" spans="1:4" ht="15" x14ac:dyDescent="0.2">
      <c r="A26" s="14" t="s">
        <v>16</v>
      </c>
      <c r="B26" s="10">
        <f>IF(ISERROR(College!N15/College!J15),"n/a",College!N15/College!J15)</f>
        <v>0.55813953488372092</v>
      </c>
      <c r="C26" s="10">
        <f>IF(ISERROR(College!O15/College!K15),"n/a",College!O15/College!K15)</f>
        <v>0.25</v>
      </c>
      <c r="D26" s="12">
        <f>IF(ISERROR(B26-C26),"n/a",B26-C26)</f>
        <v>0.30813953488372092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0.58182773109243702</v>
      </c>
      <c r="C29" s="10">
        <f>IF(ISERROR(College!G11/College!C11),"n/a",College!G11/College!C11)</f>
        <v>0.45708289611752362</v>
      </c>
      <c r="D29" s="12">
        <f>IF(ISERROR(B29-C29),"n/a",B29-C29)</f>
        <v>0.1247448349749134</v>
      </c>
    </row>
    <row r="30" spans="1:4" ht="15" x14ac:dyDescent="0.2">
      <c r="A30" s="14" t="s">
        <v>14</v>
      </c>
      <c r="B30" s="10">
        <f>IF(ISERROR(College!J11/College!F11),"n/a",College!J11/College!F11)</f>
        <v>0.13052897634952157</v>
      </c>
      <c r="C30" s="10">
        <f>IF(ISERROR(College!K11/College!G11),"n/a",College!K11/College!G11)</f>
        <v>0.17148760330578514</v>
      </c>
      <c r="D30" s="12">
        <f>IF(ISERROR(B30-C30),"n/a",B30-C30)</f>
        <v>-4.0958626956263566E-2</v>
      </c>
    </row>
    <row r="31" spans="1:4" ht="15" x14ac:dyDescent="0.2">
      <c r="A31" s="14" t="s">
        <v>15</v>
      </c>
      <c r="B31" s="10">
        <f>IF(ISERROR(College!N11/College!F11),"n/a",College!N11/College!F11)</f>
        <v>0.12096046217728831</v>
      </c>
      <c r="C31" s="10">
        <f>IF(ISERROR(College!O11/College!G11),"n/a",College!O11/College!G11)</f>
        <v>0.16391184573002754</v>
      </c>
      <c r="D31" s="12">
        <f>IF(ISERROR(B31-C31),"n/a",B31-C31)</f>
        <v>-4.2951383552739225E-2</v>
      </c>
    </row>
    <row r="32" spans="1:4" ht="15" x14ac:dyDescent="0.2">
      <c r="A32" s="14" t="s">
        <v>16</v>
      </c>
      <c r="B32" s="10">
        <f>IF(ISERROR(College!N11/College!J11),"n/a",College!N11/College!J11)</f>
        <v>0.92669432918395578</v>
      </c>
      <c r="C32" s="10">
        <f>IF(ISERROR(College!O11/College!K11),"n/a",College!O11/College!K11)</f>
        <v>0.95582329317269077</v>
      </c>
      <c r="D32" s="12">
        <f>IF(ISERROR(B32-C32),"n/a",B32-C32)</f>
        <v>-2.912896398873499E-2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0.99859943977591037</v>
      </c>
      <c r="D33" s="13">
        <f>IF(ISERROR(B33-C33),"n/a",B33-C33)</f>
        <v>-0.99859943977591037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8/14/20</v>
      </c>
      <c r="C36" s="353" t="str">
        <f>(Summary!C7)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0.41793643883326076</v>
      </c>
      <c r="C39" s="10">
        <f>IF(ISERROR(College!G20/College!C20),"n/a",College!G20/College!C20)</f>
        <v>0.41658291457286434</v>
      </c>
      <c r="D39" s="12">
        <f>IF(ISERROR(B39-C39),"n/a",B39-C39)</f>
        <v>1.3535242603964215E-3</v>
      </c>
    </row>
    <row r="40" spans="1:4" ht="15" x14ac:dyDescent="0.2">
      <c r="A40" s="14" t="s">
        <v>14</v>
      </c>
      <c r="B40" s="10">
        <f>IF(ISERROR(College!J20/College!F20),"n/a",College!J20/College!F20)</f>
        <v>0.29062500000000002</v>
      </c>
      <c r="C40" s="10">
        <f>IF(ISERROR(College!K20/College!G20),"n/a",College!K20/College!G20)</f>
        <v>0.2810615199034982</v>
      </c>
      <c r="D40" s="12">
        <f>IF(ISERROR(B40-C40),"n/a",B40-C40)</f>
        <v>9.5634800965018196E-3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0.42857142857142855</v>
      </c>
      <c r="D46" s="12">
        <f t="shared" si="0"/>
        <v>-0.22857142857142854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0.24107142857142858</v>
      </c>
      <c r="C58" s="10">
        <f>IF(ISERROR(College!K23/College!G23),"n/a",College!K23/College!G23)</f>
        <v>0.2978723404255319</v>
      </c>
      <c r="D58" s="12">
        <f>IF(ISERROR(B58-C58),"n/a",B58-C58)</f>
        <v>-5.6800911854103325E-2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0.41218236173393125</v>
      </c>
      <c r="C63" s="10">
        <f>IF(ISERROR(College!G18/College!C18),"n/a",College!G18/College!C18)</f>
        <v>0.41499162479061974</v>
      </c>
      <c r="D63" s="12">
        <f>IF(ISERROR(B63-C63),"n/a",B63-C63)</f>
        <v>-2.8092630566884935E-3</v>
      </c>
    </row>
    <row r="64" spans="1:4" ht="15" x14ac:dyDescent="0.2">
      <c r="A64" s="14" t="s">
        <v>14</v>
      </c>
      <c r="B64" s="10">
        <f>IF(ISERROR(College!J18/College!F18),"n/a",College!J18/College!F18)</f>
        <v>0.28377153218495016</v>
      </c>
      <c r="C64" s="10">
        <f>IF(ISERROR(College!K18/College!G18),"n/a",College!K18/College!G18)</f>
        <v>0.28557013118062563</v>
      </c>
      <c r="D64" s="12">
        <f>IF(ISERROR(B64-C64),"n/a",B64-C64)</f>
        <v>-1.7985989956754711E-3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14,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8/14/20</v>
      </c>
      <c r="C9" s="355" t="str">
        <f>Summary!C7</f>
        <v>as of 8/14/19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0.64272657302289782</v>
      </c>
      <c r="C11" s="10">
        <f>IF(ISERROR(College!G29/College!C29),"n/a",College!G29/College!C29)</f>
        <v>0.58465689268987986</v>
      </c>
      <c r="D11" s="12">
        <f>IF(ISERROR(B11-C11),"n/a",B11-C11)</f>
        <v>5.8069680333017959E-2</v>
      </c>
    </row>
    <row r="12" spans="1:19" ht="15" x14ac:dyDescent="0.2">
      <c r="A12" s="14" t="s">
        <v>14</v>
      </c>
      <c r="B12" s="10">
        <f>IF(ISERROR(College!J29/College!F29),"n/a",College!J29/College!F29)</f>
        <v>0.18082478856373027</v>
      </c>
      <c r="C12" s="10">
        <f>IF(ISERROR(College!K29/College!G29),"n/a",College!K29/College!G29)</f>
        <v>0.20034828036569438</v>
      </c>
      <c r="D12" s="12">
        <f>IF(ISERROR(B12-C12),"n/a",B12-C12)</f>
        <v>-1.952349180196411E-2</v>
      </c>
    </row>
    <row r="13" spans="1:19" ht="15" x14ac:dyDescent="0.2">
      <c r="A13" s="14" t="s">
        <v>15</v>
      </c>
      <c r="B13" s="10">
        <f>IF(ISERROR(College!N29/College!F29),"n/a",College!N29/College!F29)</f>
        <v>0.12162263303644937</v>
      </c>
      <c r="C13" s="10">
        <f>IF(ISERROR(College!O29/College!G29),"n/a",College!O29/College!G29)</f>
        <v>0.19120592076621681</v>
      </c>
      <c r="D13" s="12">
        <f>IF(ISERROR(B13-C13),"n/a",B13-C13)</f>
        <v>-6.9583287729767448E-2</v>
      </c>
    </row>
    <row r="14" spans="1:19" ht="15" x14ac:dyDescent="0.2">
      <c r="A14" s="14" t="s">
        <v>16</v>
      </c>
      <c r="B14" s="10">
        <f>IF(ISERROR(College!N29/College!J29),"n/a",College!N29/College!J29)</f>
        <v>0.67259933774834435</v>
      </c>
      <c r="C14" s="10">
        <f>IF(ISERROR(College!O29/College!K29),"n/a",College!O29/College!K29)</f>
        <v>0.95436766623207303</v>
      </c>
      <c r="D14" s="12">
        <f>IF(ISERROR(B14-C14),"n/a",B14-C14)</f>
        <v>-0.28176832848372868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1</v>
      </c>
      <c r="D15" s="12">
        <f>IF(ISERROR(B15-C15),"n/a",B15-C15)</f>
        <v>-1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0.73236009732360097</v>
      </c>
      <c r="C17" s="10">
        <f>IF(ISERROR(College!G33/College!C33),"n/a",College!G33/College!C33)</f>
        <v>0.79656160458452718</v>
      </c>
      <c r="D17" s="12">
        <f>IF(ISERROR(B17-C17),"n/a",B17-C17)</f>
        <v>-6.4201507260926216E-2</v>
      </c>
    </row>
    <row r="18" spans="1:4" ht="15" x14ac:dyDescent="0.2">
      <c r="A18" s="14" t="s">
        <v>14</v>
      </c>
      <c r="B18" s="10">
        <f>IF(ISERROR(College!J33/College!F33),"n/a",College!J33/College!F33)</f>
        <v>2.9900332225913623E-2</v>
      </c>
      <c r="C18" s="10">
        <f>IF(ISERROR(College!K33/College!G33),"n/a",College!K33/College!G33)</f>
        <v>5.2158273381294966E-2</v>
      </c>
      <c r="D18" s="12">
        <f>IF(ISERROR(B18-C18),"n/a",B18-C18)</f>
        <v>-2.2257941155381343E-2</v>
      </c>
    </row>
    <row r="19" spans="1:4" ht="15" x14ac:dyDescent="0.2">
      <c r="A19" s="14" t="s">
        <v>15</v>
      </c>
      <c r="B19" s="10">
        <f>IF(ISERROR(College!N33/College!F33),"n/a",College!N33/College!F33)</f>
        <v>1.6611295681063124E-2</v>
      </c>
      <c r="C19" s="10">
        <f>IF(ISERROR(College!O33/College!G33),"n/a",College!O33/College!G33)</f>
        <v>3.5971223021582732E-2</v>
      </c>
      <c r="D19" s="12">
        <f>IF(ISERROR(B19-C19),"n/a",B19-C19)</f>
        <v>-1.9359927340519608E-2</v>
      </c>
    </row>
    <row r="20" spans="1:4" ht="15" x14ac:dyDescent="0.2">
      <c r="A20" s="14" t="s">
        <v>16</v>
      </c>
      <c r="B20" s="10">
        <f>IF(ISERROR(College!N33/College!J33),"n/a",College!N33/College!J33)</f>
        <v>0.55555555555555558</v>
      </c>
      <c r="C20" s="10">
        <f>IF(ISERROR(College!O33/College!K33),"n/a",College!O33/College!K33)</f>
        <v>0.68965517241379315</v>
      </c>
      <c r="D20" s="12">
        <f>IF(ISERROR(B20-C20),"n/a",B20-C20)</f>
        <v>-0.13409961685823757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5.1419389394750936E-2</v>
      </c>
      <c r="C24" s="10">
        <f>IF(ISERROR(College!K31/College!G31),"n/a",College!K31/College!G31)</f>
        <v>8.1931633206728166E-2</v>
      </c>
      <c r="D24" s="12">
        <f>IF(ISERROR(B24-C24),"n/a",B24-C24)</f>
        <v>-3.051224381197723E-2</v>
      </c>
    </row>
    <row r="25" spans="1:4" ht="15" x14ac:dyDescent="0.2">
      <c r="A25" s="14" t="s">
        <v>15</v>
      </c>
      <c r="B25" s="10">
        <f>IF(ISERROR(College!N31/College!F31),"n/a",College!N31/College!F31)</f>
        <v>1.6604177825388325E-2</v>
      </c>
      <c r="C25" s="10">
        <f>IF(ISERROR(College!O31/College!G31),"n/a",College!O31/College!G31)</f>
        <v>7.7590884427563761E-2</v>
      </c>
      <c r="D25" s="12">
        <f>IF(ISERROR(B25-C25),"n/a",B25-C25)</f>
        <v>-6.0986706602175436E-2</v>
      </c>
    </row>
    <row r="26" spans="1:4" ht="15" x14ac:dyDescent="0.2">
      <c r="A26" s="14" t="s">
        <v>16</v>
      </c>
      <c r="B26" s="10">
        <f>IF(ISERROR(College!N31/College!J31),"n/a",College!N31/College!J31)</f>
        <v>0.32291666666666669</v>
      </c>
      <c r="C26" s="10">
        <f>IF(ISERROR(College!O31/College!K31),"n/a",College!O31/College!K31)</f>
        <v>0.94701986754966883</v>
      </c>
      <c r="D26" s="12">
        <f>IF(ISERROR(B26-C26),"n/a",B26-C26)</f>
        <v>-0.62410320088300208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0.6508778421939887</v>
      </c>
      <c r="C29" s="10">
        <f>IF(ISERROR(College!G27/College!C27),"n/a",College!G27/College!C27)</f>
        <v>0.60200320860252354</v>
      </c>
      <c r="D29" s="12">
        <f>IF(ISERROR(B29-C29),"n/a",B29-C29)</f>
        <v>4.8874633591465155E-2</v>
      </c>
    </row>
    <row r="30" spans="1:4" ht="15" x14ac:dyDescent="0.2">
      <c r="A30" s="14" t="s">
        <v>14</v>
      </c>
      <c r="B30" s="10">
        <f>IF(ISERROR(College!J27/College!F27),"n/a",College!J27/College!F27)</f>
        <v>0.15982312065698043</v>
      </c>
      <c r="C30" s="10">
        <f>IF(ISERROR(College!K27/College!G27),"n/a",College!K27/College!G27)</f>
        <v>0.17869490060501297</v>
      </c>
      <c r="D30" s="12">
        <f>IF(ISERROR(B30-C30),"n/a",B30-C30)</f>
        <v>-1.8871779948032547E-2</v>
      </c>
    </row>
    <row r="31" spans="1:4" ht="15" x14ac:dyDescent="0.2">
      <c r="A31" s="14" t="s">
        <v>15</v>
      </c>
      <c r="B31" s="10">
        <f>IF(ISERROR(College!N27/College!F27),"n/a",College!N27/College!F27)</f>
        <v>0.10524320909665193</v>
      </c>
      <c r="C31" s="10">
        <f>IF(ISERROR(College!O27/College!G27),"n/a",College!O27/College!G27)</f>
        <v>0.16990780754825699</v>
      </c>
      <c r="D31" s="12">
        <f>IF(ISERROR(B31-C31),"n/a",B31-C31)</f>
        <v>-6.4664598451605063E-2</v>
      </c>
    </row>
    <row r="32" spans="1:4" ht="15" x14ac:dyDescent="0.2">
      <c r="A32" s="14" t="s">
        <v>16</v>
      </c>
      <c r="B32" s="10">
        <f>IF(ISERROR(College!N27/College!J27),"n/a",College!N27/College!J27)</f>
        <v>0.65849802371541499</v>
      </c>
      <c r="C32" s="10">
        <f>IF(ISERROR(College!O27/College!K27),"n/a",College!O27/College!K27)</f>
        <v>0.95082627972591693</v>
      </c>
      <c r="D32" s="12">
        <f>IF(ISERROR(B32-C32),"n/a",B32-C32)</f>
        <v>-0.29232825601050194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8/14/20</v>
      </c>
      <c r="C36" s="353" t="str">
        <f>(Summary!C7)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0.79676227344712303</v>
      </c>
      <c r="C39" s="10">
        <f>IF(ISERROR(College!G36/College!C36),"n/a",College!G36/College!C36)</f>
        <v>0.81873356261379726</v>
      </c>
      <c r="D39" s="12">
        <f>IF(ISERROR(B39-C39),"n/a",B39-C39)</f>
        <v>-2.1971289166674235E-2</v>
      </c>
    </row>
    <row r="40" spans="1:4" ht="15" x14ac:dyDescent="0.2">
      <c r="A40" s="14" t="s">
        <v>14</v>
      </c>
      <c r="B40" s="10">
        <f>IF(ISERROR(College!J36/College!F36),"n/a",College!J36/College!F36)</f>
        <v>0.25507950530035334</v>
      </c>
      <c r="C40" s="10">
        <f>IF(ISERROR(College!K36/College!G36),"n/a",College!K36/College!G36)</f>
        <v>0.27155917963923892</v>
      </c>
      <c r="D40" s="12">
        <f>IF(ISERROR(B40-C40),"n/a",B40-C40)</f>
        <v>-1.6479674338885586E-2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7.4128984432913266E-4</v>
      </c>
      <c r="D41" s="12">
        <f>IF(ISERROR(B41-C41),"n/a",B41-C41)</f>
        <v>-7.4128984432913266E-4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2.7297543221110102E-3</v>
      </c>
      <c r="D42" s="12">
        <f>IF(ISERROR(B42-C42),"n/a",B42-C42)</f>
        <v>-2.7297543221110102E-3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0.84955752212389379</v>
      </c>
      <c r="C45" s="10">
        <f>IF(ISERROR(College!G37/College!C37),"n/a",College!G37/College!C37)</f>
        <v>0.90384615384615385</v>
      </c>
      <c r="D45" s="12">
        <f>IF(ISERROR(B45-C45),"n/a",B45-C45)</f>
        <v>-5.4288631722260061E-2</v>
      </c>
    </row>
    <row r="46" spans="1:4" ht="15" x14ac:dyDescent="0.2">
      <c r="A46" s="14" t="s">
        <v>14</v>
      </c>
      <c r="B46" s="10">
        <f>IF(ISERROR(College!J37/College!F37),"n/a",College!J37/College!F37)</f>
        <v>0.25</v>
      </c>
      <c r="C46" s="10">
        <f>IF(ISERROR(College!K37/College!G37),"n/a",College!K37/College!G37)</f>
        <v>0.26595744680851063</v>
      </c>
      <c r="D46" s="12">
        <f>IF(ISERROR(B46-C46),"n/a",B46-C46)</f>
        <v>-1.5957446808510634E-2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0.18421052631578946</v>
      </c>
      <c r="C52" s="10">
        <f>IF(ISERROR(College!K41/College!G41),"n/a",College!K41/College!G41)</f>
        <v>0.11428571428571428</v>
      </c>
      <c r="D52" s="12">
        <f>IF(ISERROR(B52-C52),"n/a",B52-C52)</f>
        <v>6.9924812030075181E-2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1.0388127853881279</v>
      </c>
      <c r="D57" s="12">
        <f>IF(ISERROR(B57-C57),"n/a",B57-C57)</f>
        <v>-4.3744967878880048E-2</v>
      </c>
    </row>
    <row r="58" spans="1:4" ht="15" x14ac:dyDescent="0.2">
      <c r="A58" s="14" t="s">
        <v>14</v>
      </c>
      <c r="B58" s="10">
        <f>IF(ISERROR(College!J39/College!F39),"n/a",College!J39/College!F39)</f>
        <v>0.1449814126394052</v>
      </c>
      <c r="C58" s="10">
        <f>IF(ISERROR(College!K39/College!G39),"n/a",College!K39/College!G39)</f>
        <v>0.1912087912087912</v>
      </c>
      <c r="D58" s="12">
        <f>IF(ISERROR(B58-C58),"n/a",B58-C58)</f>
        <v>-4.6227378569385996E-2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5.4945054945054949E-3</v>
      </c>
      <c r="D59" s="12">
        <f>IF(ISERROR(B59-C59),"n/a",B59-C59)</f>
        <v>-5.4945054945054949E-3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2.8735632183908046E-2</v>
      </c>
      <c r="D60" s="12">
        <f>IF(ISERROR(B60-C60),"n/a",B60-C60)</f>
        <v>-2.8735632183908046E-2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0.81748878923766821</v>
      </c>
      <c r="C63" s="10">
        <f>IF(ISERROR(College!G34/College!C34),"n/a",College!G34/College!C34)</f>
        <v>0.84865676622726516</v>
      </c>
      <c r="D63" s="12">
        <f>IF(ISERROR(B63-C63),"n/a",B63-C63)</f>
        <v>-3.1167976989596946E-2</v>
      </c>
    </row>
    <row r="64" spans="1:4" ht="15" x14ac:dyDescent="0.2">
      <c r="A64" s="14" t="s">
        <v>14</v>
      </c>
      <c r="B64" s="10">
        <f>IF(ISERROR(College!J34/College!F34),"n/a",College!J34/College!F34)</f>
        <v>0.2382519656244286</v>
      </c>
      <c r="C64" s="10">
        <f>IF(ISERROR(College!K34/College!G34),"n/a",College!K34/College!G34)</f>
        <v>0.25599685410931972</v>
      </c>
      <c r="D64" s="12">
        <f>IF(ISERROR(B64-C64),"n/a",B64-C64)</f>
        <v>-1.7744888484891114E-2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1.5729453401494297E-3</v>
      </c>
      <c r="D65" s="12">
        <f>IF(ISERROR(B65-C65),"n/a",B65-C65)</f>
        <v>-1.5729453401494297E-3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6.1443932411674347E-3</v>
      </c>
      <c r="D66" s="12">
        <f>IF(ISERROR(B66-C66),"n/a",B66-C66)</f>
        <v>-6.1443932411674347E-3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1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8/14/20</v>
      </c>
      <c r="C9" s="355" t="str">
        <f>Summary!C7</f>
        <v>as of 8/14/19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0.73396312661892427</v>
      </c>
      <c r="C11" s="10">
        <f>IF(ISERROR(College!G45/College!C45),"n/a",College!G45/College!C45)</f>
        <v>0.59680259173181205</v>
      </c>
      <c r="D11" s="12">
        <f>IF(ISERROR(B11-C11),"n/a",B11-C11)</f>
        <v>0.13716053488711222</v>
      </c>
    </row>
    <row r="12" spans="1:4" ht="15" x14ac:dyDescent="0.2">
      <c r="A12" s="14" t="s">
        <v>14</v>
      </c>
      <c r="B12" s="10">
        <f>IF(ISERROR(College!J45/College!F45),"n/a",College!J45/College!F45)</f>
        <v>0.19171683620510691</v>
      </c>
      <c r="C12" s="10">
        <f>IF(ISERROR(College!K45/College!G45),"n/a",College!K45/College!G45)</f>
        <v>0.20710408307764927</v>
      </c>
      <c r="D12" s="12">
        <f>IF(ISERROR(B12-C12),"n/a",B12-C12)</f>
        <v>-1.5387246872542365E-2</v>
      </c>
    </row>
    <row r="13" spans="1:4" ht="15" x14ac:dyDescent="0.2">
      <c r="A13" s="14" t="s">
        <v>15</v>
      </c>
      <c r="B13" s="10">
        <f>IF(ISERROR(College!N45/College!F45),"n/a",College!N45/College!F45)</f>
        <v>0.14832883537471456</v>
      </c>
      <c r="C13" s="10">
        <f>IF(ISERROR(College!O45/College!G45),"n/a",College!O45/College!G45)</f>
        <v>0.19837148926126977</v>
      </c>
      <c r="D13" s="12">
        <f>IF(ISERROR(B13-C13),"n/a",B13-C13)</f>
        <v>-5.0042653886555211E-2</v>
      </c>
    </row>
    <row r="14" spans="1:4" ht="15" x14ac:dyDescent="0.2">
      <c r="A14" s="14" t="s">
        <v>16</v>
      </c>
      <c r="B14" s="10">
        <f>IF(ISERROR(College!N45/College!J45),"n/a",College!N45/College!J45)</f>
        <v>0.77368706009745536</v>
      </c>
      <c r="C14" s="10">
        <f>IF(ISERROR(College!O45/College!K45),"n/a",College!O45/College!K45)</f>
        <v>0.9578347578347578</v>
      </c>
      <c r="D14" s="12">
        <f>IF(ISERROR(B14-C14),"n/a",B14-C14)</f>
        <v>-0.18414769773730244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0.99940511600237958</v>
      </c>
      <c r="D15" s="12">
        <f>IF(ISERROR(B15-C15),"n/a",B15-C15)</f>
        <v>-0.99940511600237958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0.79533678756476689</v>
      </c>
      <c r="C17" s="10">
        <f>IF(ISERROR(College!G49/College!C49),"n/a",College!G49/College!C49)</f>
        <v>0.66746987951807224</v>
      </c>
      <c r="D17" s="12">
        <f>IF(ISERROR(B17-C17),"n/a",B17-C17)</f>
        <v>0.12786690804669465</v>
      </c>
    </row>
    <row r="18" spans="1:4" ht="15" x14ac:dyDescent="0.2">
      <c r="A18" s="14" t="s">
        <v>14</v>
      </c>
      <c r="B18" s="10">
        <f>IF(ISERROR(College!J49/College!F49),"n/a",College!J49/College!F49)</f>
        <v>4.2345276872964167E-2</v>
      </c>
      <c r="C18" s="10">
        <f>IF(ISERROR(College!K49/College!G49),"n/a",College!K49/College!G49)</f>
        <v>3.9711191335740074E-2</v>
      </c>
      <c r="D18" s="12">
        <f>IF(ISERROR(B18-C18),"n/a",B18-C18)</f>
        <v>2.6340855372240929E-3</v>
      </c>
    </row>
    <row r="19" spans="1:4" ht="15" x14ac:dyDescent="0.2">
      <c r="A19" s="14" t="s">
        <v>15</v>
      </c>
      <c r="B19" s="10">
        <f>IF(ISERROR(College!N49/College!F49),"n/a",College!N49/College!F49)</f>
        <v>3.2573289902280131E-2</v>
      </c>
      <c r="C19" s="10">
        <f>IF(ISERROR(College!O49/College!G49),"n/a",College!O49/College!G49)</f>
        <v>2.5270758122743681E-2</v>
      </c>
      <c r="D19" s="12">
        <f>IF(ISERROR(B19-C19),"n/a",B19-C19)</f>
        <v>7.3025317795364503E-3</v>
      </c>
    </row>
    <row r="20" spans="1:4" ht="15" x14ac:dyDescent="0.2">
      <c r="A20" s="14" t="s">
        <v>16</v>
      </c>
      <c r="B20" s="10">
        <f>IF(ISERROR(College!N49/College!J49),"n/a",College!N49/College!J49)</f>
        <v>0.76923076923076927</v>
      </c>
      <c r="C20" s="10">
        <f>IF(ISERROR(College!O49/College!K49),"n/a",College!O49/College!K49)</f>
        <v>0.63636363636363635</v>
      </c>
      <c r="D20" s="12">
        <f>IF(ISERROR(B20-C20),"n/a",B20-C20)</f>
        <v>0.13286713286713292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0.53820598006644516</v>
      </c>
      <c r="D23" s="12">
        <f>IF(ISERROR(B23-C23),"n/a",B23-C23)</f>
        <v>0.18140186307080974</v>
      </c>
    </row>
    <row r="24" spans="1:4" ht="15" x14ac:dyDescent="0.2">
      <c r="A24" s="14" t="s">
        <v>14</v>
      </c>
      <c r="B24" s="10">
        <f>IF(ISERROR(College!J47/College!F47),"n/a",College!J47/College!F47)</f>
        <v>3.8147138964577658E-2</v>
      </c>
      <c r="C24" s="10">
        <f>IF(ISERROR(College!K47/College!G47),"n/a",College!K47/College!G47)</f>
        <v>4.7839506172839504E-2</v>
      </c>
      <c r="D24" s="12">
        <f>IF(ISERROR(B24-C24),"n/a",B24-C24)</f>
        <v>-9.6923672082618456E-3</v>
      </c>
    </row>
    <row r="25" spans="1:4" ht="15" x14ac:dyDescent="0.2">
      <c r="A25" s="14" t="s">
        <v>15</v>
      </c>
      <c r="B25" s="10">
        <f>IF(ISERROR(College!N47/College!F47),"n/a",College!N47/College!F47)</f>
        <v>1.6348773841961851E-2</v>
      </c>
      <c r="C25" s="10">
        <f>IF(ISERROR(College!O47/College!G47),"n/a",College!O47/College!G47)</f>
        <v>9.2592592592592587E-3</v>
      </c>
      <c r="D25" s="12">
        <f>IF(ISERROR(B25-C25),"n/a",B25-C25)</f>
        <v>7.0895145827025927E-3</v>
      </c>
    </row>
    <row r="26" spans="1:4" ht="15" x14ac:dyDescent="0.2">
      <c r="A26" s="14" t="s">
        <v>16</v>
      </c>
      <c r="B26" s="10">
        <f>IF(ISERROR(College!N47/College!J47),"n/a",College!N47/College!J47)</f>
        <v>0.42857142857142855</v>
      </c>
      <c r="C26" s="10">
        <f>IF(ISERROR(College!O47/College!K47),"n/a",College!O47/College!K47)</f>
        <v>0.19354838709677419</v>
      </c>
      <c r="D26" s="12">
        <f>IF(ISERROR(B26-C26),"n/a",B26-C26)</f>
        <v>0.23502304147465436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0.73458574181117531</v>
      </c>
      <c r="C29" s="10">
        <f>IF(ISERROR(College!G43/College!C43),"n/a",College!G43/College!C43)</f>
        <v>0.59419648501706912</v>
      </c>
      <c r="D29" s="12">
        <f>IF(ISERROR(B29-C29),"n/a",B29-C29)</f>
        <v>0.14038925679410619</v>
      </c>
    </row>
    <row r="30" spans="1:4" ht="15" x14ac:dyDescent="0.2">
      <c r="A30" s="14" t="s">
        <v>14</v>
      </c>
      <c r="B30" s="10">
        <f>IF(ISERROR(College!J43/College!F43),"n/a",College!J43/College!F43)</f>
        <v>0.17686182669789227</v>
      </c>
      <c r="C30" s="10">
        <f>IF(ISERROR(College!K43/College!G43),"n/a",College!K43/College!G43)</f>
        <v>0.1911905521864028</v>
      </c>
      <c r="D30" s="12">
        <f>IF(ISERROR(B30-C30),"n/a",B30-C30)</f>
        <v>-1.4328725488510524E-2</v>
      </c>
    </row>
    <row r="31" spans="1:4" ht="15" x14ac:dyDescent="0.2">
      <c r="A31" s="14" t="s">
        <v>15</v>
      </c>
      <c r="B31" s="10">
        <f>IF(ISERROR(College!N43/College!F43),"n/a",College!N43/College!F43)</f>
        <v>0.13592505854800938</v>
      </c>
      <c r="C31" s="10">
        <f>IF(ISERROR(College!O43/College!G43),"n/a",College!O43/College!G43)</f>
        <v>0.18023193956803915</v>
      </c>
      <c r="D31" s="12">
        <f>IF(ISERROR(B31-C31),"n/a",B31-C31)</f>
        <v>-4.4306881020029776E-2</v>
      </c>
    </row>
    <row r="32" spans="1:4" ht="15" x14ac:dyDescent="0.2">
      <c r="A32" s="14" t="s">
        <v>16</v>
      </c>
      <c r="B32" s="10">
        <f>IF(ISERROR(College!N43/College!J43),"n/a",College!N43/College!J43)</f>
        <v>0.76853813559322037</v>
      </c>
      <c r="C32" s="10">
        <f>IF(ISERROR(College!O43/College!K43),"n/a",College!O43/College!K43)</f>
        <v>0.94268224819143021</v>
      </c>
      <c r="D32" s="12">
        <f>IF(ISERROR(B32-C32),"n/a",B32-C32)</f>
        <v>-0.17414411259820983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0.999409681227863</v>
      </c>
      <c r="D33" s="13">
        <f>IF(ISERROR(B33-C33),"n/a",B33-C33)</f>
        <v>-0.999409681227863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8/14/20</v>
      </c>
      <c r="C36" s="353" t="str">
        <f>(Summary!C7)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0.64057239057239057</v>
      </c>
      <c r="C39" s="10">
        <f>IF(ISERROR(College!G52/College!C52),"n/a",College!G52/College!C52)</f>
        <v>0.73444180522565317</v>
      </c>
      <c r="D39" s="12">
        <f>IF(ISERROR(B39-C39),"n/a",B39-C39)</f>
        <v>-9.3869414653262595E-2</v>
      </c>
    </row>
    <row r="40" spans="1:4" ht="15" x14ac:dyDescent="0.2">
      <c r="A40" s="14" t="s">
        <v>14</v>
      </c>
      <c r="B40" s="10">
        <f>IF(ISERROR(College!J52/College!F52),"n/a",College!J52/College!F52)</f>
        <v>0.28515111695137979</v>
      </c>
      <c r="C40" s="10">
        <f>IF(ISERROR(College!K52/College!G52),"n/a",College!K52/College!G52)</f>
        <v>0.27231565329883572</v>
      </c>
      <c r="D40" s="12">
        <f>IF(ISERROR(B40-C40),"n/a",B40-C40)</f>
        <v>1.2835463652544066E-2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5.5478502080443829E-3</v>
      </c>
      <c r="D45" s="12">
        <f>IF(ISERROR(B45-C45),"n/a",B45-C45)</f>
        <v>0.48675984209964795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7.1428571428571425E-2</v>
      </c>
      <c r="C51" s="10">
        <f>IF(ISERROR(College!G57/College!C57),"n/a",College!G57/College!C57)</f>
        <v>0.48275862068965519</v>
      </c>
      <c r="D51" s="12">
        <f>IF(ISERROR(B51-C51),"n/a",B51-C51)</f>
        <v>-0.41133004926108374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7.1428571428571425E-2</v>
      </c>
      <c r="D52" s="12">
        <f>IF(ISERROR(B52-C52),"n/a",B52-C52)</f>
        <v>0.17857142857142858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0.17518248175182483</v>
      </c>
      <c r="D58" s="12">
        <f>IF(ISERROR(B58-C58),"n/a",B58-C58)</f>
        <v>-4.38693504386935E-2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0.63051750380517502</v>
      </c>
      <c r="C63" s="10">
        <f>IF(ISERROR(College!G50/College!C50),"n/a",College!G50/College!C50)</f>
        <v>0.73248407643312097</v>
      </c>
      <c r="D63" s="12">
        <f>IF(ISERROR(B63-C63),"n/a",B63-C63)</f>
        <v>-0.10196657262794595</v>
      </c>
    </row>
    <row r="64" spans="1:4" ht="15" x14ac:dyDescent="0.2">
      <c r="A64" s="14" t="s">
        <v>14</v>
      </c>
      <c r="B64" s="10">
        <f>IF(ISERROR(College!J50/College!F50),"n/a",College!J50/College!F50)</f>
        <v>0.27398913699456851</v>
      </c>
      <c r="C64" s="10">
        <f>IF(ISERROR(College!K50/College!G50),"n/a",College!K50/College!G50)</f>
        <v>0.26318840579710145</v>
      </c>
      <c r="D64" s="12">
        <f>IF(ISERROR(B64-C64),"n/a",B64-C64)</f>
        <v>1.0800731197467051E-2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8/14/20</v>
      </c>
      <c r="C9" s="355" t="str">
        <f>Summary!C7</f>
        <v>as of 8/14/19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0.68694550063371351</v>
      </c>
      <c r="C11" s="10">
        <f>IF(ISERROR(College!G61/College!C61),"n/a",College!G61/College!C61)</f>
        <v>0.54374999999999996</v>
      </c>
      <c r="D11" s="12">
        <f>IF(ISERROR(B11-C11),"n/a",B11-C11)</f>
        <v>0.14319550063371356</v>
      </c>
    </row>
    <row r="12" spans="1:4" ht="15" x14ac:dyDescent="0.2">
      <c r="A12" s="14" t="s">
        <v>14</v>
      </c>
      <c r="B12" s="10">
        <f>IF(ISERROR(College!J61/College!F61),"n/a",College!J61/College!F61)</f>
        <v>0.18450184501845018</v>
      </c>
      <c r="C12" s="10">
        <f>IF(ISERROR(College!K61/College!G61),"n/a",College!K61/College!G61)</f>
        <v>0.20919540229885059</v>
      </c>
      <c r="D12" s="12">
        <f>IF(ISERROR(B12-C12),"n/a",B12-C12)</f>
        <v>-2.4693557280400402E-2</v>
      </c>
    </row>
    <row r="13" spans="1:4" ht="15" x14ac:dyDescent="0.2">
      <c r="A13" s="14" t="s">
        <v>15</v>
      </c>
      <c r="B13" s="10">
        <f>IF(ISERROR(College!N61/College!F61),"n/a",College!N61/College!F61)</f>
        <v>0.16974169741697417</v>
      </c>
      <c r="C13" s="10">
        <f>IF(ISERROR(College!O61/College!G61),"n/a",College!O61/College!G61)</f>
        <v>0.19770114942528735</v>
      </c>
      <c r="D13" s="12">
        <f>IF(ISERROR(B13-C13),"n/a",B13-C13)</f>
        <v>-2.7959452008313179E-2</v>
      </c>
    </row>
    <row r="14" spans="1:4" ht="15" x14ac:dyDescent="0.2">
      <c r="A14" s="14" t="s">
        <v>16</v>
      </c>
      <c r="B14" s="10">
        <f>IF(ISERROR(College!N61/College!J61),"n/a",College!N61/College!J61)</f>
        <v>0.92</v>
      </c>
      <c r="C14" s="10">
        <f>IF(ISERROR(College!O61/College!K61),"n/a",College!O61/College!K61)</f>
        <v>0.94505494505494503</v>
      </c>
      <c r="D14" s="12">
        <f>IF(ISERROR(B14-C14),"n/a",B14-C14)</f>
        <v>-2.5054945054944988E-2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4.1666666666666664E-2</v>
      </c>
      <c r="C25" s="10">
        <f>IF(ISERROR(College!O63/College!G63),"n/a",College!O63/College!G63)</f>
        <v>0</v>
      </c>
      <c r="D25" s="12">
        <f>IF(ISERROR(B25-C25),"n/a",B25-C25)</f>
        <v>4.1666666666666664E-2</v>
      </c>
    </row>
    <row r="26" spans="1:4" ht="15" x14ac:dyDescent="0.2">
      <c r="A26" s="14" t="s">
        <v>16</v>
      </c>
      <c r="B26" s="10">
        <f>IF(ISERROR(College!N63/College!J63),"n/a",College!N63/College!J63)</f>
        <v>0.66666666666666663</v>
      </c>
      <c r="C26" s="10">
        <f>IF(ISERROR(College!O63/College!K63),"n/a",College!O63/College!K63)</f>
        <v>0</v>
      </c>
      <c r="D26" s="12">
        <f>IF(ISERROR(B26-C26),"n/a",B26-C26)</f>
        <v>0.66666666666666663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0.69732246798603026</v>
      </c>
      <c r="C29" s="10">
        <f>IF(ISERROR(College!G59/College!C59),"n/a",College!G59/College!C59)</f>
        <v>0.53348729792147809</v>
      </c>
      <c r="D29" s="12">
        <f>IF(ISERROR(B29-C29),"n/a",B29-C29)</f>
        <v>0.16383517006455217</v>
      </c>
    </row>
    <row r="30" spans="1:4" ht="15" x14ac:dyDescent="0.2">
      <c r="A30" s="14" t="s">
        <v>14</v>
      </c>
      <c r="B30" s="10">
        <f>IF(ISERROR(College!J59/College!F59),"n/a",College!J59/College!F59)</f>
        <v>0.17362270450751252</v>
      </c>
      <c r="C30" s="10">
        <f>IF(ISERROR(College!K59/College!G59),"n/a",College!K59/College!G59)</f>
        <v>0.20129870129870131</v>
      </c>
      <c r="D30" s="12">
        <f>IF(ISERROR(B30-C30),"n/a",B30-C30)</f>
        <v>-2.7675996791188789E-2</v>
      </c>
    </row>
    <row r="31" spans="1:4" ht="15" x14ac:dyDescent="0.2">
      <c r="A31" s="14" t="s">
        <v>15</v>
      </c>
      <c r="B31" s="10">
        <f>IF(ISERROR(College!N59/College!F59),"n/a",College!N59/College!F59)</f>
        <v>0.15859766277128548</v>
      </c>
      <c r="C31" s="10">
        <f>IF(ISERROR(College!O59/College!G59),"n/a",College!O59/College!G59)</f>
        <v>0.18614718614718614</v>
      </c>
      <c r="D31" s="12">
        <f>IF(ISERROR(B31-C31),"n/a",B31-C31)</f>
        <v>-2.7549523375900664E-2</v>
      </c>
    </row>
    <row r="32" spans="1:4" ht="15" x14ac:dyDescent="0.2">
      <c r="A32" s="14" t="s">
        <v>16</v>
      </c>
      <c r="B32" s="10">
        <f>IF(ISERROR(College!N59/College!J59),"n/a",College!N59/College!J59)</f>
        <v>0.91346153846153844</v>
      </c>
      <c r="C32" s="10">
        <f>IF(ISERROR(College!O59/College!K59),"n/a",College!O59/College!K59)</f>
        <v>0.92473118279569888</v>
      </c>
      <c r="D32" s="12">
        <f>IF(ISERROR(B32-C32),"n/a",B32-C32)</f>
        <v>-1.1269644334160445E-2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8/14/20</v>
      </c>
      <c r="C36" s="353" t="str">
        <f>(Summary!C7)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0.9285714285714286</v>
      </c>
      <c r="D39" s="12">
        <f>IF(ISERROR(B39-C39),"n/a",B39-C39)</f>
        <v>8.9127686472819212E-2</v>
      </c>
    </row>
    <row r="40" spans="1:4" ht="15" x14ac:dyDescent="0.2">
      <c r="A40" s="14" t="s">
        <v>14</v>
      </c>
      <c r="B40" s="10">
        <f>IF(ISERROR(College!J68/College!F68),"n/a",College!J68/College!F68)</f>
        <v>0.40869565217391307</v>
      </c>
      <c r="C40" s="10">
        <f>IF(ISERROR(College!K68/College!G68),"n/a",College!K68/College!G68)</f>
        <v>0.38461538461538464</v>
      </c>
      <c r="D40" s="12">
        <f>IF(ISERROR(B40-C40),"n/a",B40-C40)</f>
        <v>2.4080267558528434E-2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0.9375</v>
      </c>
      <c r="D63" s="12">
        <f>IF(ISERROR(B63-C63),"n/a",B63-C63)</f>
        <v>7.7314814814814836E-2</v>
      </c>
    </row>
    <row r="64" spans="1:4" ht="15" x14ac:dyDescent="0.2">
      <c r="A64" s="14" t="s">
        <v>14</v>
      </c>
      <c r="B64" s="10">
        <f>IF(ISERROR(College!J66/College!F66),"n/a",College!J66/College!F66)</f>
        <v>0.36496350364963503</v>
      </c>
      <c r="C64" s="10">
        <f>IF(ISERROR(College!K66/College!G66),"n/a",College!K66/College!G66)</f>
        <v>0.34666666666666668</v>
      </c>
      <c r="D64" s="12">
        <f>IF(ISERROR(B64-C64),"n/a",B64-C64)</f>
        <v>1.8296836982968356E-2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8/14/20</v>
      </c>
      <c r="C9" s="353" t="str">
        <f>(Summary!C7)</f>
        <v>as of 8/14/19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0.47298198799199465</v>
      </c>
      <c r="C12" s="10">
        <f>IF(ISERROR(College!G77/College!C77),"n/a",College!G77/College!C77)</f>
        <v>0.45827232796486089</v>
      </c>
      <c r="D12" s="12">
        <f>IF(ISERROR(B12-C12),"n/a",B12-C12)</f>
        <v>1.4709660027133753E-2</v>
      </c>
    </row>
    <row r="13" spans="1:4" ht="15" x14ac:dyDescent="0.2">
      <c r="A13" s="14" t="s">
        <v>14</v>
      </c>
      <c r="B13" s="10">
        <f>IF(ISERROR(College!J77/College!F77),"n/a",College!J77/College!F77)</f>
        <v>0.35543018335684062</v>
      </c>
      <c r="C13" s="10">
        <f>IF(ISERROR(College!K77/College!G77),"n/a",College!K77/College!G77)</f>
        <v>0.39297124600638977</v>
      </c>
      <c r="D13" s="12">
        <f>IF(ISERROR(B13-C13),"n/a",B13-C13)</f>
        <v>-3.7541062649549151E-2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0.24242424242424243</v>
      </c>
      <c r="C18" s="10">
        <f>IF(ISERROR(College!G78/College!C78),"n/a",College!G78/College!C78)</f>
        <v>0.4</v>
      </c>
      <c r="D18" s="12">
        <f>IF(ISERROR(B18-C18),"n/a",B18-C18)</f>
        <v>-0.15757575757575759</v>
      </c>
    </row>
    <row r="19" spans="1:4" ht="15" x14ac:dyDescent="0.2">
      <c r="A19" s="14" t="s">
        <v>14</v>
      </c>
      <c r="B19" s="10">
        <f>IF(ISERROR(College!J78/College!F78),"n/a",College!J78/College!F78)</f>
        <v>0.25</v>
      </c>
      <c r="C19" s="10">
        <f>IF(ISERROR(College!K78/College!G78),"n/a",College!K78/College!G78)</f>
        <v>0.33333333333333331</v>
      </c>
      <c r="D19" s="12">
        <f>IF(ISERROR(B19-C19),"n/a",B19-C19)</f>
        <v>-8.3333333333333315E-2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0.5</v>
      </c>
      <c r="D24" s="12">
        <f>IF(ISERROR(B24-C24),"n/a",B24-C24)</f>
        <v>-0.5</v>
      </c>
    </row>
    <row r="25" spans="1:4" ht="15" x14ac:dyDescent="0.2">
      <c r="A25" s="14" t="s">
        <v>14</v>
      </c>
      <c r="B25" s="10">
        <f>IF(ISERROR(College!J82/College!F82),"n/a",College!J82/College!F82)</f>
        <v>0.16666666666666666</v>
      </c>
      <c r="C25" s="10">
        <f>IF(ISERROR(College!K82/College!G82),"n/a",College!K82/College!G82)</f>
        <v>0</v>
      </c>
      <c r="D25" s="12">
        <f>IF(ISERROR(B25-C25),"n/a",B25-C25)</f>
        <v>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0.37010676156583627</v>
      </c>
      <c r="D30" s="12">
        <f>IF(ISERROR(B30-C30),"n/a",B30-C30)</f>
        <v>6.7048326370622857E-3</v>
      </c>
    </row>
    <row r="31" spans="1:4" ht="15" x14ac:dyDescent="0.2">
      <c r="A31" s="14" t="s">
        <v>14</v>
      </c>
      <c r="B31" s="10">
        <f>IF(ISERROR(College!J80/College!F80),"n/a",College!J80/College!F80)</f>
        <v>0.16346153846153846</v>
      </c>
      <c r="C31" s="10">
        <f>IF(ISERROR(College!K80/College!G80),"n/a",College!K80/College!G80)</f>
        <v>0.18269230769230768</v>
      </c>
      <c r="D31" s="12">
        <f>IF(ISERROR(B31-C31),"n/a",B31-C31)</f>
        <v>-1.9230769230769218E-2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0.4529025191675794</v>
      </c>
      <c r="C36" s="10">
        <f>IF(ISERROR(College!G75/College!C75),"n/a",College!G75/College!C75)</f>
        <v>0.44073853484216796</v>
      </c>
      <c r="D36" s="12">
        <f>IF(ISERROR(B36-C36),"n/a",B36-C36)</f>
        <v>1.2163984325411437E-2</v>
      </c>
    </row>
    <row r="37" spans="1:4" ht="15" x14ac:dyDescent="0.2">
      <c r="A37" s="14" t="s">
        <v>14</v>
      </c>
      <c r="B37" s="10">
        <f>IF(ISERROR(College!J75/College!F75),"n/a",College!J75/College!F75)</f>
        <v>0.32889963724304716</v>
      </c>
      <c r="C37" s="10">
        <f>IF(ISERROR(College!K75/College!G75),"n/a",College!K75/College!G75)</f>
        <v>0.36081081081081079</v>
      </c>
      <c r="D37" s="12">
        <f>IF(ISERROR(B37-C37),"n/a",B37-C37)</f>
        <v>-3.1911173567763629E-2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80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14,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81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8/14/20</v>
      </c>
      <c r="C9" s="355" t="str">
        <f>Summary!C7</f>
        <v>as of 8/14/19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0.97354497354497349</v>
      </c>
      <c r="C11" s="10">
        <f>IF(ISERROR(College!G86/College!C86),"n/a",College!G86/College!C86)</f>
        <v>0.73636363636363633</v>
      </c>
      <c r="D11" s="12">
        <f>IF(ISERROR(B11-C11),"n/a",B11-C11)</f>
        <v>0.23718133718133716</v>
      </c>
    </row>
    <row r="12" spans="1:4" ht="15" x14ac:dyDescent="0.2">
      <c r="A12" s="14" t="s">
        <v>14</v>
      </c>
      <c r="B12" s="10">
        <f>IF(ISERROR(College!J86/College!F86),"n/a",College!J86/College!F86)</f>
        <v>0.20108695652173914</v>
      </c>
      <c r="C12" s="10">
        <f>IF(ISERROR(College!K86/College!G86),"n/a",College!K86/College!G86)</f>
        <v>0.21604938271604937</v>
      </c>
      <c r="D12" s="12">
        <f>IF(ISERROR(B12-C12),"n/a",B12-C12)</f>
        <v>-1.4962426194310235E-2</v>
      </c>
    </row>
    <row r="13" spans="1:4" ht="15" x14ac:dyDescent="0.2">
      <c r="A13" s="14" t="s">
        <v>15</v>
      </c>
      <c r="B13" s="10">
        <f>IF(ISERROR(College!N86/College!F86),"n/a",College!N86/College!F86)</f>
        <v>0.19565217391304349</v>
      </c>
      <c r="C13" s="10">
        <f>IF(ISERROR(College!O86/College!G86),"n/a",College!O86/College!G86)</f>
        <v>0.19135802469135801</v>
      </c>
      <c r="D13" s="12">
        <f>IF(ISERROR(B13-C13),"n/a",B13-C13)</f>
        <v>4.2941492216854726E-3</v>
      </c>
    </row>
    <row r="14" spans="1:4" ht="15" x14ac:dyDescent="0.2">
      <c r="A14" s="14" t="s">
        <v>16</v>
      </c>
      <c r="B14" s="10">
        <f>IF(ISERROR(College!N86/College!J86),"n/a",College!N86/College!J86)</f>
        <v>0.97297297297297303</v>
      </c>
      <c r="C14" s="10">
        <f>IF(ISERROR(College!O86/College!K86),"n/a",College!O86/College!K86)</f>
        <v>0.88571428571428568</v>
      </c>
      <c r="D14" s="12">
        <f>IF(ISERROR(B14-C14),"n/a",B14-C14)</f>
        <v>8.7258687258687351E-2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0.96039603960396036</v>
      </c>
      <c r="C29" s="10">
        <f>IF(ISERROR(College!G84/College!C84),"n/a",College!G84/College!C84)</f>
        <v>0.73839662447257381</v>
      </c>
      <c r="D29" s="12">
        <f>IF(ISERROR(B29-C29),"n/a",B29-C29)</f>
        <v>0.22199941513138655</v>
      </c>
    </row>
    <row r="30" spans="1:4" ht="15" x14ac:dyDescent="0.2">
      <c r="A30" s="14" t="s">
        <v>14</v>
      </c>
      <c r="B30" s="10">
        <f>IF(ISERROR(College!J84/College!F84),"n/a",College!J84/College!F84)</f>
        <v>0.19072164948453607</v>
      </c>
      <c r="C30" s="10">
        <f>IF(ISERROR(College!K84/College!G84),"n/a",College!K84/College!G84)</f>
        <v>0.2</v>
      </c>
      <c r="D30" s="12">
        <f>IF(ISERROR(B30-C30),"n/a",B30-C30)</f>
        <v>-9.2783505154639401E-3</v>
      </c>
    </row>
    <row r="31" spans="1:4" ht="15" x14ac:dyDescent="0.2">
      <c r="A31" s="14" t="s">
        <v>15</v>
      </c>
      <c r="B31" s="10">
        <f>IF(ISERROR(College!N84/College!F84),"n/a",College!N84/College!F84)</f>
        <v>0.18556701030927836</v>
      </c>
      <c r="C31" s="10">
        <f>IF(ISERROR(College!O84/College!G84),"n/a",College!O84/College!G84)</f>
        <v>0.17714285714285713</v>
      </c>
      <c r="D31" s="12">
        <f>IF(ISERROR(B31-C31),"n/a",B31-C31)</f>
        <v>8.4241531664212277E-3</v>
      </c>
    </row>
    <row r="32" spans="1:4" ht="15" x14ac:dyDescent="0.2">
      <c r="A32" s="14" t="s">
        <v>16</v>
      </c>
      <c r="B32" s="10">
        <f>IF(ISERROR(College!N84/College!J84),"n/a",College!N84/College!J84)</f>
        <v>0.97297297297297303</v>
      </c>
      <c r="C32" s="10">
        <f>IF(ISERROR(College!O84/College!K84),"n/a",College!O84/College!K84)</f>
        <v>0.88571428571428568</v>
      </c>
      <c r="D32" s="12">
        <f>IF(ISERROR(B32-C32),"n/a",B32-C32)</f>
        <v>8.7258687258687351E-2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8/14/20</v>
      </c>
      <c r="C36" s="353" t="str">
        <f>(Summary!C7)</f>
        <v>as of 8/14/19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0.94252873563218387</v>
      </c>
      <c r="C39" s="10">
        <f>IF(ISERROR(College!G93/College!C93),"n/a",College!G93/College!C93)</f>
        <v>0.94366197183098588</v>
      </c>
      <c r="D39" s="12">
        <f>IF(ISERROR(B39-C39),"n/a",B39-C39)</f>
        <v>-1.1332361988020123E-3</v>
      </c>
    </row>
    <row r="40" spans="1:4" ht="15" x14ac:dyDescent="0.2">
      <c r="A40" s="14" t="s">
        <v>14</v>
      </c>
      <c r="B40" s="10">
        <f>IF(ISERROR(College!J93/College!F93),"n/a",College!J93/College!F93)</f>
        <v>0.18292682926829268</v>
      </c>
      <c r="C40" s="10">
        <f>IF(ISERROR(College!K93/College!G93),"n/a",College!K93/College!G93)</f>
        <v>0.34328358208955223</v>
      </c>
      <c r="D40" s="12">
        <f>IF(ISERROR(B40-C40),"n/a",B40-C40)</f>
        <v>-0.16035675282125955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0.93617021276595747</v>
      </c>
      <c r="C63" s="10">
        <f>IF(ISERROR(College!G91/College!C91),"n/a",College!G91/College!C91)</f>
        <v>0.93243243243243246</v>
      </c>
      <c r="D63" s="12">
        <f>IF(ISERROR(B63-C63),"n/a",B63-C63)</f>
        <v>3.7377803335250093E-3</v>
      </c>
    </row>
    <row r="64" spans="1:4" ht="15" x14ac:dyDescent="0.2">
      <c r="A64" s="14" t="s">
        <v>14</v>
      </c>
      <c r="B64" s="10">
        <f>IF(ISERROR(College!J91/College!F91),"n/a",College!J91/College!F91)</f>
        <v>0.17045454545454544</v>
      </c>
      <c r="C64" s="10">
        <f>IF(ISERROR(College!K91/College!G91),"n/a",College!K91/College!G91)</f>
        <v>0.34782608695652173</v>
      </c>
      <c r="D64" s="12">
        <f>IF(ISERROR(B64-C64),"n/a",B64-C64)</f>
        <v>-0.17737154150197629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8/14/2020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2020-08-14T14:42:31Z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